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6280" windowHeight="6630" tabRatio="737"/>
  </bookViews>
  <sheets>
    <sheet name="History" sheetId="2" r:id="rId1"/>
    <sheet name="Summary" sheetId="3" r:id="rId2"/>
    <sheet name="SW Test planning-FVT" sheetId="4" r:id="rId3"/>
    <sheet name="SW Test planning-SIT" sheetId="7" r:id="rId4"/>
    <sheet name="SW Test planning-FFRT" sheetId="6" r:id="rId5"/>
    <sheet name="Readme" sheetId="5" r:id="rId6"/>
  </sheets>
  <definedNames>
    <definedName name="_xlnm._FilterDatabase" localSheetId="2" hidden="1">'SW Test planning-FVT'!$AA$5:$AU$593</definedName>
    <definedName name="_xlnm._FilterDatabase" localSheetId="3" hidden="1">'SW Test planning-SIT'!$AA$5:$AU$593</definedName>
    <definedName name="Z_795862F2_72E9_4114_B5C5_9A2887D08FC3_.wvu.FilterData" localSheetId="2" hidden="1">'SW Test planning-FVT'!$AA$5:$AU$593</definedName>
    <definedName name="Z_795862F2_72E9_4114_B5C5_9A2887D08FC3_.wvu.FilterData" localSheetId="3" hidden="1">'SW Test planning-SIT'!$AA$5:$AU$593</definedName>
    <definedName name="Z_795862F2_72E9_4114_B5C5_9A2887D08FC3_.wvu.Rows" localSheetId="1" hidden="1">Summary!#REF!</definedName>
    <definedName name="Z_795862F2_72E9_4114_B5C5_9A2887D08FC3_.wvu.Rows" localSheetId="2" hidden="1">'SW Test planning-FVT'!$604:$623,'SW Test planning-FVT'!$626:$649</definedName>
    <definedName name="Z_795862F2_72E9_4114_B5C5_9A2887D08FC3_.wvu.Rows" localSheetId="3" hidden="1">'SW Test planning-SIT'!$604:$623,'SW Test planning-SIT'!$626:$649</definedName>
  </definedNames>
  <calcPr calcId="145621"/>
  <customWorkbookViews>
    <customWorkbookView name="Sun. June (CITII) - 個人檢視畫面" guid="{795862F2-72E9-4114-B5C5-9A2887D08FC3}" mergeInterval="0" personalView="1" maximized="1" windowWidth="1916" windowHeight="737" tabRatio="544" activeSheetId="4"/>
  </customWorkbookViews>
</workbook>
</file>

<file path=xl/calcChain.xml><?xml version="1.0" encoding="utf-8"?>
<calcChain xmlns="http://schemas.openxmlformats.org/spreadsheetml/2006/main">
  <c r="AI909" i="6" l="1"/>
  <c r="AF909" i="6"/>
  <c r="AA909" i="6"/>
  <c r="AC909" i="6" s="1"/>
  <c r="T909" i="6"/>
  <c r="X909" i="6" s="1"/>
  <c r="AI908" i="6"/>
  <c r="AF908" i="6"/>
  <c r="AA908" i="6"/>
  <c r="AC908" i="6" s="1"/>
  <c r="T908" i="6"/>
  <c r="X908" i="6" s="1"/>
  <c r="T203" i="6"/>
  <c r="X203" i="6" s="1"/>
  <c r="AA203" i="6"/>
  <c r="AC203" i="6" s="1"/>
  <c r="AF203" i="6"/>
  <c r="AI203" i="6"/>
  <c r="H62" i="7"/>
  <c r="H61" i="7"/>
  <c r="H60" i="7"/>
  <c r="H59" i="7"/>
  <c r="H58" i="7"/>
  <c r="AG281" i="7"/>
  <c r="AB281" i="7"/>
  <c r="H281" i="7"/>
  <c r="AJ454" i="7"/>
  <c r="AG454" i="7"/>
  <c r="AB454" i="7"/>
  <c r="AD454" i="7" s="1"/>
  <c r="U454" i="7"/>
  <c r="Y454" i="7" s="1"/>
  <c r="H454" i="7"/>
  <c r="AJ455" i="7"/>
  <c r="AG455" i="7"/>
  <c r="AB455" i="7"/>
  <c r="AD455" i="7" s="1"/>
  <c r="U455" i="7"/>
  <c r="Y455" i="7" s="1"/>
  <c r="H455" i="7"/>
  <c r="AJ453" i="7"/>
  <c r="AG453" i="7"/>
  <c r="AB453" i="7"/>
  <c r="AD453" i="7" s="1"/>
  <c r="U453" i="7"/>
  <c r="Y453" i="7" s="1"/>
  <c r="H453" i="7"/>
  <c r="AJ454" i="4"/>
  <c r="AG454" i="4"/>
  <c r="AB454" i="4"/>
  <c r="AD454" i="4" s="1"/>
  <c r="U454" i="4"/>
  <c r="Y454" i="4" s="1"/>
  <c r="H454" i="4"/>
  <c r="AJ455" i="4"/>
  <c r="AG455" i="4"/>
  <c r="AB455" i="4"/>
  <c r="AD455" i="4" s="1"/>
  <c r="U455" i="4"/>
  <c r="Y455" i="4" s="1"/>
  <c r="H455" i="4"/>
  <c r="AJ453" i="4"/>
  <c r="AG453" i="4"/>
  <c r="AB453" i="4"/>
  <c r="AD453" i="4" s="1"/>
  <c r="U453" i="4"/>
  <c r="Y453" i="4" s="1"/>
  <c r="H453" i="4"/>
  <c r="AG281" i="4"/>
  <c r="AB281" i="4"/>
  <c r="H281" i="4"/>
  <c r="AG908" i="6" l="1"/>
  <c r="AJ908" i="6" s="1"/>
  <c r="AG909" i="6"/>
  <c r="AJ909" i="6" s="1"/>
  <c r="AG203" i="6"/>
  <c r="AJ203" i="6" s="1"/>
  <c r="AD281" i="7"/>
  <c r="AH454" i="7"/>
  <c r="AK454" i="7" s="1"/>
  <c r="AH455" i="7"/>
  <c r="AK455" i="7" s="1"/>
  <c r="AH453" i="7"/>
  <c r="AK453" i="7" s="1"/>
  <c r="AH454" i="4"/>
  <c r="AK454" i="4" s="1"/>
  <c r="AH455" i="4"/>
  <c r="AK455" i="4" s="1"/>
  <c r="AH453" i="4"/>
  <c r="AK453" i="4" s="1"/>
  <c r="AD281" i="4"/>
  <c r="AI774" i="6"/>
  <c r="AF774" i="6"/>
  <c r="AA774" i="6"/>
  <c r="AC774" i="6" s="1"/>
  <c r="AH281" i="7" l="1"/>
  <c r="AK281" i="7" s="1"/>
  <c r="AH281" i="4"/>
  <c r="AK281" i="4" s="1"/>
  <c r="AI51" i="6"/>
  <c r="AI50" i="6"/>
  <c r="AF51" i="6"/>
  <c r="AF50" i="6"/>
  <c r="AA51" i="6"/>
  <c r="AC51" i="6" s="1"/>
  <c r="AA50" i="6"/>
  <c r="AC50" i="6" s="1"/>
  <c r="T51" i="6"/>
  <c r="X51" i="6" s="1"/>
  <c r="T50" i="6"/>
  <c r="X50" i="6" s="1"/>
  <c r="T1198" i="6"/>
  <c r="X1198" i="6" s="1"/>
  <c r="T774" i="6"/>
  <c r="X774" i="6" s="1"/>
  <c r="AG51" i="6" l="1"/>
  <c r="AJ51" i="6" s="1"/>
  <c r="AG50" i="6"/>
  <c r="AJ50" i="6" s="1"/>
  <c r="AG774" i="6"/>
  <c r="AJ774" i="6" s="1"/>
  <c r="AI1268" i="6"/>
  <c r="AF1268" i="6"/>
  <c r="AA1268" i="6"/>
  <c r="AC1268" i="6" s="1"/>
  <c r="T1268" i="6"/>
  <c r="X1268" i="6" s="1"/>
  <c r="AI1267" i="6"/>
  <c r="AF1267" i="6"/>
  <c r="AA1267" i="6"/>
  <c r="AC1267" i="6" s="1"/>
  <c r="T1267" i="6"/>
  <c r="X1267" i="6" s="1"/>
  <c r="AI1266" i="6"/>
  <c r="AF1266" i="6"/>
  <c r="AA1266" i="6"/>
  <c r="AC1266" i="6" s="1"/>
  <c r="T1266" i="6"/>
  <c r="X1266" i="6" s="1"/>
  <c r="AI1265" i="6"/>
  <c r="AF1265" i="6"/>
  <c r="AA1265" i="6"/>
  <c r="AC1265" i="6" s="1"/>
  <c r="T1265" i="6"/>
  <c r="X1265" i="6" s="1"/>
  <c r="AI1269" i="6"/>
  <c r="AF1269" i="6"/>
  <c r="AA1269" i="6"/>
  <c r="AC1269" i="6" s="1"/>
  <c r="T1269" i="6"/>
  <c r="X1269" i="6" s="1"/>
  <c r="AI1264" i="6"/>
  <c r="AF1264" i="6"/>
  <c r="AA1264" i="6"/>
  <c r="AC1264" i="6" s="1"/>
  <c r="T1264" i="6"/>
  <c r="X1264" i="6" s="1"/>
  <c r="AI1063" i="6"/>
  <c r="AF1063" i="6"/>
  <c r="AA1063" i="6"/>
  <c r="AC1063" i="6" s="1"/>
  <c r="T1063" i="6"/>
  <c r="X1063" i="6" s="1"/>
  <c r="AI1062" i="6"/>
  <c r="AF1062" i="6"/>
  <c r="AA1062" i="6"/>
  <c r="AC1062" i="6" s="1"/>
  <c r="T1062" i="6"/>
  <c r="X1062" i="6" s="1"/>
  <c r="AI1065" i="6"/>
  <c r="AF1065" i="6"/>
  <c r="AA1065" i="6"/>
  <c r="AC1065" i="6" s="1"/>
  <c r="T1065" i="6"/>
  <c r="X1065" i="6" s="1"/>
  <c r="AI1064" i="6"/>
  <c r="AF1064" i="6"/>
  <c r="AA1064" i="6"/>
  <c r="AC1064" i="6" s="1"/>
  <c r="T1064" i="6"/>
  <c r="X1064" i="6" s="1"/>
  <c r="AI1066" i="6"/>
  <c r="AF1066" i="6"/>
  <c r="AA1066" i="6"/>
  <c r="AC1066" i="6" s="1"/>
  <c r="T1066" i="6"/>
  <c r="X1066" i="6" s="1"/>
  <c r="AI1067" i="6"/>
  <c r="AF1067" i="6"/>
  <c r="AA1067" i="6"/>
  <c r="AC1067" i="6" s="1"/>
  <c r="T1067" i="6"/>
  <c r="X1067" i="6" s="1"/>
  <c r="AI1059" i="6"/>
  <c r="AF1059" i="6"/>
  <c r="AA1059" i="6"/>
  <c r="AC1059" i="6" s="1"/>
  <c r="T1059" i="6"/>
  <c r="X1059" i="6" s="1"/>
  <c r="AI1058" i="6"/>
  <c r="AF1058" i="6"/>
  <c r="AA1058" i="6"/>
  <c r="AC1058" i="6" s="1"/>
  <c r="T1058" i="6"/>
  <c r="X1058" i="6" s="1"/>
  <c r="AI1055" i="6"/>
  <c r="AF1055" i="6"/>
  <c r="AA1055" i="6"/>
  <c r="AC1055" i="6" s="1"/>
  <c r="T1055" i="6"/>
  <c r="X1055" i="6" s="1"/>
  <c r="AI1054" i="6"/>
  <c r="AF1054" i="6"/>
  <c r="AA1054" i="6"/>
  <c r="AC1054" i="6" s="1"/>
  <c r="T1054" i="6"/>
  <c r="X1054" i="6" s="1"/>
  <c r="AI1057" i="6"/>
  <c r="AF1057" i="6"/>
  <c r="AA1057" i="6"/>
  <c r="AC1057" i="6" s="1"/>
  <c r="T1057" i="6"/>
  <c r="X1057" i="6" s="1"/>
  <c r="AI1060" i="6"/>
  <c r="AF1060" i="6"/>
  <c r="AA1060" i="6"/>
  <c r="AC1060" i="6" s="1"/>
  <c r="T1060" i="6"/>
  <c r="X1060" i="6" s="1"/>
  <c r="AI1044" i="6"/>
  <c r="AF1044" i="6"/>
  <c r="AA1044" i="6"/>
  <c r="AC1044" i="6" s="1"/>
  <c r="T1044" i="6"/>
  <c r="X1044" i="6" s="1"/>
  <c r="AI1042" i="6"/>
  <c r="AF1042" i="6"/>
  <c r="AA1042" i="6"/>
  <c r="AC1042" i="6" s="1"/>
  <c r="T1042" i="6"/>
  <c r="X1042" i="6" s="1"/>
  <c r="AI1041" i="6"/>
  <c r="AF1041" i="6"/>
  <c r="AA1041" i="6"/>
  <c r="AC1041" i="6" s="1"/>
  <c r="T1041" i="6"/>
  <c r="X1041" i="6" s="1"/>
  <c r="AI1043" i="6"/>
  <c r="AF1043" i="6"/>
  <c r="AA1043" i="6"/>
  <c r="AC1043" i="6" s="1"/>
  <c r="T1043" i="6"/>
  <c r="X1043" i="6" s="1"/>
  <c r="AI1039" i="6"/>
  <c r="AF1039" i="6"/>
  <c r="AA1039" i="6"/>
  <c r="AC1039" i="6" s="1"/>
  <c r="T1039" i="6"/>
  <c r="X1039" i="6" s="1"/>
  <c r="AI1038" i="6"/>
  <c r="AF1038" i="6"/>
  <c r="AA1038" i="6"/>
  <c r="AC1038" i="6" s="1"/>
  <c r="T1038" i="6"/>
  <c r="X1038" i="6" s="1"/>
  <c r="AI1040" i="6"/>
  <c r="AF1040" i="6"/>
  <c r="AA1040" i="6"/>
  <c r="AC1040" i="6" s="1"/>
  <c r="T1040" i="6"/>
  <c r="X1040" i="6" s="1"/>
  <c r="AI1036" i="6"/>
  <c r="AF1036" i="6"/>
  <c r="AA1036" i="6"/>
  <c r="AC1036" i="6" s="1"/>
  <c r="T1036" i="6"/>
  <c r="X1036" i="6" s="1"/>
  <c r="AI1035" i="6"/>
  <c r="AF1035" i="6"/>
  <c r="AA1035" i="6"/>
  <c r="AC1035" i="6" s="1"/>
  <c r="T1035" i="6"/>
  <c r="X1035" i="6" s="1"/>
  <c r="AI1034" i="6"/>
  <c r="AF1034" i="6"/>
  <c r="AA1034" i="6"/>
  <c r="AC1034" i="6" s="1"/>
  <c r="T1034" i="6"/>
  <c r="X1034" i="6" s="1"/>
  <c r="AI1033" i="6"/>
  <c r="AF1033" i="6"/>
  <c r="AA1033" i="6"/>
  <c r="AC1033" i="6" s="1"/>
  <c r="T1033" i="6"/>
  <c r="X1033" i="6" s="1"/>
  <c r="AI1032" i="6"/>
  <c r="AF1032" i="6"/>
  <c r="AA1032" i="6"/>
  <c r="AC1032" i="6" s="1"/>
  <c r="T1032" i="6"/>
  <c r="X1032" i="6" s="1"/>
  <c r="AI1037" i="6"/>
  <c r="AF1037" i="6"/>
  <c r="AA1037" i="6"/>
  <c r="AC1037" i="6" s="1"/>
  <c r="T1037" i="6"/>
  <c r="X1037" i="6" s="1"/>
  <c r="AI1030" i="6"/>
  <c r="AF1030" i="6"/>
  <c r="AA1030" i="6"/>
  <c r="AC1030" i="6" s="1"/>
  <c r="T1030" i="6"/>
  <c r="X1030" i="6" s="1"/>
  <c r="AI1029" i="6"/>
  <c r="AF1029" i="6"/>
  <c r="AA1029" i="6"/>
  <c r="AC1029" i="6" s="1"/>
  <c r="T1029" i="6"/>
  <c r="X1029" i="6" s="1"/>
  <c r="AI1028" i="6"/>
  <c r="AF1028" i="6"/>
  <c r="AA1028" i="6"/>
  <c r="AC1028" i="6" s="1"/>
  <c r="T1028" i="6"/>
  <c r="X1028" i="6" s="1"/>
  <c r="AI1027" i="6"/>
  <c r="AF1027" i="6"/>
  <c r="AA1027" i="6"/>
  <c r="AC1027" i="6" s="1"/>
  <c r="T1027" i="6"/>
  <c r="X1027" i="6" s="1"/>
  <c r="AI1026" i="6"/>
  <c r="AF1026" i="6"/>
  <c r="AA1026" i="6"/>
  <c r="AC1026" i="6" s="1"/>
  <c r="T1026" i="6"/>
  <c r="X1026" i="6" s="1"/>
  <c r="AI1025" i="6"/>
  <c r="AF1025" i="6"/>
  <c r="AA1025" i="6"/>
  <c r="AC1025" i="6" s="1"/>
  <c r="T1025" i="6"/>
  <c r="X1025" i="6" s="1"/>
  <c r="AI1031" i="6"/>
  <c r="AF1031" i="6"/>
  <c r="AA1031" i="6"/>
  <c r="AC1031" i="6" s="1"/>
  <c r="T1031" i="6"/>
  <c r="X1031" i="6" s="1"/>
  <c r="AI1045" i="6"/>
  <c r="AF1045" i="6"/>
  <c r="AA1045" i="6"/>
  <c r="AC1045" i="6" s="1"/>
  <c r="T1045" i="6"/>
  <c r="X1045" i="6" s="1"/>
  <c r="AI950" i="6"/>
  <c r="AF950" i="6"/>
  <c r="AA950" i="6"/>
  <c r="AC950" i="6" s="1"/>
  <c r="T950" i="6"/>
  <c r="X950" i="6" s="1"/>
  <c r="AI966" i="6"/>
  <c r="AF966" i="6"/>
  <c r="AA966" i="6"/>
  <c r="AC966" i="6" s="1"/>
  <c r="T966" i="6"/>
  <c r="X966" i="6" s="1"/>
  <c r="AI965" i="6"/>
  <c r="AF965" i="6"/>
  <c r="AA965" i="6"/>
  <c r="AC965" i="6" s="1"/>
  <c r="T965" i="6"/>
  <c r="X965" i="6" s="1"/>
  <c r="AI964" i="6"/>
  <c r="AF964" i="6"/>
  <c r="AA964" i="6"/>
  <c r="AC964" i="6" s="1"/>
  <c r="T964" i="6"/>
  <c r="X964" i="6" s="1"/>
  <c r="AI907" i="6"/>
  <c r="AF907" i="6"/>
  <c r="AA907" i="6"/>
  <c r="AC907" i="6" s="1"/>
  <c r="T907" i="6"/>
  <c r="X907" i="6" s="1"/>
  <c r="AI905" i="6"/>
  <c r="AF905" i="6"/>
  <c r="AA905" i="6"/>
  <c r="AC905" i="6" s="1"/>
  <c r="T905" i="6"/>
  <c r="X905" i="6" s="1"/>
  <c r="AI902" i="6"/>
  <c r="AF902" i="6"/>
  <c r="AA902" i="6"/>
  <c r="AC902" i="6" s="1"/>
  <c r="T902" i="6"/>
  <c r="X902" i="6" s="1"/>
  <c r="AI903" i="6"/>
  <c r="AF903" i="6"/>
  <c r="AA903" i="6"/>
  <c r="AC903" i="6" s="1"/>
  <c r="T903" i="6"/>
  <c r="X903" i="6" s="1"/>
  <c r="AI900" i="6"/>
  <c r="AF900" i="6"/>
  <c r="AA900" i="6"/>
  <c r="AC900" i="6" s="1"/>
  <c r="T900" i="6"/>
  <c r="X900" i="6" s="1"/>
  <c r="AI898" i="6"/>
  <c r="AF898" i="6"/>
  <c r="AA898" i="6"/>
  <c r="AC898" i="6" s="1"/>
  <c r="T898" i="6"/>
  <c r="X898" i="6" s="1"/>
  <c r="AI895" i="6"/>
  <c r="AF895" i="6"/>
  <c r="AA895" i="6"/>
  <c r="AC895" i="6" s="1"/>
  <c r="T895" i="6"/>
  <c r="X895" i="6" s="1"/>
  <c r="AI894" i="6"/>
  <c r="AF894" i="6"/>
  <c r="AA894" i="6"/>
  <c r="AC894" i="6" s="1"/>
  <c r="T894" i="6"/>
  <c r="X894" i="6" s="1"/>
  <c r="AI893" i="6"/>
  <c r="AF893" i="6"/>
  <c r="AA893" i="6"/>
  <c r="AC893" i="6" s="1"/>
  <c r="T893" i="6"/>
  <c r="X893" i="6" s="1"/>
  <c r="AI892" i="6"/>
  <c r="AF892" i="6"/>
  <c r="AA892" i="6"/>
  <c r="AC892" i="6" s="1"/>
  <c r="T892" i="6"/>
  <c r="X892" i="6" s="1"/>
  <c r="AI896" i="6"/>
  <c r="AF896" i="6"/>
  <c r="AA896" i="6"/>
  <c r="AC896" i="6" s="1"/>
  <c r="T896" i="6"/>
  <c r="X896" i="6" s="1"/>
  <c r="AI880" i="6"/>
  <c r="AF880" i="6"/>
  <c r="AA880" i="6"/>
  <c r="AC880" i="6" s="1"/>
  <c r="T880" i="6"/>
  <c r="X880" i="6" s="1"/>
  <c r="AI868" i="6"/>
  <c r="AF868" i="6"/>
  <c r="AA868" i="6"/>
  <c r="AC868" i="6" s="1"/>
  <c r="T868" i="6"/>
  <c r="X868" i="6" s="1"/>
  <c r="AI871" i="6"/>
  <c r="AF871" i="6"/>
  <c r="AA871" i="6"/>
  <c r="AC871" i="6" s="1"/>
  <c r="T871" i="6"/>
  <c r="X871" i="6" s="1"/>
  <c r="AI874" i="6"/>
  <c r="AF874" i="6"/>
  <c r="AA874" i="6"/>
  <c r="AC874" i="6" s="1"/>
  <c r="T874" i="6"/>
  <c r="X874" i="6" s="1"/>
  <c r="AI867" i="6"/>
  <c r="AF867" i="6"/>
  <c r="AA867" i="6"/>
  <c r="AC867" i="6" s="1"/>
  <c r="T867" i="6"/>
  <c r="X867" i="6" s="1"/>
  <c r="AI869" i="6"/>
  <c r="AF869" i="6"/>
  <c r="AA869" i="6"/>
  <c r="AC869" i="6" s="1"/>
  <c r="T869" i="6"/>
  <c r="X869" i="6" s="1"/>
  <c r="AI864" i="6"/>
  <c r="AF864" i="6"/>
  <c r="AA864" i="6"/>
  <c r="AC864" i="6" s="1"/>
  <c r="T864" i="6"/>
  <c r="X864" i="6" s="1"/>
  <c r="AI861" i="6"/>
  <c r="AF861" i="6"/>
  <c r="AA861" i="6"/>
  <c r="AC861" i="6" s="1"/>
  <c r="T861" i="6"/>
  <c r="X861" i="6" s="1"/>
  <c r="AI846" i="6"/>
  <c r="AF846" i="6"/>
  <c r="AA846" i="6"/>
  <c r="AC846" i="6" s="1"/>
  <c r="T846" i="6"/>
  <c r="X846" i="6" s="1"/>
  <c r="AG1267" i="6" l="1"/>
  <c r="AJ1267" i="6" s="1"/>
  <c r="AG1268" i="6"/>
  <c r="AJ1268" i="6" s="1"/>
  <c r="AG1265" i="6"/>
  <c r="AJ1265" i="6" s="1"/>
  <c r="AG1266" i="6"/>
  <c r="AJ1266" i="6" s="1"/>
  <c r="AG1269" i="6"/>
  <c r="AJ1269" i="6" s="1"/>
  <c r="AG1264" i="6"/>
  <c r="AJ1264" i="6" s="1"/>
  <c r="AG1062" i="6"/>
  <c r="AJ1062" i="6" s="1"/>
  <c r="AG1063" i="6"/>
  <c r="AJ1063" i="6" s="1"/>
  <c r="AG1064" i="6"/>
  <c r="AJ1064" i="6" s="1"/>
  <c r="AG1065" i="6"/>
  <c r="AJ1065" i="6" s="1"/>
  <c r="AG1066" i="6"/>
  <c r="AJ1066" i="6" s="1"/>
  <c r="AG1067" i="6"/>
  <c r="AJ1067" i="6" s="1"/>
  <c r="AG1059" i="6"/>
  <c r="AJ1059" i="6" s="1"/>
  <c r="AG1058" i="6"/>
  <c r="AJ1058" i="6" s="1"/>
  <c r="AG1054" i="6"/>
  <c r="AJ1054" i="6" s="1"/>
  <c r="AG1055" i="6"/>
  <c r="AJ1055" i="6" s="1"/>
  <c r="AG1057" i="6"/>
  <c r="AJ1057" i="6" s="1"/>
  <c r="AG1060" i="6"/>
  <c r="AJ1060" i="6" s="1"/>
  <c r="AG1044" i="6"/>
  <c r="AJ1044" i="6" s="1"/>
  <c r="AG1041" i="6"/>
  <c r="AJ1041" i="6" s="1"/>
  <c r="AG1042" i="6"/>
  <c r="AJ1042" i="6" s="1"/>
  <c r="AG1043" i="6"/>
  <c r="AJ1043" i="6" s="1"/>
  <c r="AG1038" i="6"/>
  <c r="AJ1038" i="6" s="1"/>
  <c r="AG1039" i="6"/>
  <c r="AJ1039" i="6" s="1"/>
  <c r="AG1040" i="6"/>
  <c r="AJ1040" i="6" s="1"/>
  <c r="AG1036" i="6"/>
  <c r="AJ1036" i="6" s="1"/>
  <c r="AG1034" i="6"/>
  <c r="AJ1034" i="6" s="1"/>
  <c r="AG1035" i="6"/>
  <c r="AJ1035" i="6" s="1"/>
  <c r="AG1032" i="6"/>
  <c r="AJ1032" i="6" s="1"/>
  <c r="AG1033" i="6"/>
  <c r="AJ1033" i="6" s="1"/>
  <c r="AG1037" i="6"/>
  <c r="AJ1037" i="6" s="1"/>
  <c r="AG1030" i="6"/>
  <c r="AJ1030" i="6" s="1"/>
  <c r="AG1029" i="6"/>
  <c r="AJ1029" i="6" s="1"/>
  <c r="AG1027" i="6"/>
  <c r="AJ1027" i="6" s="1"/>
  <c r="AG1028" i="6"/>
  <c r="AJ1028" i="6" s="1"/>
  <c r="AG1025" i="6"/>
  <c r="AJ1025" i="6" s="1"/>
  <c r="AG1026" i="6"/>
  <c r="AJ1026" i="6" s="1"/>
  <c r="AG1031" i="6"/>
  <c r="AJ1031" i="6" s="1"/>
  <c r="AG1045" i="6"/>
  <c r="AJ1045" i="6" s="1"/>
  <c r="AG950" i="6"/>
  <c r="AJ950" i="6" s="1"/>
  <c r="AG966" i="6"/>
  <c r="AJ966" i="6" s="1"/>
  <c r="AG965" i="6"/>
  <c r="AJ965" i="6" s="1"/>
  <c r="AG964" i="6"/>
  <c r="AJ964" i="6" s="1"/>
  <c r="AG907" i="6"/>
  <c r="AJ907" i="6" s="1"/>
  <c r="AG905" i="6"/>
  <c r="AJ905" i="6" s="1"/>
  <c r="AG902" i="6"/>
  <c r="AJ902" i="6" s="1"/>
  <c r="AG903" i="6"/>
  <c r="AJ903" i="6" s="1"/>
  <c r="AG900" i="6"/>
  <c r="AJ900" i="6" s="1"/>
  <c r="AG898" i="6"/>
  <c r="AJ898" i="6" s="1"/>
  <c r="AG895" i="6"/>
  <c r="AJ895" i="6" s="1"/>
  <c r="AG894" i="6"/>
  <c r="AJ894" i="6" s="1"/>
  <c r="AG893" i="6"/>
  <c r="AJ893" i="6" s="1"/>
  <c r="AG892" i="6"/>
  <c r="AJ892" i="6" s="1"/>
  <c r="AG896" i="6"/>
  <c r="AJ896" i="6" s="1"/>
  <c r="AG880" i="6"/>
  <c r="AJ880" i="6" s="1"/>
  <c r="AG868" i="6"/>
  <c r="AJ868" i="6" s="1"/>
  <c r="AG871" i="6"/>
  <c r="AJ871" i="6" s="1"/>
  <c r="AG874" i="6"/>
  <c r="AJ874" i="6" s="1"/>
  <c r="AG867" i="6"/>
  <c r="AJ867" i="6" s="1"/>
  <c r="AG869" i="6"/>
  <c r="AJ869" i="6" s="1"/>
  <c r="AG864" i="6"/>
  <c r="AJ864" i="6" s="1"/>
  <c r="AG861" i="6"/>
  <c r="AJ861" i="6" s="1"/>
  <c r="AG846" i="6"/>
  <c r="AJ846" i="6" s="1"/>
  <c r="AI843" i="6"/>
  <c r="AF843" i="6"/>
  <c r="AA843" i="6"/>
  <c r="AC843" i="6" s="1"/>
  <c r="T843" i="6"/>
  <c r="X843" i="6" s="1"/>
  <c r="AI840" i="6"/>
  <c r="AF840" i="6"/>
  <c r="AA840" i="6"/>
  <c r="AC840" i="6" s="1"/>
  <c r="T840" i="6"/>
  <c r="X840" i="6" s="1"/>
  <c r="AI838" i="6"/>
  <c r="AF838" i="6"/>
  <c r="AA838" i="6"/>
  <c r="AC838" i="6" s="1"/>
  <c r="T838" i="6"/>
  <c r="X838" i="6" s="1"/>
  <c r="AG843" i="6" l="1"/>
  <c r="AJ843" i="6" s="1"/>
  <c r="AG840" i="6"/>
  <c r="AJ840" i="6" s="1"/>
  <c r="AG838" i="6"/>
  <c r="AJ838" i="6" s="1"/>
  <c r="AI828" i="6"/>
  <c r="AF828" i="6"/>
  <c r="AA828" i="6"/>
  <c r="AC828" i="6" s="1"/>
  <c r="T828" i="6"/>
  <c r="X828" i="6" s="1"/>
  <c r="AI808" i="6"/>
  <c r="AF808" i="6"/>
  <c r="AA808" i="6"/>
  <c r="AC808" i="6" s="1"/>
  <c r="T808" i="6"/>
  <c r="X808" i="6" s="1"/>
  <c r="AI784" i="6"/>
  <c r="AF784" i="6"/>
  <c r="AA784" i="6"/>
  <c r="AC784" i="6" s="1"/>
  <c r="T784" i="6"/>
  <c r="X784" i="6" s="1"/>
  <c r="AI775" i="6"/>
  <c r="AF775" i="6"/>
  <c r="AA775" i="6"/>
  <c r="AC775" i="6" s="1"/>
  <c r="T775" i="6"/>
  <c r="X775" i="6" s="1"/>
  <c r="AI680" i="6"/>
  <c r="AF680" i="6"/>
  <c r="AA680" i="6"/>
  <c r="AC680" i="6" s="1"/>
  <c r="T680" i="6"/>
  <c r="X680" i="6" s="1"/>
  <c r="AI671" i="6"/>
  <c r="AF671" i="6"/>
  <c r="AA671" i="6"/>
  <c r="AC671" i="6" s="1"/>
  <c r="T671" i="6"/>
  <c r="X671" i="6" s="1"/>
  <c r="AI670" i="6"/>
  <c r="AF670" i="6"/>
  <c r="AA670" i="6"/>
  <c r="AC670" i="6" s="1"/>
  <c r="T670" i="6"/>
  <c r="X670" i="6" s="1"/>
  <c r="AI672" i="6"/>
  <c r="AF672" i="6"/>
  <c r="AA672" i="6"/>
  <c r="AC672" i="6" s="1"/>
  <c r="T672" i="6"/>
  <c r="X672" i="6" s="1"/>
  <c r="AI673" i="6"/>
  <c r="AF673" i="6"/>
  <c r="AA673" i="6"/>
  <c r="AC673" i="6" s="1"/>
  <c r="T673" i="6"/>
  <c r="X673" i="6" s="1"/>
  <c r="AI667" i="6"/>
  <c r="AF667" i="6"/>
  <c r="AA667" i="6"/>
  <c r="AC667" i="6" s="1"/>
  <c r="T667" i="6"/>
  <c r="X667" i="6" s="1"/>
  <c r="AI666" i="6"/>
  <c r="AF666" i="6"/>
  <c r="AA666" i="6"/>
  <c r="AC666" i="6" s="1"/>
  <c r="T666" i="6"/>
  <c r="X666" i="6" s="1"/>
  <c r="AI668" i="6"/>
  <c r="AF668" i="6"/>
  <c r="AA668" i="6"/>
  <c r="AC668" i="6" s="1"/>
  <c r="T668" i="6"/>
  <c r="X668" i="6" s="1"/>
  <c r="AG828" i="6" l="1"/>
  <c r="AJ828" i="6" s="1"/>
  <c r="AG808" i="6"/>
  <c r="AJ808" i="6" s="1"/>
  <c r="AG784" i="6"/>
  <c r="AJ784" i="6" s="1"/>
  <c r="AG775" i="6"/>
  <c r="AJ775" i="6" s="1"/>
  <c r="AG680" i="6"/>
  <c r="AJ680" i="6" s="1"/>
  <c r="AG670" i="6"/>
  <c r="AJ670" i="6" s="1"/>
  <c r="AG671" i="6"/>
  <c r="AJ671" i="6" s="1"/>
  <c r="AG672" i="6"/>
  <c r="AJ672" i="6" s="1"/>
  <c r="AG673" i="6"/>
  <c r="AJ673" i="6" s="1"/>
  <c r="AG666" i="6"/>
  <c r="AJ666" i="6" s="1"/>
  <c r="AG667" i="6"/>
  <c r="AJ667" i="6" s="1"/>
  <c r="AG668" i="6"/>
  <c r="AJ668" i="6" s="1"/>
  <c r="T656" i="6"/>
  <c r="X656" i="6" s="1"/>
  <c r="AA656" i="6"/>
  <c r="AC656" i="6" s="1"/>
  <c r="AF656" i="6"/>
  <c r="AI656" i="6"/>
  <c r="AI658" i="6"/>
  <c r="AF658" i="6"/>
  <c r="AA658" i="6"/>
  <c r="AC658" i="6" s="1"/>
  <c r="T658" i="6"/>
  <c r="X658" i="6" s="1"/>
  <c r="AI657" i="6"/>
  <c r="AF657" i="6"/>
  <c r="AA657" i="6"/>
  <c r="AC657" i="6" s="1"/>
  <c r="T657" i="6"/>
  <c r="X657" i="6" s="1"/>
  <c r="AG656" i="6" l="1"/>
  <c r="AJ656" i="6" s="1"/>
  <c r="AG658" i="6"/>
  <c r="AJ658" i="6" s="1"/>
  <c r="AG657" i="6"/>
  <c r="AJ657" i="6" s="1"/>
  <c r="AI555" i="6" l="1"/>
  <c r="AF555" i="6"/>
  <c r="AA555" i="6"/>
  <c r="AC555" i="6" s="1"/>
  <c r="T555" i="6"/>
  <c r="X555" i="6" s="1"/>
  <c r="AG555" i="6" l="1"/>
  <c r="AJ555" i="6" s="1"/>
  <c r="AI73" i="6"/>
  <c r="AF73" i="6"/>
  <c r="AA73" i="6"/>
  <c r="AC73" i="6" s="1"/>
  <c r="T73" i="6"/>
  <c r="X73" i="6" s="1"/>
  <c r="AI72" i="6"/>
  <c r="AF72" i="6"/>
  <c r="AA72" i="6"/>
  <c r="AC72" i="6" s="1"/>
  <c r="T72" i="6"/>
  <c r="X72" i="6" s="1"/>
  <c r="AI70" i="6"/>
  <c r="AF70" i="6"/>
  <c r="AA70" i="6"/>
  <c r="AC70" i="6" s="1"/>
  <c r="T70" i="6"/>
  <c r="X70" i="6" s="1"/>
  <c r="AI71" i="6"/>
  <c r="AF71" i="6"/>
  <c r="AA71" i="6"/>
  <c r="AC71" i="6" s="1"/>
  <c r="T71" i="6"/>
  <c r="X71" i="6" s="1"/>
  <c r="AI68" i="6"/>
  <c r="AF68" i="6"/>
  <c r="AA68" i="6"/>
  <c r="AC68" i="6" s="1"/>
  <c r="T68" i="6"/>
  <c r="X68" i="6" s="1"/>
  <c r="AI67" i="6"/>
  <c r="AF67" i="6"/>
  <c r="AA67" i="6"/>
  <c r="AC67" i="6" s="1"/>
  <c r="T67" i="6"/>
  <c r="X67" i="6" s="1"/>
  <c r="AI69" i="6"/>
  <c r="AF69" i="6"/>
  <c r="AA69" i="6"/>
  <c r="AC69" i="6" s="1"/>
  <c r="T69" i="6"/>
  <c r="X69" i="6" s="1"/>
  <c r="AI74" i="6"/>
  <c r="AF74" i="6"/>
  <c r="AA74" i="6"/>
  <c r="AC74" i="6" s="1"/>
  <c r="T74" i="6"/>
  <c r="X74" i="6" s="1"/>
  <c r="AW262" i="6"/>
  <c r="K262" i="6"/>
  <c r="J262" i="6"/>
  <c r="I262" i="6"/>
  <c r="AI537" i="6"/>
  <c r="AF537" i="6"/>
  <c r="AA537" i="6"/>
  <c r="AC537" i="6" s="1"/>
  <c r="T537" i="6"/>
  <c r="X537" i="6" s="1"/>
  <c r="AI535" i="6"/>
  <c r="AF535" i="6"/>
  <c r="AA535" i="6"/>
  <c r="AC535" i="6" s="1"/>
  <c r="T535" i="6"/>
  <c r="X535" i="6" s="1"/>
  <c r="AI534" i="6"/>
  <c r="AF534" i="6"/>
  <c r="AA534" i="6"/>
  <c r="AC534" i="6" s="1"/>
  <c r="T534" i="6"/>
  <c r="X534" i="6" s="1"/>
  <c r="AI536" i="6"/>
  <c r="AF536" i="6"/>
  <c r="AA536" i="6"/>
  <c r="AC536" i="6" s="1"/>
  <c r="T536" i="6"/>
  <c r="X536" i="6" s="1"/>
  <c r="AI538" i="6"/>
  <c r="AF538" i="6"/>
  <c r="AA538" i="6"/>
  <c r="AC538" i="6" s="1"/>
  <c r="T538" i="6"/>
  <c r="X538" i="6" s="1"/>
  <c r="AI532" i="6"/>
  <c r="AF532" i="6"/>
  <c r="AA532" i="6"/>
  <c r="AC532" i="6" s="1"/>
  <c r="T532" i="6"/>
  <c r="X532" i="6" s="1"/>
  <c r="AI531" i="6"/>
  <c r="AF531" i="6"/>
  <c r="AA531" i="6"/>
  <c r="AC531" i="6" s="1"/>
  <c r="T531" i="6"/>
  <c r="X531" i="6" s="1"/>
  <c r="AI528" i="6"/>
  <c r="AF528" i="6"/>
  <c r="AA528" i="6"/>
  <c r="AC528" i="6" s="1"/>
  <c r="T528" i="6"/>
  <c r="X528" i="6" s="1"/>
  <c r="AI529" i="6"/>
  <c r="AF529" i="6"/>
  <c r="AA529" i="6"/>
  <c r="AC529" i="6" s="1"/>
  <c r="T529" i="6"/>
  <c r="X529" i="6" s="1"/>
  <c r="AI522" i="6"/>
  <c r="AF522" i="6"/>
  <c r="AA522" i="6"/>
  <c r="AC522" i="6" s="1"/>
  <c r="T522" i="6"/>
  <c r="X522" i="6" s="1"/>
  <c r="AI524" i="6"/>
  <c r="AF524" i="6"/>
  <c r="AA524" i="6"/>
  <c r="AC524" i="6" s="1"/>
  <c r="T524" i="6"/>
  <c r="X524" i="6" s="1"/>
  <c r="AI523" i="6"/>
  <c r="AF523" i="6"/>
  <c r="AA523" i="6"/>
  <c r="AC523" i="6" s="1"/>
  <c r="T523" i="6"/>
  <c r="X523" i="6" s="1"/>
  <c r="AI525" i="6"/>
  <c r="AF525" i="6"/>
  <c r="AA525" i="6"/>
  <c r="AC525" i="6" s="1"/>
  <c r="T525" i="6"/>
  <c r="X525" i="6" s="1"/>
  <c r="AI526" i="6"/>
  <c r="AF526" i="6"/>
  <c r="AA526" i="6"/>
  <c r="AC526" i="6" s="1"/>
  <c r="T526" i="6"/>
  <c r="X526" i="6" s="1"/>
  <c r="AI519" i="6"/>
  <c r="AF519" i="6"/>
  <c r="AA519" i="6"/>
  <c r="AC519" i="6" s="1"/>
  <c r="T519" i="6"/>
  <c r="X519" i="6" s="1"/>
  <c r="AI518" i="6"/>
  <c r="AF518" i="6"/>
  <c r="AA518" i="6"/>
  <c r="AC518" i="6" s="1"/>
  <c r="T518" i="6"/>
  <c r="X518" i="6" s="1"/>
  <c r="AI520" i="6"/>
  <c r="AF520" i="6"/>
  <c r="AA520" i="6"/>
  <c r="AC520" i="6" s="1"/>
  <c r="T520" i="6"/>
  <c r="X520" i="6" s="1"/>
  <c r="AI517" i="6"/>
  <c r="AF517" i="6"/>
  <c r="AA517" i="6"/>
  <c r="AC517" i="6" s="1"/>
  <c r="T517" i="6"/>
  <c r="X517" i="6" s="1"/>
  <c r="AA487" i="6"/>
  <c r="AC487" i="6" s="1"/>
  <c r="T487" i="6"/>
  <c r="X487" i="6" s="1"/>
  <c r="AA486" i="6"/>
  <c r="AC486" i="6" s="1"/>
  <c r="T486" i="6"/>
  <c r="X486" i="6" s="1"/>
  <c r="AA488" i="6"/>
  <c r="AC488" i="6" s="1"/>
  <c r="T488" i="6"/>
  <c r="X488" i="6" s="1"/>
  <c r="AG73" i="6" l="1"/>
  <c r="AJ73" i="6" s="1"/>
  <c r="AG72" i="6"/>
  <c r="AJ72" i="6" s="1"/>
  <c r="AG70" i="6"/>
  <c r="AJ70" i="6" s="1"/>
  <c r="AG71" i="6"/>
  <c r="AJ71" i="6" s="1"/>
  <c r="AG67" i="6"/>
  <c r="AJ67" i="6" s="1"/>
  <c r="AG68" i="6"/>
  <c r="AJ68" i="6" s="1"/>
  <c r="AG69" i="6"/>
  <c r="AJ69" i="6" s="1"/>
  <c r="AG74" i="6"/>
  <c r="AJ74" i="6" s="1"/>
  <c r="AG537" i="6"/>
  <c r="AJ537" i="6" s="1"/>
  <c r="AG534" i="6"/>
  <c r="AJ534" i="6" s="1"/>
  <c r="AG535" i="6"/>
  <c r="AJ535" i="6" s="1"/>
  <c r="AG536" i="6"/>
  <c r="AJ536" i="6" s="1"/>
  <c r="AG538" i="6"/>
  <c r="AJ538" i="6" s="1"/>
  <c r="AG531" i="6"/>
  <c r="AJ531" i="6" s="1"/>
  <c r="AG532" i="6"/>
  <c r="AJ532" i="6" s="1"/>
  <c r="AG528" i="6"/>
  <c r="AJ528" i="6" s="1"/>
  <c r="AG529" i="6"/>
  <c r="AJ529" i="6" s="1"/>
  <c r="AG522" i="6"/>
  <c r="AJ522" i="6" s="1"/>
  <c r="AG523" i="6"/>
  <c r="AJ523" i="6" s="1"/>
  <c r="AG524" i="6"/>
  <c r="AJ524" i="6" s="1"/>
  <c r="AG525" i="6"/>
  <c r="AJ525" i="6" s="1"/>
  <c r="AG526" i="6"/>
  <c r="AJ526" i="6" s="1"/>
  <c r="AG519" i="6"/>
  <c r="AJ519" i="6" s="1"/>
  <c r="AG518" i="6"/>
  <c r="AJ518" i="6" s="1"/>
  <c r="AG517" i="6"/>
  <c r="AJ517" i="6" s="1"/>
  <c r="AG520" i="6"/>
  <c r="AJ520" i="6" s="1"/>
  <c r="AI358" i="6"/>
  <c r="AF358" i="6"/>
  <c r="AA358" i="6"/>
  <c r="AC358" i="6" s="1"/>
  <c r="T358" i="6"/>
  <c r="X358" i="6" s="1"/>
  <c r="AB460" i="4"/>
  <c r="AG358" i="6" l="1"/>
  <c r="AJ358" i="6" s="1"/>
  <c r="AI279" i="6" l="1"/>
  <c r="AF279" i="6"/>
  <c r="AA279" i="6"/>
  <c r="AC279" i="6" s="1"/>
  <c r="T279" i="6"/>
  <c r="X279" i="6" s="1"/>
  <c r="AI95" i="6"/>
  <c r="AF95" i="6"/>
  <c r="AA95" i="6"/>
  <c r="AC95" i="6" s="1"/>
  <c r="T95" i="6"/>
  <c r="X95" i="6" s="1"/>
  <c r="T30" i="6"/>
  <c r="T47" i="6"/>
  <c r="AI33" i="6"/>
  <c r="AF33" i="6"/>
  <c r="AA33" i="6"/>
  <c r="AC33" i="6" s="1"/>
  <c r="T33" i="6"/>
  <c r="X33" i="6" s="1"/>
  <c r="AI35" i="6"/>
  <c r="AF35" i="6"/>
  <c r="AA35" i="6"/>
  <c r="AC35" i="6" s="1"/>
  <c r="T35" i="6"/>
  <c r="X35" i="6" s="1"/>
  <c r="AI34" i="6"/>
  <c r="AF34" i="6"/>
  <c r="AA34" i="6"/>
  <c r="AC34" i="6" s="1"/>
  <c r="T34" i="6"/>
  <c r="X34" i="6" s="1"/>
  <c r="AI32" i="6"/>
  <c r="AF32" i="6"/>
  <c r="AA32" i="6"/>
  <c r="AC32" i="6" s="1"/>
  <c r="T32" i="6"/>
  <c r="X32" i="6" s="1"/>
  <c r="AI39" i="6"/>
  <c r="AF39" i="6"/>
  <c r="AA39" i="6"/>
  <c r="AC39" i="6" s="1"/>
  <c r="T39" i="6"/>
  <c r="X39" i="6" s="1"/>
  <c r="AI38" i="6"/>
  <c r="AF38" i="6"/>
  <c r="AA38" i="6"/>
  <c r="AC38" i="6" s="1"/>
  <c r="T38" i="6"/>
  <c r="X38" i="6" s="1"/>
  <c r="AI37" i="6"/>
  <c r="AF37" i="6"/>
  <c r="AA37" i="6"/>
  <c r="AC37" i="6" s="1"/>
  <c r="T37" i="6"/>
  <c r="X37" i="6" s="1"/>
  <c r="AI36" i="6"/>
  <c r="AF36" i="6"/>
  <c r="AA36" i="6"/>
  <c r="AC36" i="6" s="1"/>
  <c r="T36" i="6"/>
  <c r="X36" i="6" s="1"/>
  <c r="AI41" i="6"/>
  <c r="AF41" i="6"/>
  <c r="AA41" i="6"/>
  <c r="AC41" i="6" s="1"/>
  <c r="T41" i="6"/>
  <c r="X41" i="6" s="1"/>
  <c r="AI40" i="6"/>
  <c r="AF40" i="6"/>
  <c r="AA40" i="6"/>
  <c r="AC40" i="6" s="1"/>
  <c r="T40" i="6"/>
  <c r="X40" i="6" s="1"/>
  <c r="AI42" i="6"/>
  <c r="AF42" i="6"/>
  <c r="AA42" i="6"/>
  <c r="AC42" i="6" s="1"/>
  <c r="T42" i="6"/>
  <c r="X42" i="6" s="1"/>
  <c r="AI17" i="6"/>
  <c r="AF17" i="6"/>
  <c r="AA17" i="6"/>
  <c r="AC17" i="6" s="1"/>
  <c r="T17" i="6"/>
  <c r="X17" i="6" s="1"/>
  <c r="AI16" i="6"/>
  <c r="AF16" i="6"/>
  <c r="AA16" i="6"/>
  <c r="AC16" i="6" s="1"/>
  <c r="T16" i="6"/>
  <c r="X16" i="6" s="1"/>
  <c r="AI22" i="6"/>
  <c r="AF22" i="6"/>
  <c r="AA22" i="6"/>
  <c r="AC22" i="6" s="1"/>
  <c r="T22" i="6"/>
  <c r="X22" i="6" s="1"/>
  <c r="AI21" i="6"/>
  <c r="AF21" i="6"/>
  <c r="AA21" i="6"/>
  <c r="AC21" i="6" s="1"/>
  <c r="T21" i="6"/>
  <c r="X21" i="6" s="1"/>
  <c r="AI20" i="6"/>
  <c r="AF20" i="6"/>
  <c r="AA20" i="6"/>
  <c r="AC20" i="6" s="1"/>
  <c r="T20" i="6"/>
  <c r="X20" i="6" s="1"/>
  <c r="AI19" i="6"/>
  <c r="AF19" i="6"/>
  <c r="AA19" i="6"/>
  <c r="AC19" i="6" s="1"/>
  <c r="T19" i="6"/>
  <c r="X19" i="6" s="1"/>
  <c r="AI18" i="6"/>
  <c r="AF18" i="6"/>
  <c r="AA18" i="6"/>
  <c r="AC18" i="6" s="1"/>
  <c r="T18" i="6"/>
  <c r="X18" i="6" s="1"/>
  <c r="AI15" i="6"/>
  <c r="AF15" i="6"/>
  <c r="AA15" i="6"/>
  <c r="AC15" i="6" s="1"/>
  <c r="T15" i="6"/>
  <c r="X15" i="6" s="1"/>
  <c r="AI25" i="6"/>
  <c r="AF25" i="6"/>
  <c r="AA25" i="6"/>
  <c r="AC25" i="6" s="1"/>
  <c r="T25" i="6"/>
  <c r="X25" i="6" s="1"/>
  <c r="AI24" i="6"/>
  <c r="AF24" i="6"/>
  <c r="AA24" i="6"/>
  <c r="AC24" i="6" s="1"/>
  <c r="T24" i="6"/>
  <c r="X24" i="6" s="1"/>
  <c r="AI23" i="6"/>
  <c r="AF23" i="6"/>
  <c r="AA23" i="6"/>
  <c r="AC23" i="6" s="1"/>
  <c r="T23" i="6"/>
  <c r="X23" i="6" s="1"/>
  <c r="AI27" i="6"/>
  <c r="AF27" i="6"/>
  <c r="AA27" i="6"/>
  <c r="AC27" i="6" s="1"/>
  <c r="T27" i="6"/>
  <c r="X27" i="6" s="1"/>
  <c r="AI26" i="6"/>
  <c r="AF26" i="6"/>
  <c r="AA26" i="6"/>
  <c r="AC26" i="6" s="1"/>
  <c r="T26" i="6"/>
  <c r="X26" i="6" s="1"/>
  <c r="AI28" i="6"/>
  <c r="AF28" i="6"/>
  <c r="AA28" i="6"/>
  <c r="AC28" i="6" s="1"/>
  <c r="T28" i="6"/>
  <c r="X28" i="6" s="1"/>
  <c r="AI14" i="6"/>
  <c r="AF14" i="6"/>
  <c r="AA14" i="6"/>
  <c r="AC14" i="6" s="1"/>
  <c r="T14" i="6"/>
  <c r="X14" i="6" s="1"/>
  <c r="AG279" i="6" l="1"/>
  <c r="AJ279" i="6" s="1"/>
  <c r="AG95" i="6"/>
  <c r="AJ95" i="6" s="1"/>
  <c r="AG33" i="6"/>
  <c r="AJ33" i="6" s="1"/>
  <c r="AG34" i="6"/>
  <c r="AJ34" i="6" s="1"/>
  <c r="AG32" i="6"/>
  <c r="AJ32" i="6" s="1"/>
  <c r="AG35" i="6"/>
  <c r="AJ35" i="6" s="1"/>
  <c r="AG36" i="6"/>
  <c r="AJ36" i="6" s="1"/>
  <c r="AG38" i="6"/>
  <c r="AJ38" i="6" s="1"/>
  <c r="AG37" i="6"/>
  <c r="AJ37" i="6" s="1"/>
  <c r="AG39" i="6"/>
  <c r="AJ39" i="6" s="1"/>
  <c r="AG40" i="6"/>
  <c r="AJ40" i="6" s="1"/>
  <c r="AG41" i="6"/>
  <c r="AJ41" i="6" s="1"/>
  <c r="AG42" i="6"/>
  <c r="AJ42" i="6" s="1"/>
  <c r="AG16" i="6"/>
  <c r="AJ16" i="6" s="1"/>
  <c r="AG17" i="6"/>
  <c r="AJ17" i="6" s="1"/>
  <c r="AG15" i="6"/>
  <c r="AJ15" i="6" s="1"/>
  <c r="AG19" i="6"/>
  <c r="AJ19" i="6" s="1"/>
  <c r="AG21" i="6"/>
  <c r="AJ21" i="6" s="1"/>
  <c r="AG18" i="6"/>
  <c r="AJ18" i="6" s="1"/>
  <c r="AG20" i="6"/>
  <c r="AJ20" i="6" s="1"/>
  <c r="AG22" i="6"/>
  <c r="AJ22" i="6" s="1"/>
  <c r="AG24" i="6"/>
  <c r="AJ24" i="6" s="1"/>
  <c r="AG23" i="6"/>
  <c r="AJ23" i="6" s="1"/>
  <c r="AG25" i="6"/>
  <c r="AJ25" i="6" s="1"/>
  <c r="AG26" i="6"/>
  <c r="AJ26" i="6" s="1"/>
  <c r="AG27" i="6"/>
  <c r="AJ27" i="6" s="1"/>
  <c r="AG28" i="6"/>
  <c r="AJ28" i="6" s="1"/>
  <c r="AG14" i="6"/>
  <c r="AJ14" i="6" s="1"/>
  <c r="E43" i="3" l="1"/>
  <c r="AW913" i="6"/>
  <c r="AW912" i="6" s="1"/>
  <c r="K43" i="3" s="1"/>
  <c r="K913" i="6"/>
  <c r="K912" i="6" s="1"/>
  <c r="I913" i="6"/>
  <c r="I912" i="6" s="1"/>
  <c r="D43" i="3" s="1"/>
  <c r="J913" i="6"/>
  <c r="J912" i="6" s="1"/>
  <c r="AI918" i="6"/>
  <c r="AF918" i="6"/>
  <c r="AA918" i="6"/>
  <c r="AC918" i="6" s="1"/>
  <c r="T918" i="6"/>
  <c r="X918" i="6" s="1"/>
  <c r="AI917" i="6"/>
  <c r="AF917" i="6"/>
  <c r="AA917" i="6"/>
  <c r="AC917" i="6" s="1"/>
  <c r="T917" i="6"/>
  <c r="X917" i="6" s="1"/>
  <c r="AI916" i="6"/>
  <c r="AF916" i="6"/>
  <c r="AA916" i="6"/>
  <c r="AC916" i="6" s="1"/>
  <c r="T916" i="6"/>
  <c r="X916" i="6" s="1"/>
  <c r="AI915" i="6"/>
  <c r="AF915" i="6"/>
  <c r="AA915" i="6"/>
  <c r="AC915" i="6" s="1"/>
  <c r="T915" i="6"/>
  <c r="X915" i="6" s="1"/>
  <c r="AI914" i="6"/>
  <c r="AF914" i="6"/>
  <c r="AA914" i="6"/>
  <c r="AC914" i="6" s="1"/>
  <c r="T914" i="6"/>
  <c r="X914" i="6" s="1"/>
  <c r="AX288" i="4"/>
  <c r="K288" i="4"/>
  <c r="J288" i="4"/>
  <c r="I288" i="4"/>
  <c r="AX288" i="7"/>
  <c r="K288" i="7"/>
  <c r="J288" i="7"/>
  <c r="I288" i="7"/>
  <c r="AJ292" i="7"/>
  <c r="AG292" i="7"/>
  <c r="AB292" i="7"/>
  <c r="AD292" i="7" s="1"/>
  <c r="U292" i="7"/>
  <c r="Y292" i="7" s="1"/>
  <c r="AJ291" i="7"/>
  <c r="AG291" i="7"/>
  <c r="AB291" i="7"/>
  <c r="AD291" i="7" s="1"/>
  <c r="U291" i="7"/>
  <c r="Y291" i="7" s="1"/>
  <c r="H291" i="7"/>
  <c r="AJ290" i="7"/>
  <c r="AG290" i="7"/>
  <c r="AB290" i="7"/>
  <c r="AD290" i="7" s="1"/>
  <c r="U290" i="7"/>
  <c r="Y290" i="7" s="1"/>
  <c r="H290" i="7"/>
  <c r="AJ289" i="7"/>
  <c r="AG289" i="7"/>
  <c r="AB289" i="7"/>
  <c r="AD289" i="7" s="1"/>
  <c r="U289" i="7"/>
  <c r="Y289" i="7" s="1"/>
  <c r="H289" i="7"/>
  <c r="H288" i="4"/>
  <c r="AA913" i="6" l="1"/>
  <c r="AA912" i="6" s="1"/>
  <c r="G43" i="3" s="1"/>
  <c r="X913" i="6"/>
  <c r="X912" i="6" s="1"/>
  <c r="F43" i="3" s="1"/>
  <c r="AC913" i="6"/>
  <c r="T913" i="6"/>
  <c r="T912" i="6" s="1"/>
  <c r="Y288" i="7"/>
  <c r="AD288" i="7"/>
  <c r="AG915" i="6"/>
  <c r="AJ915" i="6" s="1"/>
  <c r="AG917" i="6"/>
  <c r="AJ917" i="6" s="1"/>
  <c r="AG914" i="6"/>
  <c r="AJ914" i="6" s="1"/>
  <c r="AG916" i="6"/>
  <c r="AJ916" i="6" s="1"/>
  <c r="AG918" i="6"/>
  <c r="U288" i="7"/>
  <c r="AB288" i="7"/>
  <c r="AH291" i="7"/>
  <c r="AK291" i="7" s="1"/>
  <c r="AH289" i="7"/>
  <c r="AH290" i="7"/>
  <c r="AK290" i="7" s="1"/>
  <c r="AH292" i="7"/>
  <c r="AK292" i="7" s="1"/>
  <c r="AJ918" i="6" l="1"/>
  <c r="AJ913" i="6" s="1"/>
  <c r="AG913" i="6"/>
  <c r="AK289" i="7"/>
  <c r="AK288" i="7" s="1"/>
  <c r="AH288" i="7"/>
  <c r="AJ292" i="4" l="1"/>
  <c r="AG292" i="4"/>
  <c r="AB292" i="4"/>
  <c r="AD292" i="4" s="1"/>
  <c r="U292" i="4"/>
  <c r="H292" i="4"/>
  <c r="AJ291" i="4"/>
  <c r="AG291" i="4"/>
  <c r="AB291" i="4"/>
  <c r="AD291" i="4" s="1"/>
  <c r="U291" i="4"/>
  <c r="Y291" i="4" s="1"/>
  <c r="H291" i="4"/>
  <c r="AJ290" i="4"/>
  <c r="AG290" i="4"/>
  <c r="AB290" i="4"/>
  <c r="AD290" i="4" s="1"/>
  <c r="U290" i="4"/>
  <c r="Y290" i="4" s="1"/>
  <c r="H290" i="4"/>
  <c r="AJ289" i="4"/>
  <c r="AG289" i="4"/>
  <c r="AB289" i="4"/>
  <c r="U289" i="4"/>
  <c r="Y289" i="4" s="1"/>
  <c r="H289" i="4"/>
  <c r="AD289" i="4" l="1"/>
  <c r="AD288" i="4" s="1"/>
  <c r="AB288" i="4"/>
  <c r="Y292" i="4"/>
  <c r="Y288" i="4" s="1"/>
  <c r="U288" i="4"/>
  <c r="AH290" i="4"/>
  <c r="AK290" i="4" s="1"/>
  <c r="AH291" i="4"/>
  <c r="AK291" i="4" s="1"/>
  <c r="H513" i="4"/>
  <c r="AJ513" i="4"/>
  <c r="AG513" i="4"/>
  <c r="AB513" i="4"/>
  <c r="AD513" i="4" s="1"/>
  <c r="U513" i="4"/>
  <c r="Y513" i="4" s="1"/>
  <c r="E48" i="3"/>
  <c r="E47" i="3"/>
  <c r="E46" i="3"/>
  <c r="E45" i="3"/>
  <c r="E44" i="3"/>
  <c r="E42" i="3"/>
  <c r="E41" i="3"/>
  <c r="E40" i="3"/>
  <c r="E39" i="3"/>
  <c r="E38" i="3"/>
  <c r="AH289" i="4" l="1"/>
  <c r="AK289" i="4" s="1"/>
  <c r="AH292" i="4"/>
  <c r="E37" i="3"/>
  <c r="AH513" i="4"/>
  <c r="AK513" i="4" s="1"/>
  <c r="AK292" i="4" l="1"/>
  <c r="AK288" i="4" s="1"/>
  <c r="AH288" i="4"/>
  <c r="AI961" i="6"/>
  <c r="AF961" i="6"/>
  <c r="AA961" i="6"/>
  <c r="AC961" i="6" s="1"/>
  <c r="T961" i="6"/>
  <c r="X961" i="6" s="1"/>
  <c r="AI957" i="6"/>
  <c r="AF957" i="6"/>
  <c r="AA957" i="6"/>
  <c r="AC957" i="6" s="1"/>
  <c r="T957" i="6"/>
  <c r="X957" i="6" s="1"/>
  <c r="AI949" i="6"/>
  <c r="AF949" i="6"/>
  <c r="AA949" i="6"/>
  <c r="AC949" i="6" s="1"/>
  <c r="T949" i="6"/>
  <c r="X949" i="6" s="1"/>
  <c r="AI948" i="6"/>
  <c r="AF948" i="6"/>
  <c r="AA948" i="6"/>
  <c r="AC948" i="6" s="1"/>
  <c r="T948" i="6"/>
  <c r="X948" i="6" s="1"/>
  <c r="AW947" i="6"/>
  <c r="AW946" i="6" s="1"/>
  <c r="K46" i="3" s="1"/>
  <c r="K947" i="6"/>
  <c r="K946" i="6" s="1"/>
  <c r="J947" i="6"/>
  <c r="J946" i="6" s="1"/>
  <c r="I947" i="6"/>
  <c r="I946" i="6" s="1"/>
  <c r="D46" i="3" s="1"/>
  <c r="AC947" i="6" l="1"/>
  <c r="AC946" i="6" s="1"/>
  <c r="H46" i="3" s="1"/>
  <c r="T947" i="6"/>
  <c r="T946" i="6" s="1"/>
  <c r="X947" i="6"/>
  <c r="X946" i="6" s="1"/>
  <c r="F46" i="3" s="1"/>
  <c r="AA947" i="6"/>
  <c r="AA946" i="6" s="1"/>
  <c r="G46" i="3" s="1"/>
  <c r="AG948" i="6"/>
  <c r="AJ948" i="6" s="1"/>
  <c r="AG949" i="6"/>
  <c r="AJ949" i="6" s="1"/>
  <c r="AG957" i="6"/>
  <c r="AJ957" i="6" s="1"/>
  <c r="AG961" i="6"/>
  <c r="AJ961" i="6" s="1"/>
  <c r="AJ510" i="4"/>
  <c r="AG510" i="4"/>
  <c r="AB510" i="4"/>
  <c r="AD510" i="4" s="1"/>
  <c r="U510" i="4"/>
  <c r="Y510" i="4" s="1"/>
  <c r="H510" i="4"/>
  <c r="AJ511" i="4"/>
  <c r="AG511" i="4"/>
  <c r="AB511" i="4"/>
  <c r="AD511" i="4" s="1"/>
  <c r="U511" i="4"/>
  <c r="Y511" i="4" s="1"/>
  <c r="H511" i="4"/>
  <c r="AJ510" i="7"/>
  <c r="AG510" i="7"/>
  <c r="AB510" i="7"/>
  <c r="AD510" i="7" s="1"/>
  <c r="U510" i="7"/>
  <c r="Y510" i="7" s="1"/>
  <c r="H510" i="7"/>
  <c r="AJ511" i="7"/>
  <c r="AG511" i="7"/>
  <c r="AB511" i="7"/>
  <c r="AD511" i="7" s="1"/>
  <c r="U511" i="7"/>
  <c r="Y511" i="7" s="1"/>
  <c r="H511" i="7"/>
  <c r="AJ512" i="7"/>
  <c r="AG512" i="7"/>
  <c r="AB512" i="7"/>
  <c r="AD512" i="7" s="1"/>
  <c r="U512" i="7"/>
  <c r="Y512" i="7" s="1"/>
  <c r="H512" i="7"/>
  <c r="H601" i="7"/>
  <c r="H600" i="7"/>
  <c r="H599" i="7"/>
  <c r="H598" i="7"/>
  <c r="H597" i="7"/>
  <c r="H596" i="7"/>
  <c r="H601" i="4"/>
  <c r="H600" i="4"/>
  <c r="H599" i="4"/>
  <c r="H598" i="4"/>
  <c r="H597" i="4"/>
  <c r="H596" i="4"/>
  <c r="AJ947" i="6" l="1"/>
  <c r="AJ946" i="6" s="1"/>
  <c r="J46" i="3" s="1"/>
  <c r="L46" i="3" s="1"/>
  <c r="AG947" i="6"/>
  <c r="AG946" i="6" s="1"/>
  <c r="I46" i="3" s="1"/>
  <c r="AH510" i="4"/>
  <c r="AK510" i="4" s="1"/>
  <c r="AH511" i="4"/>
  <c r="AK511" i="4" s="1"/>
  <c r="AH510" i="7"/>
  <c r="AK510" i="7" s="1"/>
  <c r="AH511" i="7"/>
  <c r="AK511" i="7" s="1"/>
  <c r="AH512" i="7"/>
  <c r="AK512" i="7" s="1"/>
  <c r="H218" i="4"/>
  <c r="AI530" i="6"/>
  <c r="AF530" i="6"/>
  <c r="AA530" i="6"/>
  <c r="AC530" i="6" s="1"/>
  <c r="T530" i="6"/>
  <c r="X530" i="6" s="1"/>
  <c r="AI527" i="6"/>
  <c r="AF527" i="6"/>
  <c r="AA527" i="6"/>
  <c r="AC527" i="6" s="1"/>
  <c r="T527" i="6"/>
  <c r="X527" i="6" s="1"/>
  <c r="AI521" i="6"/>
  <c r="AF521" i="6"/>
  <c r="AA521" i="6"/>
  <c r="AC521" i="6" s="1"/>
  <c r="T521" i="6"/>
  <c r="X521" i="6" s="1"/>
  <c r="H187" i="7"/>
  <c r="H130" i="4"/>
  <c r="H129" i="4"/>
  <c r="H128" i="4"/>
  <c r="AJ129" i="4"/>
  <c r="AG129" i="4"/>
  <c r="AB129" i="4"/>
  <c r="AD129" i="4" s="1"/>
  <c r="U129" i="4"/>
  <c r="Y129" i="4" s="1"/>
  <c r="AJ128" i="4"/>
  <c r="AG128" i="4"/>
  <c r="AB128" i="4"/>
  <c r="AD128" i="4" s="1"/>
  <c r="U128" i="4"/>
  <c r="Y128" i="4" s="1"/>
  <c r="AJ127" i="4"/>
  <c r="AG127" i="4"/>
  <c r="AB127" i="4"/>
  <c r="AD127" i="4" s="1"/>
  <c r="U127" i="4"/>
  <c r="Y127" i="4" s="1"/>
  <c r="H127" i="4"/>
  <c r="AJ128" i="7"/>
  <c r="AG128" i="7"/>
  <c r="AB128" i="7"/>
  <c r="AD128" i="7" s="1"/>
  <c r="U128" i="7"/>
  <c r="Y128" i="7" s="1"/>
  <c r="H128" i="7"/>
  <c r="AJ129" i="7"/>
  <c r="AG129" i="7"/>
  <c r="AB129" i="7"/>
  <c r="AD129" i="7" s="1"/>
  <c r="U129" i="7"/>
  <c r="Y129" i="7" s="1"/>
  <c r="H129" i="7"/>
  <c r="AJ127" i="7"/>
  <c r="AG127" i="7"/>
  <c r="AB127" i="7"/>
  <c r="AD127" i="7" s="1"/>
  <c r="U127" i="7"/>
  <c r="Y127" i="7" s="1"/>
  <c r="H127" i="7"/>
  <c r="AG530" i="6" l="1"/>
  <c r="AJ530" i="6" s="1"/>
  <c r="AG527" i="6"/>
  <c r="AJ527" i="6" s="1"/>
  <c r="AG521" i="6"/>
  <c r="AJ521" i="6" s="1"/>
  <c r="AH129" i="4"/>
  <c r="AK129" i="4" s="1"/>
  <c r="AH128" i="4"/>
  <c r="AK128" i="4" s="1"/>
  <c r="AH127" i="4"/>
  <c r="AK127" i="4" s="1"/>
  <c r="AH128" i="7"/>
  <c r="AK128" i="7" s="1"/>
  <c r="AH129" i="7"/>
  <c r="AK129" i="7" s="1"/>
  <c r="AH127" i="7"/>
  <c r="AK127" i="7" s="1"/>
  <c r="T1290" i="6" l="1"/>
  <c r="X1290" i="6" s="1"/>
  <c r="T1289" i="6"/>
  <c r="X1289" i="6" s="1"/>
  <c r="T1288" i="6"/>
  <c r="X1288" i="6" s="1"/>
  <c r="T1287" i="6"/>
  <c r="X1287" i="6" s="1"/>
  <c r="T1286" i="6"/>
  <c r="X1286" i="6" s="1"/>
  <c r="T1285" i="6"/>
  <c r="X1285" i="6" s="1"/>
  <c r="T1284" i="6"/>
  <c r="X1284" i="6" s="1"/>
  <c r="T1283" i="6"/>
  <c r="X1283" i="6" s="1"/>
  <c r="T1282" i="6"/>
  <c r="X1282" i="6" s="1"/>
  <c r="T1281" i="6"/>
  <c r="X1281" i="6" s="1"/>
  <c r="T1280" i="6"/>
  <c r="X1280" i="6" s="1"/>
  <c r="T1279" i="6"/>
  <c r="X1279" i="6" s="1"/>
  <c r="T1278" i="6"/>
  <c r="X1278" i="6" s="1"/>
  <c r="T1277" i="6"/>
  <c r="X1277" i="6" s="1"/>
  <c r="T1276" i="6"/>
  <c r="X1276" i="6" s="1"/>
  <c r="T1275" i="6"/>
  <c r="X1275" i="6" s="1"/>
  <c r="T1274" i="6"/>
  <c r="X1274" i="6" s="1"/>
  <c r="T1273" i="6"/>
  <c r="X1273" i="6" s="1"/>
  <c r="T1272" i="6"/>
  <c r="AW1271" i="6"/>
  <c r="AI1290" i="6"/>
  <c r="AF1290" i="6"/>
  <c r="AA1290" i="6"/>
  <c r="AI1289" i="6"/>
  <c r="AF1289" i="6"/>
  <c r="AA1289" i="6"/>
  <c r="AI1288" i="6"/>
  <c r="AF1288" i="6"/>
  <c r="AA1288" i="6"/>
  <c r="AC1288" i="6" s="1"/>
  <c r="AI1287" i="6"/>
  <c r="AF1287" i="6"/>
  <c r="AA1287" i="6"/>
  <c r="AI1286" i="6"/>
  <c r="AF1286" i="6"/>
  <c r="AA1286" i="6"/>
  <c r="AI1285" i="6"/>
  <c r="AF1285" i="6"/>
  <c r="AA1285" i="6"/>
  <c r="AI1284" i="6"/>
  <c r="AF1284" i="6"/>
  <c r="AA1284" i="6"/>
  <c r="AC1284" i="6" s="1"/>
  <c r="AI1283" i="6"/>
  <c r="AF1283" i="6"/>
  <c r="AA1283" i="6"/>
  <c r="AI1282" i="6"/>
  <c r="AF1282" i="6"/>
  <c r="AA1282" i="6"/>
  <c r="AI1281" i="6"/>
  <c r="AF1281" i="6"/>
  <c r="AA1281" i="6"/>
  <c r="AI1280" i="6"/>
  <c r="AF1280" i="6"/>
  <c r="AA1280" i="6"/>
  <c r="AC1280" i="6" s="1"/>
  <c r="AI1279" i="6"/>
  <c r="AF1279" i="6"/>
  <c r="AA1279" i="6"/>
  <c r="AI1278" i="6"/>
  <c r="AF1278" i="6"/>
  <c r="AA1278" i="6"/>
  <c r="AI1277" i="6"/>
  <c r="AF1277" i="6"/>
  <c r="AA1277" i="6"/>
  <c r="AI1276" i="6"/>
  <c r="AF1276" i="6"/>
  <c r="AA1276" i="6"/>
  <c r="AC1276" i="6" s="1"/>
  <c r="AI1275" i="6"/>
  <c r="AF1275" i="6"/>
  <c r="AA1275" i="6"/>
  <c r="AI1274" i="6"/>
  <c r="AF1274" i="6"/>
  <c r="AA1274" i="6"/>
  <c r="AI1273" i="6"/>
  <c r="AF1273" i="6"/>
  <c r="AA1273" i="6"/>
  <c r="AI1272" i="6"/>
  <c r="AF1272" i="6"/>
  <c r="AA1272" i="6"/>
  <c r="AC1272" i="6" s="1"/>
  <c r="K1271" i="6"/>
  <c r="I1271" i="6"/>
  <c r="J1271" i="6"/>
  <c r="AI1263" i="6"/>
  <c r="AF1263" i="6"/>
  <c r="AA1263" i="6"/>
  <c r="AC1263" i="6" s="1"/>
  <c r="AI1262" i="6"/>
  <c r="AF1262" i="6"/>
  <c r="AA1262" i="6"/>
  <c r="AC1262" i="6" s="1"/>
  <c r="AI1261" i="6"/>
  <c r="AF1261" i="6"/>
  <c r="AA1261" i="6"/>
  <c r="AC1261" i="6" s="1"/>
  <c r="AI1260" i="6"/>
  <c r="AF1260" i="6"/>
  <c r="AA1260" i="6"/>
  <c r="AI1259" i="6"/>
  <c r="AF1259" i="6"/>
  <c r="AA1259" i="6"/>
  <c r="AI1258" i="6"/>
  <c r="AF1258" i="6"/>
  <c r="AA1258" i="6"/>
  <c r="AC1258" i="6" s="1"/>
  <c r="AI1257" i="6"/>
  <c r="AF1257" i="6"/>
  <c r="AA1257" i="6"/>
  <c r="AI1256" i="6"/>
  <c r="AF1256" i="6"/>
  <c r="AA1256" i="6"/>
  <c r="AI1255" i="6"/>
  <c r="AF1255" i="6"/>
  <c r="AA1255" i="6"/>
  <c r="AI1254" i="6"/>
  <c r="AF1254" i="6"/>
  <c r="AA1254" i="6"/>
  <c r="AC1254" i="6" s="1"/>
  <c r="AI1253" i="6"/>
  <c r="AF1253" i="6"/>
  <c r="AA1253" i="6"/>
  <c r="AI1252" i="6"/>
  <c r="AF1252" i="6"/>
  <c r="AA1252" i="6"/>
  <c r="AI1251" i="6"/>
  <c r="AF1251" i="6"/>
  <c r="AA1251" i="6"/>
  <c r="AI1250" i="6"/>
  <c r="AF1250" i="6"/>
  <c r="AA1250" i="6"/>
  <c r="AC1250" i="6" s="1"/>
  <c r="AI1249" i="6"/>
  <c r="AF1249" i="6"/>
  <c r="AA1249" i="6"/>
  <c r="AI1248" i="6"/>
  <c r="AF1248" i="6"/>
  <c r="AA1248" i="6"/>
  <c r="AI1247" i="6"/>
  <c r="AF1247" i="6"/>
  <c r="AA1247" i="6"/>
  <c r="AI1246" i="6"/>
  <c r="AF1246" i="6"/>
  <c r="AA1246" i="6"/>
  <c r="AC1246" i="6" s="1"/>
  <c r="AI1245" i="6"/>
  <c r="AF1245" i="6"/>
  <c r="AA1245" i="6"/>
  <c r="AI1244" i="6"/>
  <c r="AF1244" i="6"/>
  <c r="AA1244" i="6"/>
  <c r="AI1243" i="6"/>
  <c r="AF1243" i="6"/>
  <c r="AA1243" i="6"/>
  <c r="AI1242" i="6"/>
  <c r="AF1242" i="6"/>
  <c r="AA1242" i="6"/>
  <c r="AC1242" i="6" s="1"/>
  <c r="AI1241" i="6"/>
  <c r="AF1241" i="6"/>
  <c r="AA1241" i="6"/>
  <c r="AI1240" i="6"/>
  <c r="AF1240" i="6"/>
  <c r="AA1240" i="6"/>
  <c r="AI1239" i="6"/>
  <c r="AF1239" i="6"/>
  <c r="AA1239" i="6"/>
  <c r="AI1238" i="6"/>
  <c r="AF1238" i="6"/>
  <c r="AA1238" i="6"/>
  <c r="AC1238" i="6" s="1"/>
  <c r="AI1237" i="6"/>
  <c r="AF1237" i="6"/>
  <c r="AA1237" i="6"/>
  <c r="AI1236" i="6"/>
  <c r="AF1236" i="6"/>
  <c r="AA1236" i="6"/>
  <c r="AI1235" i="6"/>
  <c r="AF1235" i="6"/>
  <c r="AA1235" i="6"/>
  <c r="AI1234" i="6"/>
  <c r="AF1234" i="6"/>
  <c r="AA1234" i="6"/>
  <c r="AC1234" i="6" s="1"/>
  <c r="AI1233" i="6"/>
  <c r="AF1233" i="6"/>
  <c r="AA1233" i="6"/>
  <c r="AI1232" i="6"/>
  <c r="AF1232" i="6"/>
  <c r="AA1232" i="6"/>
  <c r="AI1231" i="6"/>
  <c r="AF1231" i="6"/>
  <c r="AA1231" i="6"/>
  <c r="AI1230" i="6"/>
  <c r="AF1230" i="6"/>
  <c r="AA1230" i="6"/>
  <c r="AC1230" i="6" s="1"/>
  <c r="AI1229" i="6"/>
  <c r="AF1229" i="6"/>
  <c r="AA1229" i="6"/>
  <c r="AI1228" i="6"/>
  <c r="AF1228" i="6"/>
  <c r="AA1228" i="6"/>
  <c r="AI1227" i="6"/>
  <c r="AF1227" i="6"/>
  <c r="AA1227" i="6"/>
  <c r="AI1226" i="6"/>
  <c r="AF1226" i="6"/>
  <c r="AA1226" i="6"/>
  <c r="AC1226" i="6" s="1"/>
  <c r="T1263" i="6"/>
  <c r="X1263" i="6" s="1"/>
  <c r="T1262" i="6"/>
  <c r="X1262" i="6" s="1"/>
  <c r="T1261" i="6"/>
  <c r="X1261" i="6" s="1"/>
  <c r="T1260" i="6"/>
  <c r="X1260" i="6" s="1"/>
  <c r="T1259" i="6"/>
  <c r="X1259" i="6" s="1"/>
  <c r="T1258" i="6"/>
  <c r="X1258" i="6" s="1"/>
  <c r="T1257" i="6"/>
  <c r="X1257" i="6" s="1"/>
  <c r="T1256" i="6"/>
  <c r="X1256" i="6" s="1"/>
  <c r="T1255" i="6"/>
  <c r="X1255" i="6" s="1"/>
  <c r="T1254" i="6"/>
  <c r="X1254" i="6" s="1"/>
  <c r="T1253" i="6"/>
  <c r="X1253" i="6" s="1"/>
  <c r="T1252" i="6"/>
  <c r="X1252" i="6" s="1"/>
  <c r="T1251" i="6"/>
  <c r="X1251" i="6" s="1"/>
  <c r="T1250" i="6"/>
  <c r="X1250" i="6" s="1"/>
  <c r="T1249" i="6"/>
  <c r="X1249" i="6" s="1"/>
  <c r="T1248" i="6"/>
  <c r="X1248" i="6" s="1"/>
  <c r="T1247" i="6"/>
  <c r="X1247" i="6" s="1"/>
  <c r="T1246" i="6"/>
  <c r="X1246" i="6" s="1"/>
  <c r="T1245" i="6"/>
  <c r="X1245" i="6" s="1"/>
  <c r="T1244" i="6"/>
  <c r="X1244" i="6" s="1"/>
  <c r="T1243" i="6"/>
  <c r="X1243" i="6" s="1"/>
  <c r="T1242" i="6"/>
  <c r="X1242" i="6" s="1"/>
  <c r="T1241" i="6"/>
  <c r="X1241" i="6" s="1"/>
  <c r="T1240" i="6"/>
  <c r="X1240" i="6" s="1"/>
  <c r="T1239" i="6"/>
  <c r="X1239" i="6" s="1"/>
  <c r="T1238" i="6"/>
  <c r="X1238" i="6" s="1"/>
  <c r="T1237" i="6"/>
  <c r="X1237" i="6" s="1"/>
  <c r="T1236" i="6"/>
  <c r="X1236" i="6" s="1"/>
  <c r="T1235" i="6"/>
  <c r="X1235" i="6" s="1"/>
  <c r="T1234" i="6"/>
  <c r="X1234" i="6" s="1"/>
  <c r="T1233" i="6"/>
  <c r="X1233" i="6" s="1"/>
  <c r="T1232" i="6"/>
  <c r="X1232" i="6" s="1"/>
  <c r="T1231" i="6"/>
  <c r="X1231" i="6" s="1"/>
  <c r="T1230" i="6"/>
  <c r="X1230" i="6" s="1"/>
  <c r="T1229" i="6"/>
  <c r="X1229" i="6" s="1"/>
  <c r="T1228" i="6"/>
  <c r="X1228" i="6" s="1"/>
  <c r="T1227" i="6"/>
  <c r="AW1225" i="6"/>
  <c r="AW1224" i="6" s="1"/>
  <c r="J1225" i="6"/>
  <c r="J1224" i="6" s="1"/>
  <c r="I1225" i="6"/>
  <c r="I1224" i="6" s="1"/>
  <c r="AI1223" i="6"/>
  <c r="AF1223" i="6"/>
  <c r="AA1223" i="6"/>
  <c r="AI1222" i="6"/>
  <c r="AF1222" i="6"/>
  <c r="AA1222" i="6"/>
  <c r="AI1221" i="6"/>
  <c r="AF1221" i="6"/>
  <c r="AA1221" i="6"/>
  <c r="AC1221" i="6" s="1"/>
  <c r="AI1220" i="6"/>
  <c r="AF1220" i="6"/>
  <c r="AA1220" i="6"/>
  <c r="AI1219" i="6"/>
  <c r="AF1219" i="6"/>
  <c r="AA1219" i="6"/>
  <c r="AI1218" i="6"/>
  <c r="AF1218" i="6"/>
  <c r="AA1218" i="6"/>
  <c r="AI1217" i="6"/>
  <c r="AF1217" i="6"/>
  <c r="AA1217" i="6"/>
  <c r="AC1217" i="6" s="1"/>
  <c r="AI1216" i="6"/>
  <c r="AF1216" i="6"/>
  <c r="AA1216" i="6"/>
  <c r="AI1215" i="6"/>
  <c r="AF1215" i="6"/>
  <c r="AA1215" i="6"/>
  <c r="AI1214" i="6"/>
  <c r="AF1214" i="6"/>
  <c r="AA1214" i="6"/>
  <c r="AI1213" i="6"/>
  <c r="AF1213" i="6"/>
  <c r="AA1213" i="6"/>
  <c r="AC1213" i="6" s="1"/>
  <c r="AI1212" i="6"/>
  <c r="AF1212" i="6"/>
  <c r="AA1212" i="6"/>
  <c r="AI1211" i="6"/>
  <c r="AF1211" i="6"/>
  <c r="AA1211" i="6"/>
  <c r="AI1210" i="6"/>
  <c r="AF1210" i="6"/>
  <c r="AA1210" i="6"/>
  <c r="AI1209" i="6"/>
  <c r="AF1209" i="6"/>
  <c r="AA1209" i="6"/>
  <c r="AC1209" i="6" s="1"/>
  <c r="AI1208" i="6"/>
  <c r="AF1208" i="6"/>
  <c r="AA1208" i="6"/>
  <c r="AI1207" i="6"/>
  <c r="AF1207" i="6"/>
  <c r="AA1207" i="6"/>
  <c r="AI1206" i="6"/>
  <c r="AF1206" i="6"/>
  <c r="AA1206" i="6"/>
  <c r="AI1205" i="6"/>
  <c r="AF1205" i="6"/>
  <c r="AA1205" i="6"/>
  <c r="AC1205" i="6" s="1"/>
  <c r="AI1204" i="6"/>
  <c r="AF1204" i="6"/>
  <c r="AA1204" i="6"/>
  <c r="AI1203" i="6"/>
  <c r="AF1203" i="6"/>
  <c r="AA1203" i="6"/>
  <c r="AI1202" i="6"/>
  <c r="AF1202" i="6"/>
  <c r="AA1202" i="6"/>
  <c r="AI1201" i="6"/>
  <c r="AF1201" i="6"/>
  <c r="AA1201" i="6"/>
  <c r="AC1201" i="6" s="1"/>
  <c r="AI1200" i="6"/>
  <c r="AF1200" i="6"/>
  <c r="AA1200" i="6"/>
  <c r="AI1199" i="6"/>
  <c r="AF1199" i="6"/>
  <c r="AA1199" i="6"/>
  <c r="AI1197" i="6"/>
  <c r="AF1197" i="6"/>
  <c r="AA1197" i="6"/>
  <c r="AI1196" i="6"/>
  <c r="AF1196" i="6"/>
  <c r="AA1196" i="6"/>
  <c r="AC1196" i="6" s="1"/>
  <c r="AI1195" i="6"/>
  <c r="AF1195" i="6"/>
  <c r="AA1195" i="6"/>
  <c r="AI1194" i="6"/>
  <c r="AF1194" i="6"/>
  <c r="AA1194" i="6"/>
  <c r="AI1193" i="6"/>
  <c r="AF1193" i="6"/>
  <c r="AA1193" i="6"/>
  <c r="AI1192" i="6"/>
  <c r="AF1192" i="6"/>
  <c r="AA1192" i="6"/>
  <c r="AC1192" i="6" s="1"/>
  <c r="AI1191" i="6"/>
  <c r="AF1191" i="6"/>
  <c r="AA1191" i="6"/>
  <c r="AI1190" i="6"/>
  <c r="AF1190" i="6"/>
  <c r="AA1190" i="6"/>
  <c r="AI1189" i="6"/>
  <c r="AF1189" i="6"/>
  <c r="AA1189" i="6"/>
  <c r="AI1188" i="6"/>
  <c r="AF1188" i="6"/>
  <c r="AA1188" i="6"/>
  <c r="AC1188" i="6" s="1"/>
  <c r="AI1187" i="6"/>
  <c r="AF1187" i="6"/>
  <c r="AA1187" i="6"/>
  <c r="AI1186" i="6"/>
  <c r="AF1186" i="6"/>
  <c r="AA1186" i="6"/>
  <c r="AI1185" i="6"/>
  <c r="AF1185" i="6"/>
  <c r="AA1185" i="6"/>
  <c r="AI1184" i="6"/>
  <c r="AF1184" i="6"/>
  <c r="AA1184" i="6"/>
  <c r="AC1184" i="6" s="1"/>
  <c r="AI1183" i="6"/>
  <c r="AF1183" i="6"/>
  <c r="AA1183" i="6"/>
  <c r="AI1182" i="6"/>
  <c r="AF1182" i="6"/>
  <c r="AA1182" i="6"/>
  <c r="AI1181" i="6"/>
  <c r="AF1181" i="6"/>
  <c r="AA1181" i="6"/>
  <c r="AI1180" i="6"/>
  <c r="AF1180" i="6"/>
  <c r="AA1180" i="6"/>
  <c r="AC1180" i="6" s="1"/>
  <c r="AI1179" i="6"/>
  <c r="AF1179" i="6"/>
  <c r="AA1179" i="6"/>
  <c r="AI1178" i="6"/>
  <c r="AF1178" i="6"/>
  <c r="AA1178" i="6"/>
  <c r="AI1177" i="6"/>
  <c r="AF1177" i="6"/>
  <c r="AA1177" i="6"/>
  <c r="AI1176" i="6"/>
  <c r="AF1176" i="6"/>
  <c r="AA1176" i="6"/>
  <c r="AC1176" i="6" s="1"/>
  <c r="AI1175" i="6"/>
  <c r="AF1175" i="6"/>
  <c r="AA1175" i="6"/>
  <c r="AI1174" i="6"/>
  <c r="AF1174" i="6"/>
  <c r="AA1174" i="6"/>
  <c r="AI1173" i="6"/>
  <c r="AF1173" i="6"/>
  <c r="AA1173" i="6"/>
  <c r="AI1172" i="6"/>
  <c r="AF1172" i="6"/>
  <c r="AA1172" i="6"/>
  <c r="AC1172" i="6" s="1"/>
  <c r="T1223" i="6"/>
  <c r="X1223" i="6" s="1"/>
  <c r="T1222" i="6"/>
  <c r="X1222" i="6" s="1"/>
  <c r="T1221" i="6"/>
  <c r="X1221" i="6" s="1"/>
  <c r="T1220" i="6"/>
  <c r="X1220" i="6" s="1"/>
  <c r="T1219" i="6"/>
  <c r="X1219" i="6" s="1"/>
  <c r="T1218" i="6"/>
  <c r="X1218" i="6" s="1"/>
  <c r="T1217" i="6"/>
  <c r="X1217" i="6" s="1"/>
  <c r="T1216" i="6"/>
  <c r="X1216" i="6" s="1"/>
  <c r="T1215" i="6"/>
  <c r="X1215" i="6" s="1"/>
  <c r="T1214" i="6"/>
  <c r="X1214" i="6" s="1"/>
  <c r="T1213" i="6"/>
  <c r="X1213" i="6" s="1"/>
  <c r="T1212" i="6"/>
  <c r="X1212" i="6" s="1"/>
  <c r="T1211" i="6"/>
  <c r="X1211" i="6" s="1"/>
  <c r="T1210" i="6"/>
  <c r="X1210" i="6" s="1"/>
  <c r="T1209" i="6"/>
  <c r="X1209" i="6" s="1"/>
  <c r="T1208" i="6"/>
  <c r="X1208" i="6" s="1"/>
  <c r="T1207" i="6"/>
  <c r="X1207" i="6" s="1"/>
  <c r="T1206" i="6"/>
  <c r="X1206" i="6" s="1"/>
  <c r="T1205" i="6"/>
  <c r="X1205" i="6" s="1"/>
  <c r="T1204" i="6"/>
  <c r="X1204" i="6" s="1"/>
  <c r="T1203" i="6"/>
  <c r="X1203" i="6" s="1"/>
  <c r="T1202" i="6"/>
  <c r="X1202" i="6" s="1"/>
  <c r="T1201" i="6"/>
  <c r="X1201" i="6" s="1"/>
  <c r="T1200" i="6"/>
  <c r="X1200" i="6" s="1"/>
  <c r="T1199" i="6"/>
  <c r="X1199" i="6" s="1"/>
  <c r="T1197" i="6"/>
  <c r="X1197" i="6" s="1"/>
  <c r="T1196" i="6"/>
  <c r="X1196" i="6" s="1"/>
  <c r="T1195" i="6"/>
  <c r="X1195" i="6" s="1"/>
  <c r="T1194" i="6"/>
  <c r="X1194" i="6" s="1"/>
  <c r="T1193" i="6"/>
  <c r="X1193" i="6" s="1"/>
  <c r="T1192" i="6"/>
  <c r="X1192" i="6" s="1"/>
  <c r="T1191" i="6"/>
  <c r="X1191" i="6" s="1"/>
  <c r="T1190" i="6"/>
  <c r="X1190" i="6" s="1"/>
  <c r="T1189" i="6"/>
  <c r="X1189" i="6" s="1"/>
  <c r="T1188" i="6"/>
  <c r="X1188" i="6" s="1"/>
  <c r="T1187" i="6"/>
  <c r="X1187" i="6" s="1"/>
  <c r="T1186" i="6"/>
  <c r="X1186" i="6" s="1"/>
  <c r="T1185" i="6"/>
  <c r="X1185" i="6" s="1"/>
  <c r="T1184" i="6"/>
  <c r="X1184" i="6" s="1"/>
  <c r="T1183" i="6"/>
  <c r="X1183" i="6" s="1"/>
  <c r="T1182" i="6"/>
  <c r="X1182" i="6" s="1"/>
  <c r="T1181" i="6"/>
  <c r="X1181" i="6" s="1"/>
  <c r="T1180" i="6"/>
  <c r="X1180" i="6" s="1"/>
  <c r="T1179" i="6"/>
  <c r="X1179" i="6" s="1"/>
  <c r="T1178" i="6"/>
  <c r="X1178" i="6" s="1"/>
  <c r="T1177" i="6"/>
  <c r="X1177" i="6" s="1"/>
  <c r="T1176" i="6"/>
  <c r="X1176" i="6" s="1"/>
  <c r="T1175" i="6"/>
  <c r="X1175" i="6" s="1"/>
  <c r="T1174" i="6"/>
  <c r="X1174" i="6" s="1"/>
  <c r="T1173" i="6"/>
  <c r="X1173" i="6" s="1"/>
  <c r="T1172" i="6"/>
  <c r="AW1171" i="6"/>
  <c r="AW1170" i="6" s="1"/>
  <c r="K1171" i="6"/>
  <c r="AI1169" i="6"/>
  <c r="AF1169" i="6"/>
  <c r="AA1169" i="6"/>
  <c r="AI1168" i="6"/>
  <c r="AF1168" i="6"/>
  <c r="AA1168" i="6"/>
  <c r="AI1167" i="6"/>
  <c r="AF1167" i="6"/>
  <c r="AA1167" i="6"/>
  <c r="AC1167" i="6" s="1"/>
  <c r="AI1166" i="6"/>
  <c r="AF1166" i="6"/>
  <c r="AA1166" i="6"/>
  <c r="AI1165" i="6"/>
  <c r="AF1165" i="6"/>
  <c r="AA1165" i="6"/>
  <c r="AI1164" i="6"/>
  <c r="AF1164" i="6"/>
  <c r="AA1164" i="6"/>
  <c r="AI1163" i="6"/>
  <c r="AF1163" i="6"/>
  <c r="AA1163" i="6"/>
  <c r="AC1163" i="6" s="1"/>
  <c r="AI1162" i="6"/>
  <c r="AF1162" i="6"/>
  <c r="AA1162" i="6"/>
  <c r="AI1161" i="6"/>
  <c r="AF1161" i="6"/>
  <c r="AA1161" i="6"/>
  <c r="AI1160" i="6"/>
  <c r="AF1160" i="6"/>
  <c r="AA1160" i="6"/>
  <c r="AI1159" i="6"/>
  <c r="AF1159" i="6"/>
  <c r="AA1159" i="6"/>
  <c r="AC1159" i="6" s="1"/>
  <c r="AI1158" i="6"/>
  <c r="AF1158" i="6"/>
  <c r="AA1158" i="6"/>
  <c r="AI1157" i="6"/>
  <c r="AF1157" i="6"/>
  <c r="AA1157" i="6"/>
  <c r="AI1156" i="6"/>
  <c r="AF1156" i="6"/>
  <c r="AA1156" i="6"/>
  <c r="AI1155" i="6"/>
  <c r="AF1155" i="6"/>
  <c r="AA1155" i="6"/>
  <c r="AC1155" i="6" s="1"/>
  <c r="AI1154" i="6"/>
  <c r="AF1154" i="6"/>
  <c r="AA1154" i="6"/>
  <c r="AI1153" i="6"/>
  <c r="AF1153" i="6"/>
  <c r="AA1153" i="6"/>
  <c r="AI1152" i="6"/>
  <c r="AF1152" i="6"/>
  <c r="AA1152" i="6"/>
  <c r="AI1151" i="6"/>
  <c r="AF1151" i="6"/>
  <c r="AA1151" i="6"/>
  <c r="AC1151" i="6" s="1"/>
  <c r="AI1150" i="6"/>
  <c r="AF1150" i="6"/>
  <c r="AA1150" i="6"/>
  <c r="AI1149" i="6"/>
  <c r="AF1149" i="6"/>
  <c r="AA1149" i="6"/>
  <c r="AI1148" i="6"/>
  <c r="AF1148" i="6"/>
  <c r="AA1148" i="6"/>
  <c r="AI1147" i="6"/>
  <c r="AF1147" i="6"/>
  <c r="AA1147" i="6"/>
  <c r="AC1147" i="6" s="1"/>
  <c r="AI1146" i="6"/>
  <c r="AF1146" i="6"/>
  <c r="AA1146" i="6"/>
  <c r="AI1145" i="6"/>
  <c r="AF1145" i="6"/>
  <c r="AA1145" i="6"/>
  <c r="AI1144" i="6"/>
  <c r="AF1144" i="6"/>
  <c r="AA1144" i="6"/>
  <c r="AI1143" i="6"/>
  <c r="AF1143" i="6"/>
  <c r="AA1143" i="6"/>
  <c r="AC1143" i="6" s="1"/>
  <c r="AI1142" i="6"/>
  <c r="AF1142" i="6"/>
  <c r="AA1142" i="6"/>
  <c r="AI1141" i="6"/>
  <c r="AF1141" i="6"/>
  <c r="AA1141" i="6"/>
  <c r="AI1140" i="6"/>
  <c r="AF1140" i="6"/>
  <c r="AA1140" i="6"/>
  <c r="AI1139" i="6"/>
  <c r="AF1139" i="6"/>
  <c r="AA1139" i="6"/>
  <c r="AC1139" i="6" s="1"/>
  <c r="AI1138" i="6"/>
  <c r="AF1138" i="6"/>
  <c r="AA1138" i="6"/>
  <c r="AI1137" i="6"/>
  <c r="AF1137" i="6"/>
  <c r="AA1137" i="6"/>
  <c r="AI1136" i="6"/>
  <c r="AF1136" i="6"/>
  <c r="AA1136" i="6"/>
  <c r="AC1136" i="6" s="1"/>
  <c r="AI1135" i="6"/>
  <c r="AF1135" i="6"/>
  <c r="AA1135" i="6"/>
  <c r="AI1134" i="6"/>
  <c r="AF1134" i="6"/>
  <c r="AA1134" i="6"/>
  <c r="AI1133" i="6"/>
  <c r="AF1133" i="6"/>
  <c r="AA1133" i="6"/>
  <c r="AI1132" i="6"/>
  <c r="AF1132" i="6"/>
  <c r="AA1132" i="6"/>
  <c r="AC1132" i="6" s="1"/>
  <c r="AI1131" i="6"/>
  <c r="AF1131" i="6"/>
  <c r="AA1131" i="6"/>
  <c r="AI1130" i="6"/>
  <c r="AF1130" i="6"/>
  <c r="AA1130" i="6"/>
  <c r="AI1129" i="6"/>
  <c r="AF1129" i="6"/>
  <c r="AA1129" i="6"/>
  <c r="AI1128" i="6"/>
  <c r="AF1128" i="6"/>
  <c r="AA1128" i="6"/>
  <c r="AC1128" i="6" s="1"/>
  <c r="AI1127" i="6"/>
  <c r="AF1127" i="6"/>
  <c r="AA1127" i="6"/>
  <c r="AI1126" i="6"/>
  <c r="AF1126" i="6"/>
  <c r="AA1126" i="6"/>
  <c r="AI1125" i="6"/>
  <c r="AF1125" i="6"/>
  <c r="AA1125" i="6"/>
  <c r="AI1124" i="6"/>
  <c r="AF1124" i="6"/>
  <c r="AA1124" i="6"/>
  <c r="AC1124" i="6" s="1"/>
  <c r="AI1123" i="6"/>
  <c r="AF1123" i="6"/>
  <c r="AA1123" i="6"/>
  <c r="AW1122" i="6"/>
  <c r="AW1121" i="6" s="1"/>
  <c r="T1169" i="6"/>
  <c r="T1168" i="6"/>
  <c r="T1167" i="6"/>
  <c r="T1166" i="6"/>
  <c r="T1165" i="6"/>
  <c r="T1164" i="6"/>
  <c r="T1163" i="6"/>
  <c r="T1162" i="6"/>
  <c r="T1161" i="6"/>
  <c r="T1160" i="6"/>
  <c r="T1159" i="6"/>
  <c r="T1158" i="6"/>
  <c r="T1157" i="6"/>
  <c r="T1156" i="6"/>
  <c r="T1155" i="6"/>
  <c r="T1154" i="6"/>
  <c r="T1153" i="6"/>
  <c r="T1152" i="6"/>
  <c r="T1151" i="6"/>
  <c r="T1150" i="6"/>
  <c r="T1149" i="6"/>
  <c r="T1148" i="6"/>
  <c r="T1147" i="6"/>
  <c r="T1146" i="6"/>
  <c r="T1145" i="6"/>
  <c r="T1144" i="6"/>
  <c r="T1143" i="6"/>
  <c r="T1142" i="6"/>
  <c r="T1141" i="6"/>
  <c r="T1140" i="6"/>
  <c r="T1139" i="6"/>
  <c r="T1138" i="6"/>
  <c r="T1137" i="6"/>
  <c r="T1136" i="6"/>
  <c r="T1135" i="6"/>
  <c r="T1134" i="6"/>
  <c r="T1133" i="6"/>
  <c r="T1132" i="6"/>
  <c r="T1131" i="6"/>
  <c r="T1130" i="6"/>
  <c r="T1129" i="6"/>
  <c r="T1128" i="6"/>
  <c r="T1127" i="6"/>
  <c r="T1126" i="6"/>
  <c r="T1125" i="6"/>
  <c r="T1124" i="6"/>
  <c r="T1123" i="6"/>
  <c r="K1122" i="6"/>
  <c r="K1121" i="6" s="1"/>
  <c r="J1122" i="6"/>
  <c r="J1121" i="6" s="1"/>
  <c r="I1122" i="6"/>
  <c r="I1121" i="6" s="1"/>
  <c r="AI1120" i="6"/>
  <c r="AF1120" i="6"/>
  <c r="AA1120" i="6"/>
  <c r="AI1119" i="6"/>
  <c r="AF1119" i="6"/>
  <c r="AA1119" i="6"/>
  <c r="AI1118" i="6"/>
  <c r="AF1118" i="6"/>
  <c r="AA1118" i="6"/>
  <c r="AI1117" i="6"/>
  <c r="AF1117" i="6"/>
  <c r="AA1117" i="6"/>
  <c r="AC1117" i="6" s="1"/>
  <c r="AI1116" i="6"/>
  <c r="AF1116" i="6"/>
  <c r="AA1116" i="6"/>
  <c r="AI1115" i="6"/>
  <c r="AF1115" i="6"/>
  <c r="AA1115" i="6"/>
  <c r="AI1114" i="6"/>
  <c r="AF1114" i="6"/>
  <c r="AA1114" i="6"/>
  <c r="AI1113" i="6"/>
  <c r="AF1113" i="6"/>
  <c r="AA1113" i="6"/>
  <c r="AC1113" i="6" s="1"/>
  <c r="AI1112" i="6"/>
  <c r="AF1112" i="6"/>
  <c r="AA1112" i="6"/>
  <c r="AI1111" i="6"/>
  <c r="AF1111" i="6"/>
  <c r="AA1111" i="6"/>
  <c r="AI1110" i="6"/>
  <c r="AF1110" i="6"/>
  <c r="AA1110" i="6"/>
  <c r="AI1109" i="6"/>
  <c r="AF1109" i="6"/>
  <c r="AA1109" i="6"/>
  <c r="AC1109" i="6" s="1"/>
  <c r="AI1108" i="6"/>
  <c r="AF1108" i="6"/>
  <c r="AA1108" i="6"/>
  <c r="AI1107" i="6"/>
  <c r="AF1107" i="6"/>
  <c r="AA1107" i="6"/>
  <c r="AI1106" i="6"/>
  <c r="AF1106" i="6"/>
  <c r="AA1106" i="6"/>
  <c r="AI1105" i="6"/>
  <c r="AF1105" i="6"/>
  <c r="AA1105" i="6"/>
  <c r="AC1105" i="6" s="1"/>
  <c r="AI1104" i="6"/>
  <c r="AF1104" i="6"/>
  <c r="AA1104" i="6"/>
  <c r="AI1103" i="6"/>
  <c r="AF1103" i="6"/>
  <c r="AA1103" i="6"/>
  <c r="AI1102" i="6"/>
  <c r="AF1102" i="6"/>
  <c r="AA1102" i="6"/>
  <c r="AI1101" i="6"/>
  <c r="AF1101" i="6"/>
  <c r="AA1101" i="6"/>
  <c r="AC1101" i="6" s="1"/>
  <c r="AI1100" i="6"/>
  <c r="AF1100" i="6"/>
  <c r="AA1100" i="6"/>
  <c r="AI1099" i="6"/>
  <c r="AF1099" i="6"/>
  <c r="AA1099" i="6"/>
  <c r="AI1098" i="6"/>
  <c r="AF1098" i="6"/>
  <c r="AA1098" i="6"/>
  <c r="AI1097" i="6"/>
  <c r="AF1097" i="6"/>
  <c r="AA1097" i="6"/>
  <c r="AC1097" i="6" s="1"/>
  <c r="AI1096" i="6"/>
  <c r="AF1096" i="6"/>
  <c r="AA1096" i="6"/>
  <c r="AI1095" i="6"/>
  <c r="AF1095" i="6"/>
  <c r="AA1095" i="6"/>
  <c r="AI1094" i="6"/>
  <c r="AF1094" i="6"/>
  <c r="AA1094" i="6"/>
  <c r="AI1093" i="6"/>
  <c r="AF1093" i="6"/>
  <c r="AA1093" i="6"/>
  <c r="AC1093" i="6" s="1"/>
  <c r="AI1092" i="6"/>
  <c r="AF1092" i="6"/>
  <c r="AA1092" i="6"/>
  <c r="AI1091" i="6"/>
  <c r="AF1091" i="6"/>
  <c r="AA1091" i="6"/>
  <c r="AI1090" i="6"/>
  <c r="AF1090" i="6"/>
  <c r="AA1090" i="6"/>
  <c r="AI1089" i="6"/>
  <c r="AF1089" i="6"/>
  <c r="AA1089" i="6"/>
  <c r="AC1089" i="6" s="1"/>
  <c r="AI1088" i="6"/>
  <c r="AF1088" i="6"/>
  <c r="AA1088" i="6"/>
  <c r="AI1087" i="6"/>
  <c r="AF1087" i="6"/>
  <c r="AA1087" i="6"/>
  <c r="AI1086" i="6"/>
  <c r="AF1086" i="6"/>
  <c r="AA1086" i="6"/>
  <c r="AI1085" i="6"/>
  <c r="AF1085" i="6"/>
  <c r="AA1085" i="6"/>
  <c r="AC1085" i="6" s="1"/>
  <c r="AI1084" i="6"/>
  <c r="AF1084" i="6"/>
  <c r="AA1084" i="6"/>
  <c r="AI1083" i="6"/>
  <c r="AF1083" i="6"/>
  <c r="AA1083" i="6"/>
  <c r="AI1082" i="6"/>
  <c r="AF1082" i="6"/>
  <c r="AA1082" i="6"/>
  <c r="AI1081" i="6"/>
  <c r="AF1081" i="6"/>
  <c r="AA1081" i="6"/>
  <c r="AC1081" i="6" s="1"/>
  <c r="AI1080" i="6"/>
  <c r="AF1080" i="6"/>
  <c r="AA1080" i="6"/>
  <c r="AI1079" i="6"/>
  <c r="AF1079" i="6"/>
  <c r="AA1079" i="6"/>
  <c r="T1120" i="6"/>
  <c r="X1120" i="6" s="1"/>
  <c r="T1119" i="6"/>
  <c r="X1119" i="6" s="1"/>
  <c r="T1118" i="6"/>
  <c r="X1118" i="6" s="1"/>
  <c r="T1117" i="6"/>
  <c r="X1117" i="6" s="1"/>
  <c r="T1116" i="6"/>
  <c r="X1116" i="6" s="1"/>
  <c r="T1115" i="6"/>
  <c r="X1115" i="6" s="1"/>
  <c r="T1114" i="6"/>
  <c r="X1114" i="6" s="1"/>
  <c r="T1113" i="6"/>
  <c r="X1113" i="6" s="1"/>
  <c r="T1112" i="6"/>
  <c r="X1112" i="6" s="1"/>
  <c r="T1111" i="6"/>
  <c r="X1111" i="6" s="1"/>
  <c r="T1110" i="6"/>
  <c r="X1110" i="6" s="1"/>
  <c r="T1109" i="6"/>
  <c r="X1109" i="6" s="1"/>
  <c r="T1108" i="6"/>
  <c r="X1108" i="6" s="1"/>
  <c r="T1107" i="6"/>
  <c r="X1107" i="6" s="1"/>
  <c r="T1106" i="6"/>
  <c r="X1106" i="6" s="1"/>
  <c r="T1105" i="6"/>
  <c r="X1105" i="6" s="1"/>
  <c r="T1104" i="6"/>
  <c r="X1104" i="6" s="1"/>
  <c r="T1103" i="6"/>
  <c r="X1103" i="6" s="1"/>
  <c r="T1102" i="6"/>
  <c r="X1102" i="6" s="1"/>
  <c r="T1101" i="6"/>
  <c r="X1101" i="6" s="1"/>
  <c r="T1100" i="6"/>
  <c r="X1100" i="6" s="1"/>
  <c r="T1099" i="6"/>
  <c r="X1099" i="6" s="1"/>
  <c r="T1098" i="6"/>
  <c r="X1098" i="6" s="1"/>
  <c r="T1097" i="6"/>
  <c r="X1097" i="6" s="1"/>
  <c r="T1096" i="6"/>
  <c r="X1096" i="6" s="1"/>
  <c r="T1095" i="6"/>
  <c r="X1095" i="6" s="1"/>
  <c r="T1094" i="6"/>
  <c r="X1094" i="6" s="1"/>
  <c r="T1093" i="6"/>
  <c r="X1093" i="6" s="1"/>
  <c r="T1092" i="6"/>
  <c r="X1092" i="6" s="1"/>
  <c r="T1091" i="6"/>
  <c r="X1091" i="6" s="1"/>
  <c r="T1090" i="6"/>
  <c r="X1090" i="6" s="1"/>
  <c r="T1089" i="6"/>
  <c r="X1089" i="6" s="1"/>
  <c r="T1088" i="6"/>
  <c r="X1088" i="6" s="1"/>
  <c r="T1087" i="6"/>
  <c r="X1087" i="6" s="1"/>
  <c r="T1086" i="6"/>
  <c r="X1086" i="6" s="1"/>
  <c r="T1085" i="6"/>
  <c r="X1085" i="6" s="1"/>
  <c r="T1084" i="6"/>
  <c r="X1084" i="6" s="1"/>
  <c r="T1083" i="6"/>
  <c r="X1083" i="6" s="1"/>
  <c r="T1082" i="6"/>
  <c r="X1082" i="6" s="1"/>
  <c r="T1081" i="6"/>
  <c r="X1081" i="6" s="1"/>
  <c r="T1080" i="6"/>
  <c r="X1080" i="6" s="1"/>
  <c r="T1079" i="6"/>
  <c r="AW1078" i="6"/>
  <c r="AW1077" i="6" s="1"/>
  <c r="J1078" i="6"/>
  <c r="J1077" i="6" s="1"/>
  <c r="K1078" i="6"/>
  <c r="I1078" i="6"/>
  <c r="I1077" i="6" s="1"/>
  <c r="T1076" i="6"/>
  <c r="X1076" i="6" s="1"/>
  <c r="T1075" i="6"/>
  <c r="X1075" i="6" s="1"/>
  <c r="T1074" i="6"/>
  <c r="X1074" i="6" s="1"/>
  <c r="T1073" i="6"/>
  <c r="X1073" i="6" s="1"/>
  <c r="T1072" i="6"/>
  <c r="X1072" i="6" s="1"/>
  <c r="T1071" i="6"/>
  <c r="X1071" i="6" s="1"/>
  <c r="T1070" i="6"/>
  <c r="X1070" i="6" s="1"/>
  <c r="T1069" i="6"/>
  <c r="X1069" i="6" s="1"/>
  <c r="T1068" i="6"/>
  <c r="X1068" i="6" s="1"/>
  <c r="T1061" i="6"/>
  <c r="X1061" i="6" s="1"/>
  <c r="T1056" i="6"/>
  <c r="X1056" i="6" s="1"/>
  <c r="T1053" i="6"/>
  <c r="X1053" i="6" s="1"/>
  <c r="T1052" i="6"/>
  <c r="X1052" i="6" s="1"/>
  <c r="T1051" i="6"/>
  <c r="X1051" i="6" s="1"/>
  <c r="T1050" i="6"/>
  <c r="X1050" i="6" s="1"/>
  <c r="T1049" i="6"/>
  <c r="X1049" i="6" s="1"/>
  <c r="T1048" i="6"/>
  <c r="X1048" i="6" s="1"/>
  <c r="T1047" i="6"/>
  <c r="X1047" i="6" s="1"/>
  <c r="T1046" i="6"/>
  <c r="X1046" i="6" s="1"/>
  <c r="T1024" i="6"/>
  <c r="X1024" i="6" s="1"/>
  <c r="T1023" i="6"/>
  <c r="X1023" i="6" s="1"/>
  <c r="T1022" i="6"/>
  <c r="X1022" i="6" s="1"/>
  <c r="T1021" i="6"/>
  <c r="X1021" i="6" s="1"/>
  <c r="T1020" i="6"/>
  <c r="X1020" i="6" s="1"/>
  <c r="T1019" i="6"/>
  <c r="X1019" i="6" s="1"/>
  <c r="T1018" i="6"/>
  <c r="X1018" i="6" s="1"/>
  <c r="T1017" i="6"/>
  <c r="X1017" i="6" s="1"/>
  <c r="T1016" i="6"/>
  <c r="X1016" i="6" s="1"/>
  <c r="T1015" i="6"/>
  <c r="X1015" i="6" s="1"/>
  <c r="T1014" i="6"/>
  <c r="X1014" i="6" s="1"/>
  <c r="T1013" i="6"/>
  <c r="X1013" i="6" s="1"/>
  <c r="T1012" i="6"/>
  <c r="X1012" i="6" s="1"/>
  <c r="T1011" i="6"/>
  <c r="X1011" i="6" s="1"/>
  <c r="T1010" i="6"/>
  <c r="X1010" i="6" s="1"/>
  <c r="T1009" i="6"/>
  <c r="X1009" i="6" s="1"/>
  <c r="T1008" i="6"/>
  <c r="X1008" i="6" s="1"/>
  <c r="T1007" i="6"/>
  <c r="X1007" i="6" s="1"/>
  <c r="T1006" i="6"/>
  <c r="X1006" i="6" s="1"/>
  <c r="T1005" i="6"/>
  <c r="X1005" i="6" s="1"/>
  <c r="T1004" i="6"/>
  <c r="X1004" i="6" s="1"/>
  <c r="T1003" i="6"/>
  <c r="X1003" i="6" s="1"/>
  <c r="T1002" i="6"/>
  <c r="X1002" i="6" s="1"/>
  <c r="T1001" i="6"/>
  <c r="X1001" i="6" s="1"/>
  <c r="AI1076" i="6"/>
  <c r="AF1076" i="6"/>
  <c r="AA1076" i="6"/>
  <c r="AC1076" i="6" s="1"/>
  <c r="AI1075" i="6"/>
  <c r="AF1075" i="6"/>
  <c r="AA1075" i="6"/>
  <c r="AC1075" i="6" s="1"/>
  <c r="AI1074" i="6"/>
  <c r="AF1074" i="6"/>
  <c r="AA1074" i="6"/>
  <c r="AC1074" i="6" s="1"/>
  <c r="AI1073" i="6"/>
  <c r="AF1073" i="6"/>
  <c r="AA1073" i="6"/>
  <c r="AC1073" i="6" s="1"/>
  <c r="AI1072" i="6"/>
  <c r="AF1072" i="6"/>
  <c r="AA1072" i="6"/>
  <c r="AC1072" i="6" s="1"/>
  <c r="AI1071" i="6"/>
  <c r="AF1071" i="6"/>
  <c r="AA1071" i="6"/>
  <c r="AC1071" i="6" s="1"/>
  <c r="AI1070" i="6"/>
  <c r="AF1070" i="6"/>
  <c r="AA1070" i="6"/>
  <c r="AC1070" i="6" s="1"/>
  <c r="AI1069" i="6"/>
  <c r="AF1069" i="6"/>
  <c r="AA1069" i="6"/>
  <c r="AI1068" i="6"/>
  <c r="AF1068" i="6"/>
  <c r="AA1068" i="6"/>
  <c r="AC1068" i="6" s="1"/>
  <c r="AI1061" i="6"/>
  <c r="AF1061" i="6"/>
  <c r="AA1061" i="6"/>
  <c r="AC1061" i="6" s="1"/>
  <c r="AI1056" i="6"/>
  <c r="AF1056" i="6"/>
  <c r="AA1056" i="6"/>
  <c r="AC1056" i="6" s="1"/>
  <c r="AI1053" i="6"/>
  <c r="AF1053" i="6"/>
  <c r="AA1053" i="6"/>
  <c r="AC1053" i="6" s="1"/>
  <c r="AI1052" i="6"/>
  <c r="AF1052" i="6"/>
  <c r="AA1052" i="6"/>
  <c r="AC1052" i="6" s="1"/>
  <c r="AI1051" i="6"/>
  <c r="AF1051" i="6"/>
  <c r="AA1051" i="6"/>
  <c r="AC1051" i="6" s="1"/>
  <c r="AI1050" i="6"/>
  <c r="AF1050" i="6"/>
  <c r="AA1050" i="6"/>
  <c r="AC1050" i="6" s="1"/>
  <c r="AI1049" i="6"/>
  <c r="AF1049" i="6"/>
  <c r="AA1049" i="6"/>
  <c r="AI1048" i="6"/>
  <c r="AF1048" i="6"/>
  <c r="AA1048" i="6"/>
  <c r="AC1048" i="6" s="1"/>
  <c r="AI1047" i="6"/>
  <c r="AF1047" i="6"/>
  <c r="AA1047" i="6"/>
  <c r="AC1047" i="6" s="1"/>
  <c r="AI1046" i="6"/>
  <c r="AF1046" i="6"/>
  <c r="AA1046" i="6"/>
  <c r="AC1046" i="6" s="1"/>
  <c r="AI1024" i="6"/>
  <c r="AF1024" i="6"/>
  <c r="AA1024" i="6"/>
  <c r="AC1024" i="6" s="1"/>
  <c r="AI1023" i="6"/>
  <c r="AF1023" i="6"/>
  <c r="AA1023" i="6"/>
  <c r="AC1023" i="6" s="1"/>
  <c r="AI1022" i="6"/>
  <c r="AF1022" i="6"/>
  <c r="AA1022" i="6"/>
  <c r="AC1022" i="6" s="1"/>
  <c r="AI1021" i="6"/>
  <c r="AF1021" i="6"/>
  <c r="AA1021" i="6"/>
  <c r="AC1021" i="6" s="1"/>
  <c r="AI1020" i="6"/>
  <c r="AF1020" i="6"/>
  <c r="AA1020" i="6"/>
  <c r="AI1019" i="6"/>
  <c r="AF1019" i="6"/>
  <c r="AA1019" i="6"/>
  <c r="AC1019" i="6" s="1"/>
  <c r="AI1018" i="6"/>
  <c r="AF1018" i="6"/>
  <c r="AA1018" i="6"/>
  <c r="AC1018" i="6" s="1"/>
  <c r="AI1017" i="6"/>
  <c r="AF1017" i="6"/>
  <c r="AA1017" i="6"/>
  <c r="AC1017" i="6" s="1"/>
  <c r="AI1016" i="6"/>
  <c r="AF1016" i="6"/>
  <c r="AA1016" i="6"/>
  <c r="AC1016" i="6" s="1"/>
  <c r="AI1015" i="6"/>
  <c r="AF1015" i="6"/>
  <c r="AA1015" i="6"/>
  <c r="AC1015" i="6" s="1"/>
  <c r="AI1014" i="6"/>
  <c r="AF1014" i="6"/>
  <c r="AA1014" i="6"/>
  <c r="AC1014" i="6" s="1"/>
  <c r="AI1013" i="6"/>
  <c r="AF1013" i="6"/>
  <c r="AA1013" i="6"/>
  <c r="AC1013" i="6" s="1"/>
  <c r="AI1012" i="6"/>
  <c r="AF1012" i="6"/>
  <c r="AA1012" i="6"/>
  <c r="AI1011" i="6"/>
  <c r="AF1011" i="6"/>
  <c r="AA1011" i="6"/>
  <c r="AC1011" i="6" s="1"/>
  <c r="AI1010" i="6"/>
  <c r="AF1010" i="6"/>
  <c r="AA1010" i="6"/>
  <c r="AC1010" i="6" s="1"/>
  <c r="AI1009" i="6"/>
  <c r="AF1009" i="6"/>
  <c r="AA1009" i="6"/>
  <c r="AC1009" i="6" s="1"/>
  <c r="AI1008" i="6"/>
  <c r="AF1008" i="6"/>
  <c r="AA1008" i="6"/>
  <c r="AI1007" i="6"/>
  <c r="AF1007" i="6"/>
  <c r="AA1007" i="6"/>
  <c r="AC1007" i="6" s="1"/>
  <c r="AI1006" i="6"/>
  <c r="AF1006" i="6"/>
  <c r="AA1006" i="6"/>
  <c r="AC1006" i="6" s="1"/>
  <c r="AI1005" i="6"/>
  <c r="AF1005" i="6"/>
  <c r="AA1005" i="6"/>
  <c r="AC1005" i="6" s="1"/>
  <c r="AI1004" i="6"/>
  <c r="AF1004" i="6"/>
  <c r="AA1004" i="6"/>
  <c r="AC1004" i="6" s="1"/>
  <c r="AI1003" i="6"/>
  <c r="AF1003" i="6"/>
  <c r="AA1003" i="6"/>
  <c r="AC1003" i="6" s="1"/>
  <c r="AI1002" i="6"/>
  <c r="AF1002" i="6"/>
  <c r="AA1002" i="6"/>
  <c r="AC1002" i="6" s="1"/>
  <c r="AI1001" i="6"/>
  <c r="AF1001" i="6"/>
  <c r="AA1001" i="6"/>
  <c r="AC1001" i="6" s="1"/>
  <c r="AI1000" i="6"/>
  <c r="AF1000" i="6"/>
  <c r="AA1000" i="6"/>
  <c r="AW999" i="6"/>
  <c r="AW998" i="6" s="1"/>
  <c r="J999" i="6"/>
  <c r="J998" i="6" s="1"/>
  <c r="I999" i="6"/>
  <c r="I998" i="6" s="1"/>
  <c r="K999" i="6"/>
  <c r="AI997" i="6"/>
  <c r="AF997" i="6"/>
  <c r="AA997" i="6"/>
  <c r="AI996" i="6"/>
  <c r="AF996" i="6"/>
  <c r="AA996" i="6"/>
  <c r="AI995" i="6"/>
  <c r="AF995" i="6"/>
  <c r="AA995" i="6"/>
  <c r="AC995" i="6" s="1"/>
  <c r="AI994" i="6"/>
  <c r="AF994" i="6"/>
  <c r="AA994" i="6"/>
  <c r="AI993" i="6"/>
  <c r="AF993" i="6"/>
  <c r="AA993" i="6"/>
  <c r="AI992" i="6"/>
  <c r="AF992" i="6"/>
  <c r="AA992" i="6"/>
  <c r="AI991" i="6"/>
  <c r="AF991" i="6"/>
  <c r="AA991" i="6"/>
  <c r="AC991" i="6" s="1"/>
  <c r="AI990" i="6"/>
  <c r="AF990" i="6"/>
  <c r="AA990" i="6"/>
  <c r="AI989" i="6"/>
  <c r="AF989" i="6"/>
  <c r="AA989" i="6"/>
  <c r="AI988" i="6"/>
  <c r="AF988" i="6"/>
  <c r="AA988" i="6"/>
  <c r="AI987" i="6"/>
  <c r="AF987" i="6"/>
  <c r="AA987" i="6"/>
  <c r="AC987" i="6" s="1"/>
  <c r="AI986" i="6"/>
  <c r="AF986" i="6"/>
  <c r="AA986" i="6"/>
  <c r="AI985" i="6"/>
  <c r="AF985" i="6"/>
  <c r="AA985" i="6"/>
  <c r="AI984" i="6"/>
  <c r="AF984" i="6"/>
  <c r="AA984" i="6"/>
  <c r="AI983" i="6"/>
  <c r="AF983" i="6"/>
  <c r="AA983" i="6"/>
  <c r="AC983" i="6" s="1"/>
  <c r="AI982" i="6"/>
  <c r="AF982" i="6"/>
  <c r="AA982" i="6"/>
  <c r="AI981" i="6"/>
  <c r="AF981" i="6"/>
  <c r="AA981" i="6"/>
  <c r="AI980" i="6"/>
  <c r="AF980" i="6"/>
  <c r="AA980" i="6"/>
  <c r="AI979" i="6"/>
  <c r="AF979" i="6"/>
  <c r="AA979" i="6"/>
  <c r="AC979" i="6" s="1"/>
  <c r="AI978" i="6"/>
  <c r="AF978" i="6"/>
  <c r="AA978" i="6"/>
  <c r="AI977" i="6"/>
  <c r="AF977" i="6"/>
  <c r="AA977" i="6"/>
  <c r="AI976" i="6"/>
  <c r="AF976" i="6"/>
  <c r="AA976" i="6"/>
  <c r="AI975" i="6"/>
  <c r="AF975" i="6"/>
  <c r="AA975" i="6"/>
  <c r="AC975" i="6" s="1"/>
  <c r="AI974" i="6"/>
  <c r="AF974" i="6"/>
  <c r="AA974" i="6"/>
  <c r="AI973" i="6"/>
  <c r="AF973" i="6"/>
  <c r="AA973" i="6"/>
  <c r="AI972" i="6"/>
  <c r="AF972" i="6"/>
  <c r="AA972" i="6"/>
  <c r="AI971" i="6"/>
  <c r="AF971" i="6"/>
  <c r="AA971" i="6"/>
  <c r="AC971" i="6" s="1"/>
  <c r="AW970" i="6"/>
  <c r="AW1270" i="6" l="1"/>
  <c r="K48" i="3" s="1"/>
  <c r="T1271" i="6"/>
  <c r="X1272" i="6"/>
  <c r="AG1272" i="6" s="1"/>
  <c r="AJ1272" i="6" s="1"/>
  <c r="T1122" i="6"/>
  <c r="T1121" i="6" s="1"/>
  <c r="AG1261" i="6"/>
  <c r="AJ1261" i="6" s="1"/>
  <c r="X1227" i="6"/>
  <c r="AC1275" i="6"/>
  <c r="AG1275" i="6" s="1"/>
  <c r="AG1276" i="6"/>
  <c r="AJ1276" i="6" s="1"/>
  <c r="AC1279" i="6"/>
  <c r="AG1279" i="6" s="1"/>
  <c r="AC1283" i="6"/>
  <c r="AG1284" i="6"/>
  <c r="AJ1284" i="6" s="1"/>
  <c r="AC1287" i="6"/>
  <c r="AG1287" i="6" s="1"/>
  <c r="AJ1287" i="6" s="1"/>
  <c r="AC1274" i="6"/>
  <c r="AG1274" i="6" s="1"/>
  <c r="AC1278" i="6"/>
  <c r="AG1278" i="6" s="1"/>
  <c r="AJ1278" i="6" s="1"/>
  <c r="AC1282" i="6"/>
  <c r="AC1286" i="6"/>
  <c r="AC1290" i="6"/>
  <c r="AC1273" i="6"/>
  <c r="AC1277" i="6"/>
  <c r="AG1277" i="6" s="1"/>
  <c r="AJ1277" i="6" s="1"/>
  <c r="AC1281" i="6"/>
  <c r="AC1285" i="6"/>
  <c r="AG1285" i="6" s="1"/>
  <c r="AC1289" i="6"/>
  <c r="AA1271" i="6"/>
  <c r="AG1263" i="6"/>
  <c r="AJ1263" i="6" s="1"/>
  <c r="T1078" i="6"/>
  <c r="AC1222" i="6"/>
  <c r="AG1222" i="6" s="1"/>
  <c r="AC1220" i="6"/>
  <c r="AG1220" i="6" s="1"/>
  <c r="AJ1220" i="6" s="1"/>
  <c r="AC1229" i="6"/>
  <c r="AG1229" i="6" s="1"/>
  <c r="AG1230" i="6"/>
  <c r="AJ1230" i="6" s="1"/>
  <c r="AC1233" i="6"/>
  <c r="AG1234" i="6"/>
  <c r="AJ1234" i="6" s="1"/>
  <c r="AC1237" i="6"/>
  <c r="AG1237" i="6" s="1"/>
  <c r="AG1238" i="6"/>
  <c r="AJ1238" i="6" s="1"/>
  <c r="AC1241" i="6"/>
  <c r="AG1241" i="6" s="1"/>
  <c r="AG1242" i="6"/>
  <c r="AJ1242" i="6" s="1"/>
  <c r="AC1245" i="6"/>
  <c r="AG1245" i="6" s="1"/>
  <c r="AG1246" i="6"/>
  <c r="AJ1246" i="6" s="1"/>
  <c r="AC1249" i="6"/>
  <c r="AG1249" i="6" s="1"/>
  <c r="AG1250" i="6"/>
  <c r="AJ1250" i="6" s="1"/>
  <c r="AC1253" i="6"/>
  <c r="AG1253" i="6" s="1"/>
  <c r="AG1254" i="6"/>
  <c r="AJ1254" i="6" s="1"/>
  <c r="AC1257" i="6"/>
  <c r="AG1257" i="6" s="1"/>
  <c r="AG1258" i="6"/>
  <c r="AJ1258" i="6" s="1"/>
  <c r="AG1262" i="6"/>
  <c r="AJ1262" i="6" s="1"/>
  <c r="AA1225" i="6"/>
  <c r="AA1224" i="6" s="1"/>
  <c r="AC1228" i="6"/>
  <c r="AC1232" i="6"/>
  <c r="AG1232" i="6" s="1"/>
  <c r="AC1236" i="6"/>
  <c r="AG1236" i="6" s="1"/>
  <c r="AC1240" i="6"/>
  <c r="AG1240" i="6" s="1"/>
  <c r="AC1244" i="6"/>
  <c r="AG1244" i="6" s="1"/>
  <c r="AC1248" i="6"/>
  <c r="AG1248" i="6" s="1"/>
  <c r="AC1252" i="6"/>
  <c r="AG1252" i="6" s="1"/>
  <c r="AC1256" i="6"/>
  <c r="AG1256" i="6" s="1"/>
  <c r="AC1260" i="6"/>
  <c r="AC1227" i="6"/>
  <c r="AC1231" i="6"/>
  <c r="AC1235" i="6"/>
  <c r="AG1235" i="6" s="1"/>
  <c r="AC1239" i="6"/>
  <c r="AG1239" i="6" s="1"/>
  <c r="AC1243" i="6"/>
  <c r="AC1247" i="6"/>
  <c r="AG1247" i="6" s="1"/>
  <c r="AC1251" i="6"/>
  <c r="AC1255" i="6"/>
  <c r="AC1259" i="6"/>
  <c r="AG1259" i="6" s="1"/>
  <c r="AC1175" i="6"/>
  <c r="AG1175" i="6" s="1"/>
  <c r="AJ1175" i="6" s="1"/>
  <c r="AG1176" i="6"/>
  <c r="AJ1176" i="6" s="1"/>
  <c r="AC1179" i="6"/>
  <c r="AG1180" i="6"/>
  <c r="AJ1180" i="6" s="1"/>
  <c r="AC1183" i="6"/>
  <c r="AG1183" i="6" s="1"/>
  <c r="AJ1183" i="6" s="1"/>
  <c r="AG1184" i="6"/>
  <c r="AJ1184" i="6" s="1"/>
  <c r="AC1187" i="6"/>
  <c r="AG1188" i="6"/>
  <c r="AJ1188" i="6" s="1"/>
  <c r="AC1191" i="6"/>
  <c r="AG1192" i="6"/>
  <c r="AJ1192" i="6" s="1"/>
  <c r="AC1195" i="6"/>
  <c r="AG1195" i="6" s="1"/>
  <c r="AG1196" i="6"/>
  <c r="AJ1196" i="6" s="1"/>
  <c r="AC1200" i="6"/>
  <c r="AG1201" i="6"/>
  <c r="AJ1201" i="6" s="1"/>
  <c r="AC1204" i="6"/>
  <c r="AG1205" i="6"/>
  <c r="AJ1205" i="6" s="1"/>
  <c r="AC1208" i="6"/>
  <c r="AG1208" i="6" s="1"/>
  <c r="AJ1208" i="6" s="1"/>
  <c r="AG1209" i="6"/>
  <c r="AJ1209" i="6" s="1"/>
  <c r="AC1212" i="6"/>
  <c r="AG1212" i="6" s="1"/>
  <c r="AG1213" i="6"/>
  <c r="AJ1213" i="6" s="1"/>
  <c r="AC1216" i="6"/>
  <c r="AG1216" i="6" s="1"/>
  <c r="AJ1216" i="6" s="1"/>
  <c r="AG1217" i="6"/>
  <c r="AJ1217" i="6" s="1"/>
  <c r="AG1221" i="6"/>
  <c r="AJ1221" i="6" s="1"/>
  <c r="AC1174" i="6"/>
  <c r="AG1174" i="6" s="1"/>
  <c r="AC1178" i="6"/>
  <c r="AG1178" i="6" s="1"/>
  <c r="AC1182" i="6"/>
  <c r="AG1182" i="6" s="1"/>
  <c r="AJ1182" i="6" s="1"/>
  <c r="AC1186" i="6"/>
  <c r="AC1190" i="6"/>
  <c r="AC1194" i="6"/>
  <c r="AG1194" i="6" s="1"/>
  <c r="AC1199" i="6"/>
  <c r="AG1199" i="6" s="1"/>
  <c r="AC1203" i="6"/>
  <c r="AG1203" i="6" s="1"/>
  <c r="AJ1203" i="6" s="1"/>
  <c r="AC1207" i="6"/>
  <c r="AC1211" i="6"/>
  <c r="AG1211" i="6" s="1"/>
  <c r="AJ1211" i="6" s="1"/>
  <c r="AC1215" i="6"/>
  <c r="AG1215" i="6" s="1"/>
  <c r="AJ1215" i="6" s="1"/>
  <c r="AC1219" i="6"/>
  <c r="AC1223" i="6"/>
  <c r="AA1171" i="6"/>
  <c r="AA1170" i="6" s="1"/>
  <c r="AC1173" i="6"/>
  <c r="AG1173" i="6" s="1"/>
  <c r="AJ1173" i="6" s="1"/>
  <c r="AC1177" i="6"/>
  <c r="AG1177" i="6" s="1"/>
  <c r="AC1181" i="6"/>
  <c r="AC1185" i="6"/>
  <c r="AG1185" i="6" s="1"/>
  <c r="AC1189" i="6"/>
  <c r="AG1189" i="6" s="1"/>
  <c r="AJ1189" i="6" s="1"/>
  <c r="AC1193" i="6"/>
  <c r="AG1193" i="6" s="1"/>
  <c r="AC1197" i="6"/>
  <c r="AG1197" i="6" s="1"/>
  <c r="AC1202" i="6"/>
  <c r="AG1202" i="6" s="1"/>
  <c r="AJ1202" i="6" s="1"/>
  <c r="AC1206" i="6"/>
  <c r="AC1210" i="6"/>
  <c r="AG1210" i="6" s="1"/>
  <c r="AC1214" i="6"/>
  <c r="AG1214" i="6" s="1"/>
  <c r="AC1218" i="6"/>
  <c r="AG1218" i="6" s="1"/>
  <c r="AC1168" i="6"/>
  <c r="AG1168" i="6" s="1"/>
  <c r="AC1166" i="6"/>
  <c r="AG1166" i="6" s="1"/>
  <c r="AJ1166" i="6" s="1"/>
  <c r="AA1122" i="6"/>
  <c r="AA1121" i="6" s="1"/>
  <c r="AC1123" i="6"/>
  <c r="AG1124" i="6"/>
  <c r="AJ1124" i="6" s="1"/>
  <c r="AC1127" i="6"/>
  <c r="AG1128" i="6"/>
  <c r="AJ1128" i="6" s="1"/>
  <c r="AC1131" i="6"/>
  <c r="AG1131" i="6" s="1"/>
  <c r="AJ1131" i="6" s="1"/>
  <c r="AG1132" i="6"/>
  <c r="AJ1132" i="6" s="1"/>
  <c r="AC1135" i="6"/>
  <c r="AG1136" i="6"/>
  <c r="AJ1136" i="6" s="1"/>
  <c r="AG1139" i="6"/>
  <c r="AJ1139" i="6" s="1"/>
  <c r="AC1142" i="6"/>
  <c r="AG1142" i="6" s="1"/>
  <c r="AJ1142" i="6" s="1"/>
  <c r="AG1143" i="6"/>
  <c r="AJ1143" i="6" s="1"/>
  <c r="AC1146" i="6"/>
  <c r="AG1146" i="6" s="1"/>
  <c r="AJ1146" i="6" s="1"/>
  <c r="AG1147" i="6"/>
  <c r="AJ1147" i="6" s="1"/>
  <c r="AC1150" i="6"/>
  <c r="AG1150" i="6" s="1"/>
  <c r="AG1151" i="6"/>
  <c r="AJ1151" i="6" s="1"/>
  <c r="AC1154" i="6"/>
  <c r="AG1155" i="6"/>
  <c r="AJ1155" i="6" s="1"/>
  <c r="AC1158" i="6"/>
  <c r="AG1158" i="6" s="1"/>
  <c r="AC1162" i="6"/>
  <c r="AG1162" i="6" s="1"/>
  <c r="AJ1162" i="6" s="1"/>
  <c r="AG1163" i="6"/>
  <c r="AJ1163" i="6" s="1"/>
  <c r="AG1167" i="6"/>
  <c r="AJ1167" i="6" s="1"/>
  <c r="AC1126" i="6"/>
  <c r="AG1126" i="6" s="1"/>
  <c r="AC1130" i="6"/>
  <c r="AC1134" i="6"/>
  <c r="AC1138" i="6"/>
  <c r="AG1138" i="6" s="1"/>
  <c r="AC1141" i="6"/>
  <c r="AG1141" i="6" s="1"/>
  <c r="AC1145" i="6"/>
  <c r="AC1149" i="6"/>
  <c r="AC1153" i="6"/>
  <c r="AC1157" i="6"/>
  <c r="AG1157" i="6" s="1"/>
  <c r="AC1161" i="6"/>
  <c r="AG1161" i="6" s="1"/>
  <c r="AC1165" i="6"/>
  <c r="AC1169" i="6"/>
  <c r="AG1169" i="6" s="1"/>
  <c r="AC1125" i="6"/>
  <c r="AC1129" i="6"/>
  <c r="AG1129" i="6" s="1"/>
  <c r="AC1133" i="6"/>
  <c r="AG1133" i="6" s="1"/>
  <c r="AJ1133" i="6" s="1"/>
  <c r="AC1137" i="6"/>
  <c r="AC1140" i="6"/>
  <c r="AC1144" i="6"/>
  <c r="AC1148" i="6"/>
  <c r="AG1148" i="6" s="1"/>
  <c r="AJ1148" i="6" s="1"/>
  <c r="AC1152" i="6"/>
  <c r="AC1156" i="6"/>
  <c r="AC1160" i="6"/>
  <c r="AC1164" i="6"/>
  <c r="AG1164" i="6" s="1"/>
  <c r="AJ1164" i="6" s="1"/>
  <c r="AC1080" i="6"/>
  <c r="AG1081" i="6"/>
  <c r="AJ1081" i="6" s="1"/>
  <c r="AC1084" i="6"/>
  <c r="AG1084" i="6" s="1"/>
  <c r="AG1085" i="6"/>
  <c r="AJ1085" i="6" s="1"/>
  <c r="AC1088" i="6"/>
  <c r="AG1088" i="6" s="1"/>
  <c r="AG1089" i="6"/>
  <c r="AJ1089" i="6" s="1"/>
  <c r="AC1092" i="6"/>
  <c r="AG1093" i="6"/>
  <c r="AJ1093" i="6" s="1"/>
  <c r="AC1096" i="6"/>
  <c r="AG1097" i="6"/>
  <c r="AJ1097" i="6" s="1"/>
  <c r="AC1100" i="6"/>
  <c r="AG1100" i="6" s="1"/>
  <c r="AG1101" i="6"/>
  <c r="AJ1101" i="6" s="1"/>
  <c r="AC1104" i="6"/>
  <c r="AG1105" i="6"/>
  <c r="AJ1105" i="6" s="1"/>
  <c r="AC1108" i="6"/>
  <c r="AG1109" i="6"/>
  <c r="AJ1109" i="6" s="1"/>
  <c r="AC1112" i="6"/>
  <c r="AG1112" i="6" s="1"/>
  <c r="AG1113" i="6"/>
  <c r="AJ1113" i="6" s="1"/>
  <c r="AC1116" i="6"/>
  <c r="AG1116" i="6" s="1"/>
  <c r="AG1117" i="6"/>
  <c r="AJ1117" i="6" s="1"/>
  <c r="AC1120" i="6"/>
  <c r="AG1120" i="6" s="1"/>
  <c r="AJ1120" i="6" s="1"/>
  <c r="AC1083" i="6"/>
  <c r="AG1083" i="6" s="1"/>
  <c r="AC1087" i="6"/>
  <c r="AG1087" i="6" s="1"/>
  <c r="AJ1087" i="6" s="1"/>
  <c r="AC1091" i="6"/>
  <c r="AG1091" i="6" s="1"/>
  <c r="AC1095" i="6"/>
  <c r="AC1099" i="6"/>
  <c r="AC1103" i="6"/>
  <c r="AG1103" i="6" s="1"/>
  <c r="AC1107" i="6"/>
  <c r="AG1107" i="6" s="1"/>
  <c r="AC1111" i="6"/>
  <c r="AG1111" i="6" s="1"/>
  <c r="AC1115" i="6"/>
  <c r="AG1115" i="6" s="1"/>
  <c r="AC1119" i="6"/>
  <c r="AG1119" i="6" s="1"/>
  <c r="AJ1119" i="6" s="1"/>
  <c r="AC1082" i="6"/>
  <c r="AG1082" i="6" s="1"/>
  <c r="AC1086" i="6"/>
  <c r="AG1086" i="6" s="1"/>
  <c r="AC1090" i="6"/>
  <c r="AG1090" i="6" s="1"/>
  <c r="AJ1090" i="6" s="1"/>
  <c r="AC1094" i="6"/>
  <c r="AC1098" i="6"/>
  <c r="AG1098" i="6" s="1"/>
  <c r="AC1102" i="6"/>
  <c r="AC1106" i="6"/>
  <c r="AG1106" i="6" s="1"/>
  <c r="AC1110" i="6"/>
  <c r="AC1114" i="6"/>
  <c r="AG1114" i="6" s="1"/>
  <c r="AC1118" i="6"/>
  <c r="AG1118" i="6" s="1"/>
  <c r="AA1078" i="6"/>
  <c r="AA1077" i="6" s="1"/>
  <c r="AC1079" i="6"/>
  <c r="AG1070" i="6"/>
  <c r="AJ1070" i="6" s="1"/>
  <c r="AG1050" i="6"/>
  <c r="AJ1050" i="6" s="1"/>
  <c r="AG1004" i="6"/>
  <c r="AJ1004" i="6" s="1"/>
  <c r="AG1005" i="6"/>
  <c r="AJ1005" i="6" s="1"/>
  <c r="AG1013" i="6"/>
  <c r="AJ1013" i="6" s="1"/>
  <c r="AG1021" i="6"/>
  <c r="AJ1021" i="6" s="1"/>
  <c r="AG1001" i="6"/>
  <c r="AJ1001" i="6" s="1"/>
  <c r="AG1009" i="6"/>
  <c r="AJ1009" i="6" s="1"/>
  <c r="AG1046" i="6"/>
  <c r="AJ1046" i="6" s="1"/>
  <c r="AG1074" i="6"/>
  <c r="AJ1074" i="6" s="1"/>
  <c r="AG1003" i="6"/>
  <c r="AJ1003" i="6" s="1"/>
  <c r="AG1018" i="6"/>
  <c r="AJ1018" i="6" s="1"/>
  <c r="AG1068" i="6"/>
  <c r="AJ1068" i="6" s="1"/>
  <c r="AG1011" i="6"/>
  <c r="AJ1011" i="6" s="1"/>
  <c r="AG1047" i="6"/>
  <c r="AJ1047" i="6" s="1"/>
  <c r="AG1017" i="6"/>
  <c r="AJ1017" i="6" s="1"/>
  <c r="AG1002" i="6"/>
  <c r="AJ1002" i="6" s="1"/>
  <c r="AG1019" i="6"/>
  <c r="AJ1019" i="6" s="1"/>
  <c r="AG1061" i="6"/>
  <c r="AJ1061" i="6" s="1"/>
  <c r="AG1048" i="6"/>
  <c r="AJ1048" i="6" s="1"/>
  <c r="AG1056" i="6"/>
  <c r="AJ1056" i="6" s="1"/>
  <c r="AG1010" i="6"/>
  <c r="AJ1010" i="6" s="1"/>
  <c r="AG1075" i="6"/>
  <c r="AJ1075" i="6" s="1"/>
  <c r="AG1016" i="6"/>
  <c r="AJ1016" i="6" s="1"/>
  <c r="AG1024" i="6"/>
  <c r="AJ1024" i="6" s="1"/>
  <c r="AG1053" i="6"/>
  <c r="AJ1053" i="6" s="1"/>
  <c r="AG1073" i="6"/>
  <c r="AJ1073" i="6" s="1"/>
  <c r="AC1000" i="6"/>
  <c r="AC1008" i="6"/>
  <c r="AA999" i="6"/>
  <c r="AA998" i="6" s="1"/>
  <c r="AG1007" i="6"/>
  <c r="AJ1007" i="6" s="1"/>
  <c r="AG1015" i="6"/>
  <c r="AJ1015" i="6" s="1"/>
  <c r="AG1023" i="6"/>
  <c r="AJ1023" i="6" s="1"/>
  <c r="AG1052" i="6"/>
  <c r="AJ1052" i="6" s="1"/>
  <c r="AG1072" i="6"/>
  <c r="AJ1072" i="6" s="1"/>
  <c r="AG1006" i="6"/>
  <c r="AJ1006" i="6" s="1"/>
  <c r="AC1012" i="6"/>
  <c r="AG1012" i="6" s="1"/>
  <c r="AG1014" i="6"/>
  <c r="AJ1014" i="6" s="1"/>
  <c r="AC1020" i="6"/>
  <c r="AG1020" i="6" s="1"/>
  <c r="AG1022" i="6"/>
  <c r="AJ1022" i="6" s="1"/>
  <c r="AC1049" i="6"/>
  <c r="AG1051" i="6"/>
  <c r="AJ1051" i="6" s="1"/>
  <c r="AC1069" i="6"/>
  <c r="AG1069" i="6" s="1"/>
  <c r="AG1071" i="6"/>
  <c r="AJ1071" i="6" s="1"/>
  <c r="AG1076" i="6"/>
  <c r="AJ1076" i="6" s="1"/>
  <c r="AC974" i="6"/>
  <c r="AC978" i="6"/>
  <c r="AC982" i="6"/>
  <c r="AC986" i="6"/>
  <c r="AC990" i="6"/>
  <c r="AC994" i="6"/>
  <c r="AC973" i="6"/>
  <c r="AC977" i="6"/>
  <c r="AC981" i="6"/>
  <c r="AC985" i="6"/>
  <c r="AC989" i="6"/>
  <c r="AC993" i="6"/>
  <c r="AC997" i="6"/>
  <c r="AC972" i="6"/>
  <c r="AC976" i="6"/>
  <c r="AC980" i="6"/>
  <c r="AC984" i="6"/>
  <c r="AC988" i="6"/>
  <c r="AC992" i="6"/>
  <c r="AC996" i="6"/>
  <c r="AW969" i="6"/>
  <c r="AW968" i="6"/>
  <c r="AW967" i="6" s="1"/>
  <c r="K47" i="3" s="1"/>
  <c r="T997" i="6"/>
  <c r="X997" i="6" s="1"/>
  <c r="T996" i="6"/>
  <c r="X996" i="6" s="1"/>
  <c r="T995" i="6"/>
  <c r="X995" i="6" s="1"/>
  <c r="AG995" i="6" s="1"/>
  <c r="AJ995" i="6" s="1"/>
  <c r="T994" i="6"/>
  <c r="X994" i="6" s="1"/>
  <c r="T993" i="6"/>
  <c r="X993" i="6" s="1"/>
  <c r="T992" i="6"/>
  <c r="X992" i="6" s="1"/>
  <c r="T991" i="6"/>
  <c r="X991" i="6" s="1"/>
  <c r="AG991" i="6" s="1"/>
  <c r="AJ991" i="6" s="1"/>
  <c r="T990" i="6"/>
  <c r="X990" i="6" s="1"/>
  <c r="T989" i="6"/>
  <c r="X989" i="6" s="1"/>
  <c r="T988" i="6"/>
  <c r="X988" i="6" s="1"/>
  <c r="T987" i="6"/>
  <c r="X987" i="6" s="1"/>
  <c r="AG987" i="6" s="1"/>
  <c r="AJ987" i="6" s="1"/>
  <c r="T986" i="6"/>
  <c r="X986" i="6" s="1"/>
  <c r="T985" i="6"/>
  <c r="X985" i="6" s="1"/>
  <c r="T984" i="6"/>
  <c r="X984" i="6" s="1"/>
  <c r="T983" i="6"/>
  <c r="X983" i="6" s="1"/>
  <c r="T982" i="6"/>
  <c r="X982" i="6" s="1"/>
  <c r="T981" i="6"/>
  <c r="X981" i="6" s="1"/>
  <c r="T980" i="6"/>
  <c r="X980" i="6" s="1"/>
  <c r="AG980" i="6" s="1"/>
  <c r="T979" i="6"/>
  <c r="X979" i="6" s="1"/>
  <c r="T978" i="6"/>
  <c r="X978" i="6" s="1"/>
  <c r="T977" i="6"/>
  <c r="X977" i="6" s="1"/>
  <c r="T976" i="6"/>
  <c r="X976" i="6" s="1"/>
  <c r="T975" i="6"/>
  <c r="X975" i="6" s="1"/>
  <c r="AG975" i="6" s="1"/>
  <c r="AJ975" i="6" s="1"/>
  <c r="T974" i="6"/>
  <c r="X974" i="6" s="1"/>
  <c r="T973" i="6"/>
  <c r="X973" i="6" s="1"/>
  <c r="T972" i="6"/>
  <c r="J970" i="6"/>
  <c r="I970" i="6"/>
  <c r="AG1227" i="6" l="1"/>
  <c r="AJ1227" i="6" s="1"/>
  <c r="AA1270" i="6"/>
  <c r="G48" i="3" s="1"/>
  <c r="T1270" i="6"/>
  <c r="AG997" i="6"/>
  <c r="AJ997" i="6" s="1"/>
  <c r="AJ1244" i="6"/>
  <c r="AG981" i="6"/>
  <c r="AJ981" i="6" s="1"/>
  <c r="AJ1253" i="6"/>
  <c r="AJ1237" i="6"/>
  <c r="AC1271" i="6"/>
  <c r="AJ1252" i="6"/>
  <c r="AG996" i="6"/>
  <c r="AJ996" i="6" s="1"/>
  <c r="AJ1245" i="6"/>
  <c r="AJ1285" i="6"/>
  <c r="AJ1236" i="6"/>
  <c r="AJ1232" i="6"/>
  <c r="AJ1275" i="6"/>
  <c r="AJ1274" i="6"/>
  <c r="AJ1279" i="6"/>
  <c r="AG1273" i="6"/>
  <c r="AG1286" i="6"/>
  <c r="AJ1286" i="6" s="1"/>
  <c r="AJ1100" i="6"/>
  <c r="AJ1256" i="6"/>
  <c r="AJ1257" i="6"/>
  <c r="AG1108" i="6"/>
  <c r="AJ1108" i="6" s="1"/>
  <c r="AJ1088" i="6"/>
  <c r="AJ1107" i="6"/>
  <c r="AJ1240" i="6"/>
  <c r="AJ1249" i="6"/>
  <c r="AJ1248" i="6"/>
  <c r="AJ1229" i="6"/>
  <c r="AJ1241" i="6"/>
  <c r="AC999" i="6"/>
  <c r="AC998" i="6" s="1"/>
  <c r="AG1204" i="6"/>
  <c r="AJ1204" i="6" s="1"/>
  <c r="AJ1222" i="6"/>
  <c r="AJ1199" i="6"/>
  <c r="AG1206" i="6"/>
  <c r="AJ1206" i="6" s="1"/>
  <c r="AJ1178" i="6"/>
  <c r="AJ1194" i="6"/>
  <c r="AJ1195" i="6"/>
  <c r="AG1099" i="6"/>
  <c r="AJ1099" i="6" s="1"/>
  <c r="AJ1083" i="6"/>
  <c r="AJ1112" i="6"/>
  <c r="AG1080" i="6"/>
  <c r="AJ1080" i="6" s="1"/>
  <c r="AJ1106" i="6"/>
  <c r="AJ1115" i="6"/>
  <c r="AJ1116" i="6"/>
  <c r="AJ1111" i="6"/>
  <c r="AJ1084" i="6"/>
  <c r="AJ1239" i="6"/>
  <c r="AC1225" i="6"/>
  <c r="AC1224" i="6" s="1"/>
  <c r="AG1260" i="6"/>
  <c r="AJ1260" i="6" s="1"/>
  <c r="AG1228" i="6"/>
  <c r="AJ1228" i="6" s="1"/>
  <c r="AG1233" i="6"/>
  <c r="AJ1233" i="6" s="1"/>
  <c r="AJ1259" i="6"/>
  <c r="AG1255" i="6"/>
  <c r="AJ1255" i="6" s="1"/>
  <c r="AJ1247" i="6"/>
  <c r="AJ1235" i="6"/>
  <c r="AG1251" i="6"/>
  <c r="AJ1251" i="6" s="1"/>
  <c r="AG1243" i="6"/>
  <c r="AJ1243" i="6" s="1"/>
  <c r="AG1231" i="6"/>
  <c r="AJ1231" i="6" s="1"/>
  <c r="AJ1210" i="6"/>
  <c r="AJ1177" i="6"/>
  <c r="AJ1174" i="6"/>
  <c r="AG1207" i="6"/>
  <c r="AJ1207" i="6" s="1"/>
  <c r="AG1190" i="6"/>
  <c r="AJ1190" i="6" s="1"/>
  <c r="AG1223" i="6"/>
  <c r="AJ1223" i="6" s="1"/>
  <c r="AG1191" i="6"/>
  <c r="AJ1191" i="6" s="1"/>
  <c r="AJ1218" i="6"/>
  <c r="AJ1185" i="6"/>
  <c r="AJ1212" i="6"/>
  <c r="AG1181" i="6"/>
  <c r="AJ1181" i="6" s="1"/>
  <c r="AG1219" i="6"/>
  <c r="AJ1219" i="6" s="1"/>
  <c r="AG1186" i="6"/>
  <c r="AJ1186" i="6" s="1"/>
  <c r="AG1200" i="6"/>
  <c r="AJ1200" i="6" s="1"/>
  <c r="AG1179" i="6"/>
  <c r="AJ1179" i="6" s="1"/>
  <c r="AJ1193" i="6"/>
  <c r="AG1187" i="6"/>
  <c r="AJ1187" i="6" s="1"/>
  <c r="AJ1214" i="6"/>
  <c r="AJ1197" i="6"/>
  <c r="AJ1158" i="6"/>
  <c r="AJ1169" i="6"/>
  <c r="AJ1138" i="6"/>
  <c r="AG1125" i="6"/>
  <c r="AJ1125" i="6" s="1"/>
  <c r="AG1153" i="6"/>
  <c r="AJ1153" i="6" s="1"/>
  <c r="AJ1168" i="6"/>
  <c r="AJ1161" i="6"/>
  <c r="AJ1157" i="6"/>
  <c r="AG1160" i="6"/>
  <c r="AJ1160" i="6" s="1"/>
  <c r="AJ1129" i="6"/>
  <c r="AG1156" i="6"/>
  <c r="AJ1156" i="6" s="1"/>
  <c r="AG1152" i="6"/>
  <c r="AJ1152" i="6" s="1"/>
  <c r="AJ1141" i="6"/>
  <c r="AG1144" i="6"/>
  <c r="AJ1144" i="6" s="1"/>
  <c r="AG1135" i="6"/>
  <c r="AG1154" i="6"/>
  <c r="AJ1154" i="6" s="1"/>
  <c r="AJ1126" i="6"/>
  <c r="AJ1150" i="6"/>
  <c r="AC1122" i="6"/>
  <c r="AC1121" i="6" s="1"/>
  <c r="AG983" i="6"/>
  <c r="AJ983" i="6" s="1"/>
  <c r="AG973" i="6"/>
  <c r="AJ973" i="6" s="1"/>
  <c r="AG993" i="6"/>
  <c r="AJ993" i="6" s="1"/>
  <c r="AG979" i="6"/>
  <c r="AJ979" i="6" s="1"/>
  <c r="AG988" i="6"/>
  <c r="AJ988" i="6" s="1"/>
  <c r="AG989" i="6"/>
  <c r="AJ989" i="6" s="1"/>
  <c r="AG985" i="6"/>
  <c r="AJ985" i="6" s="1"/>
  <c r="AG990" i="6"/>
  <c r="AJ990" i="6" s="1"/>
  <c r="AJ980" i="6"/>
  <c r="AG976" i="6"/>
  <c r="AJ976" i="6" s="1"/>
  <c r="AG986" i="6"/>
  <c r="AJ986" i="6" s="1"/>
  <c r="AJ1098" i="6"/>
  <c r="AG1110" i="6"/>
  <c r="AJ1110" i="6" s="1"/>
  <c r="AJ1091" i="6"/>
  <c r="AJ1103" i="6"/>
  <c r="AG1092" i="6"/>
  <c r="AJ1092" i="6" s="1"/>
  <c r="AJ1114" i="6"/>
  <c r="AC1078" i="6"/>
  <c r="AG1095" i="6"/>
  <c r="AJ1095" i="6" s="1"/>
  <c r="AG1096" i="6"/>
  <c r="AJ1096" i="6" s="1"/>
  <c r="AJ1118" i="6"/>
  <c r="AJ1086" i="6"/>
  <c r="AG1102" i="6"/>
  <c r="AJ1102" i="6" s="1"/>
  <c r="AG1094" i="6"/>
  <c r="AJ1094" i="6" s="1"/>
  <c r="AG1104" i="6"/>
  <c r="AJ1104" i="6" s="1"/>
  <c r="AJ1082" i="6"/>
  <c r="AJ1069" i="6"/>
  <c r="AJ1012" i="6"/>
  <c r="AG1008" i="6"/>
  <c r="AJ1008" i="6" s="1"/>
  <c r="AJ1020" i="6"/>
  <c r="AG1049" i="6"/>
  <c r="AJ1049" i="6" s="1"/>
  <c r="AG974" i="6"/>
  <c r="AJ974" i="6" s="1"/>
  <c r="AG994" i="6"/>
  <c r="AJ994" i="6" s="1"/>
  <c r="AG982" i="6"/>
  <c r="AJ982" i="6" s="1"/>
  <c r="AG992" i="6"/>
  <c r="AJ992" i="6" s="1"/>
  <c r="AG977" i="6"/>
  <c r="AJ977" i="6" s="1"/>
  <c r="AG984" i="6"/>
  <c r="AJ984" i="6" s="1"/>
  <c r="AG978" i="6"/>
  <c r="AJ978" i="6" s="1"/>
  <c r="I969" i="6"/>
  <c r="J969" i="6"/>
  <c r="K970" i="6"/>
  <c r="X972" i="6"/>
  <c r="AG972" i="6" s="1"/>
  <c r="AJ972" i="6" s="1"/>
  <c r="AA970" i="6"/>
  <c r="AW940" i="6"/>
  <c r="AW939" i="6" s="1"/>
  <c r="K45" i="3" s="1"/>
  <c r="AI945" i="6"/>
  <c r="AF945" i="6"/>
  <c r="AI944" i="6"/>
  <c r="AF944" i="6"/>
  <c r="AI943" i="6"/>
  <c r="AF943" i="6"/>
  <c r="AI942" i="6"/>
  <c r="AF942" i="6"/>
  <c r="AI941" i="6"/>
  <c r="AF941" i="6"/>
  <c r="AI938" i="6"/>
  <c r="AI937" i="6"/>
  <c r="AI936" i="6"/>
  <c r="AI935" i="6"/>
  <c r="AI934" i="6"/>
  <c r="AI933" i="6"/>
  <c r="AI932" i="6"/>
  <c r="AI931" i="6"/>
  <c r="AI930" i="6"/>
  <c r="AI929" i="6"/>
  <c r="AI928" i="6"/>
  <c r="AI927" i="6"/>
  <c r="AI926" i="6"/>
  <c r="AI925" i="6"/>
  <c r="AI924" i="6"/>
  <c r="AI923" i="6"/>
  <c r="AI922" i="6"/>
  <c r="AI921" i="6"/>
  <c r="AF938" i="6"/>
  <c r="AF937" i="6"/>
  <c r="AF936" i="6"/>
  <c r="AF935" i="6"/>
  <c r="AF934" i="6"/>
  <c r="AF933" i="6"/>
  <c r="AF932" i="6"/>
  <c r="AF931" i="6"/>
  <c r="AF930" i="6"/>
  <c r="AF929" i="6"/>
  <c r="AF928" i="6"/>
  <c r="AF927" i="6"/>
  <c r="AF926" i="6"/>
  <c r="AF925" i="6"/>
  <c r="AF924" i="6"/>
  <c r="AF923" i="6"/>
  <c r="AF922" i="6"/>
  <c r="AF921" i="6"/>
  <c r="AC937" i="6"/>
  <c r="AC934" i="6"/>
  <c r="AC933" i="6"/>
  <c r="AW920" i="6"/>
  <c r="AW919" i="6" s="1"/>
  <c r="K44" i="3" s="1"/>
  <c r="AW835" i="6"/>
  <c r="AW834" i="6" s="1"/>
  <c r="K42" i="3" s="1"/>
  <c r="AW641" i="6"/>
  <c r="AW640" i="6" s="1"/>
  <c r="K41" i="3" s="1"/>
  <c r="AW540" i="6"/>
  <c r="AW539" i="6" s="1"/>
  <c r="K40" i="3" s="1"/>
  <c r="AW261" i="6"/>
  <c r="K39" i="3" s="1"/>
  <c r="J540" i="6"/>
  <c r="J539" i="6" s="1"/>
  <c r="I540" i="6"/>
  <c r="I539" i="6" s="1"/>
  <c r="D40" i="3" s="1"/>
  <c r="J641" i="6"/>
  <c r="J640" i="6" s="1"/>
  <c r="I641" i="6"/>
  <c r="I640" i="6" s="1"/>
  <c r="D41" i="3" s="1"/>
  <c r="J835" i="6"/>
  <c r="J834" i="6" s="1"/>
  <c r="I835" i="6"/>
  <c r="J920" i="6"/>
  <c r="J919" i="6" s="1"/>
  <c r="I920" i="6"/>
  <c r="I919" i="6" s="1"/>
  <c r="D44" i="3" s="1"/>
  <c r="T938" i="6"/>
  <c r="X938" i="6" s="1"/>
  <c r="T937" i="6"/>
  <c r="X937" i="6" s="1"/>
  <c r="T936" i="6"/>
  <c r="X936" i="6" s="1"/>
  <c r="T935" i="6"/>
  <c r="X935" i="6" s="1"/>
  <c r="T934" i="6"/>
  <c r="X934" i="6" s="1"/>
  <c r="T933" i="6"/>
  <c r="X933" i="6" s="1"/>
  <c r="T932" i="6"/>
  <c r="X932" i="6" s="1"/>
  <c r="T931" i="6"/>
  <c r="X931" i="6" s="1"/>
  <c r="T930" i="6"/>
  <c r="X930" i="6" s="1"/>
  <c r="T929" i="6"/>
  <c r="X929" i="6" s="1"/>
  <c r="T928" i="6"/>
  <c r="X928" i="6" s="1"/>
  <c r="T927" i="6"/>
  <c r="X927" i="6" s="1"/>
  <c r="T926" i="6"/>
  <c r="X926" i="6" s="1"/>
  <c r="T925" i="6"/>
  <c r="X925" i="6" s="1"/>
  <c r="T924" i="6"/>
  <c r="X924" i="6" s="1"/>
  <c r="T923" i="6"/>
  <c r="X923" i="6" s="1"/>
  <c r="T922" i="6"/>
  <c r="X922" i="6" s="1"/>
  <c r="AC1270" i="6" l="1"/>
  <c r="H48" i="3" s="1"/>
  <c r="I834" i="6"/>
  <c r="D42" i="3" s="1"/>
  <c r="AJ1273" i="6"/>
  <c r="AJ1135" i="6"/>
  <c r="AA969" i="6"/>
  <c r="AA968" i="6"/>
  <c r="AA967" i="6" s="1"/>
  <c r="G47" i="3" s="1"/>
  <c r="AG937" i="6"/>
  <c r="AJ937" i="6" s="1"/>
  <c r="AG934" i="6"/>
  <c r="AJ934" i="6" s="1"/>
  <c r="AG933" i="6"/>
  <c r="AJ933" i="6" s="1"/>
  <c r="AI911" i="6"/>
  <c r="AF911" i="6"/>
  <c r="AI910" i="6"/>
  <c r="AF910" i="6"/>
  <c r="AI906" i="6"/>
  <c r="AF906" i="6"/>
  <c r="AI904" i="6"/>
  <c r="AF904" i="6"/>
  <c r="AI901" i="6"/>
  <c r="AF901" i="6"/>
  <c r="AI899" i="6"/>
  <c r="AF899" i="6"/>
  <c r="AI897" i="6"/>
  <c r="AF897" i="6"/>
  <c r="AI891" i="6"/>
  <c r="AF891" i="6"/>
  <c r="AI890" i="6"/>
  <c r="AF890" i="6"/>
  <c r="AI889" i="6"/>
  <c r="AF889" i="6"/>
  <c r="AI888" i="6"/>
  <c r="AF888" i="6"/>
  <c r="AI887" i="6"/>
  <c r="AF887" i="6"/>
  <c r="AI886" i="6"/>
  <c r="AF886" i="6"/>
  <c r="AI885" i="6"/>
  <c r="AF885" i="6"/>
  <c r="AI884" i="6"/>
  <c r="AF884" i="6"/>
  <c r="AI883" i="6"/>
  <c r="AF883" i="6"/>
  <c r="AI882" i="6"/>
  <c r="AF882" i="6"/>
  <c r="AI881" i="6"/>
  <c r="AF881" i="6"/>
  <c r="AI879" i="6"/>
  <c r="AF879" i="6"/>
  <c r="AI878" i="6"/>
  <c r="AF878" i="6"/>
  <c r="AI877" i="6"/>
  <c r="AF877" i="6"/>
  <c r="AI876" i="6"/>
  <c r="AF876" i="6"/>
  <c r="AI875" i="6"/>
  <c r="AF875" i="6"/>
  <c r="AI873" i="6"/>
  <c r="AF873" i="6"/>
  <c r="AI872" i="6"/>
  <c r="AF872" i="6"/>
  <c r="AI870" i="6"/>
  <c r="AF870" i="6"/>
  <c r="AI866" i="6"/>
  <c r="AF866" i="6"/>
  <c r="AI865" i="6"/>
  <c r="AF865" i="6"/>
  <c r="AI863" i="6"/>
  <c r="AF863" i="6"/>
  <c r="AI862" i="6"/>
  <c r="AF862" i="6"/>
  <c r="AI860" i="6"/>
  <c r="AF860" i="6"/>
  <c r="AI859" i="6"/>
  <c r="AF859" i="6"/>
  <c r="AI858" i="6"/>
  <c r="AF858" i="6"/>
  <c r="AI857" i="6"/>
  <c r="AF857" i="6"/>
  <c r="AI856" i="6"/>
  <c r="AF856" i="6"/>
  <c r="AI855" i="6"/>
  <c r="AF855" i="6"/>
  <c r="AI854" i="6"/>
  <c r="AF854" i="6"/>
  <c r="AI853" i="6"/>
  <c r="AF853" i="6"/>
  <c r="AI852" i="6"/>
  <c r="AF852" i="6"/>
  <c r="AI851" i="6"/>
  <c r="AF851" i="6"/>
  <c r="AI850" i="6"/>
  <c r="AF850" i="6"/>
  <c r="AI849" i="6"/>
  <c r="AF849" i="6"/>
  <c r="AI848" i="6"/>
  <c r="AF848" i="6"/>
  <c r="AI847" i="6"/>
  <c r="AF847" i="6"/>
  <c r="AI845" i="6"/>
  <c r="AF845" i="6"/>
  <c r="AI844" i="6"/>
  <c r="AF844" i="6"/>
  <c r="AI842" i="6"/>
  <c r="AF842" i="6"/>
  <c r="AI841" i="6"/>
  <c r="AF841" i="6"/>
  <c r="AI839" i="6"/>
  <c r="AF839" i="6"/>
  <c r="AI837" i="6"/>
  <c r="AF837" i="6"/>
  <c r="AI836" i="6"/>
  <c r="AF836" i="6"/>
  <c r="AA911" i="6"/>
  <c r="AC911" i="6" s="1"/>
  <c r="AA910" i="6"/>
  <c r="AC910" i="6" s="1"/>
  <c r="AA906" i="6"/>
  <c r="AC906" i="6" s="1"/>
  <c r="AA904" i="6"/>
  <c r="AC904" i="6" s="1"/>
  <c r="AA901" i="6"/>
  <c r="AC901" i="6" s="1"/>
  <c r="AA899" i="6"/>
  <c r="AC899" i="6" s="1"/>
  <c r="AA897" i="6"/>
  <c r="AC897" i="6" s="1"/>
  <c r="AA891" i="6"/>
  <c r="AC891" i="6" s="1"/>
  <c r="AA890" i="6"/>
  <c r="AC890" i="6" s="1"/>
  <c r="AA889" i="6"/>
  <c r="AC889" i="6" s="1"/>
  <c r="AA888" i="6"/>
  <c r="AC888" i="6" s="1"/>
  <c r="AA887" i="6"/>
  <c r="AC887" i="6" s="1"/>
  <c r="AA886" i="6"/>
  <c r="AC886" i="6" s="1"/>
  <c r="AA885" i="6"/>
  <c r="AC885" i="6" s="1"/>
  <c r="AA884" i="6"/>
  <c r="AC884" i="6" s="1"/>
  <c r="AA883" i="6"/>
  <c r="AC883" i="6" s="1"/>
  <c r="AA882" i="6"/>
  <c r="AC882" i="6" s="1"/>
  <c r="AA881" i="6"/>
  <c r="AC881" i="6" s="1"/>
  <c r="AA879" i="6"/>
  <c r="AC879" i="6" s="1"/>
  <c r="AA878" i="6"/>
  <c r="AC878" i="6" s="1"/>
  <c r="AA877" i="6"/>
  <c r="AC877" i="6" s="1"/>
  <c r="AA876" i="6"/>
  <c r="AC876" i="6" s="1"/>
  <c r="AA875" i="6"/>
  <c r="AC875" i="6" s="1"/>
  <c r="AA873" i="6"/>
  <c r="AC873" i="6" s="1"/>
  <c r="AA872" i="6"/>
  <c r="AC872" i="6" s="1"/>
  <c r="AA870" i="6"/>
  <c r="AC870" i="6" s="1"/>
  <c r="AA866" i="6"/>
  <c r="AC866" i="6" s="1"/>
  <c r="AA865" i="6"/>
  <c r="AC865" i="6" s="1"/>
  <c r="AA863" i="6"/>
  <c r="AC863" i="6" s="1"/>
  <c r="AA862" i="6"/>
  <c r="AC862" i="6" s="1"/>
  <c r="AA860" i="6"/>
  <c r="AC860" i="6" s="1"/>
  <c r="AA859" i="6"/>
  <c r="AC859" i="6" s="1"/>
  <c r="AA858" i="6"/>
  <c r="AC858" i="6" s="1"/>
  <c r="AA857" i="6"/>
  <c r="AC857" i="6" s="1"/>
  <c r="AA856" i="6"/>
  <c r="AC856" i="6" s="1"/>
  <c r="AA855" i="6"/>
  <c r="AC855" i="6" s="1"/>
  <c r="AA854" i="6"/>
  <c r="AC854" i="6" s="1"/>
  <c r="AA853" i="6"/>
  <c r="AC853" i="6" s="1"/>
  <c r="AA852" i="6"/>
  <c r="AC852" i="6" s="1"/>
  <c r="AA851" i="6"/>
  <c r="AC851" i="6" s="1"/>
  <c r="AA850" i="6"/>
  <c r="AC850" i="6" s="1"/>
  <c r="AA849" i="6"/>
  <c r="AC849" i="6" s="1"/>
  <c r="AA848" i="6"/>
  <c r="AC848" i="6" s="1"/>
  <c r="AA847" i="6"/>
  <c r="AC847" i="6" s="1"/>
  <c r="AA845" i="6"/>
  <c r="AC845" i="6" s="1"/>
  <c r="AA844" i="6"/>
  <c r="AC844" i="6" s="1"/>
  <c r="AA842" i="6"/>
  <c r="AC842" i="6" s="1"/>
  <c r="AA841" i="6"/>
  <c r="AC841" i="6" s="1"/>
  <c r="AA839" i="6"/>
  <c r="AC839" i="6" s="1"/>
  <c r="AA837" i="6"/>
  <c r="AC837" i="6" s="1"/>
  <c r="T911" i="6"/>
  <c r="X911" i="6" s="1"/>
  <c r="T910" i="6"/>
  <c r="X910" i="6" s="1"/>
  <c r="T906" i="6"/>
  <c r="X906" i="6" s="1"/>
  <c r="T904" i="6"/>
  <c r="X904" i="6" s="1"/>
  <c r="T901" i="6"/>
  <c r="X901" i="6" s="1"/>
  <c r="T899" i="6"/>
  <c r="X899" i="6" s="1"/>
  <c r="T897" i="6"/>
  <c r="X897" i="6" s="1"/>
  <c r="T891" i="6"/>
  <c r="X891" i="6" s="1"/>
  <c r="T890" i="6"/>
  <c r="X890" i="6" s="1"/>
  <c r="T889" i="6"/>
  <c r="X889" i="6" s="1"/>
  <c r="T888" i="6"/>
  <c r="X888" i="6" s="1"/>
  <c r="T887" i="6"/>
  <c r="X887" i="6" s="1"/>
  <c r="T886" i="6"/>
  <c r="X886" i="6" s="1"/>
  <c r="T885" i="6"/>
  <c r="X885" i="6" s="1"/>
  <c r="T884" i="6"/>
  <c r="X884" i="6" s="1"/>
  <c r="T883" i="6"/>
  <c r="X883" i="6" s="1"/>
  <c r="T882" i="6"/>
  <c r="X882" i="6" s="1"/>
  <c r="T881" i="6"/>
  <c r="X881" i="6" s="1"/>
  <c r="T879" i="6"/>
  <c r="X879" i="6" s="1"/>
  <c r="T878" i="6"/>
  <c r="X878" i="6" s="1"/>
  <c r="T877" i="6"/>
  <c r="X877" i="6" s="1"/>
  <c r="T876" i="6"/>
  <c r="X876" i="6" s="1"/>
  <c r="T875" i="6"/>
  <c r="X875" i="6" s="1"/>
  <c r="T873" i="6"/>
  <c r="X873" i="6" s="1"/>
  <c r="T872" i="6"/>
  <c r="X872" i="6" s="1"/>
  <c r="T870" i="6"/>
  <c r="X870" i="6" s="1"/>
  <c r="T866" i="6"/>
  <c r="X866" i="6" s="1"/>
  <c r="T865" i="6"/>
  <c r="X865" i="6" s="1"/>
  <c r="T863" i="6"/>
  <c r="X863" i="6" s="1"/>
  <c r="T862" i="6"/>
  <c r="X862" i="6" s="1"/>
  <c r="T860" i="6"/>
  <c r="X860" i="6" s="1"/>
  <c r="T859" i="6"/>
  <c r="X859" i="6" s="1"/>
  <c r="T858" i="6"/>
  <c r="X858" i="6" s="1"/>
  <c r="T857" i="6"/>
  <c r="X857" i="6" s="1"/>
  <c r="T856" i="6"/>
  <c r="X856" i="6" s="1"/>
  <c r="T855" i="6"/>
  <c r="X855" i="6" s="1"/>
  <c r="T854" i="6"/>
  <c r="X854" i="6" s="1"/>
  <c r="T853" i="6"/>
  <c r="X853" i="6" s="1"/>
  <c r="T852" i="6"/>
  <c r="X852" i="6" s="1"/>
  <c r="T851" i="6"/>
  <c r="X851" i="6" s="1"/>
  <c r="T850" i="6"/>
  <c r="X850" i="6" s="1"/>
  <c r="T849" i="6"/>
  <c r="X849" i="6" s="1"/>
  <c r="T848" i="6"/>
  <c r="X848" i="6" s="1"/>
  <c r="T847" i="6"/>
  <c r="X847" i="6" s="1"/>
  <c r="T845" i="6"/>
  <c r="X845" i="6" s="1"/>
  <c r="T844" i="6"/>
  <c r="X844" i="6" s="1"/>
  <c r="T842" i="6"/>
  <c r="X842" i="6" s="1"/>
  <c r="T841" i="6"/>
  <c r="X841" i="6" s="1"/>
  <c r="T839" i="6"/>
  <c r="X839" i="6" s="1"/>
  <c r="T837" i="6"/>
  <c r="X837" i="6" s="1"/>
  <c r="K835" i="6"/>
  <c r="AI833" i="6"/>
  <c r="AF833" i="6"/>
  <c r="AI832" i="6"/>
  <c r="AF832" i="6"/>
  <c r="AI831" i="6"/>
  <c r="AF831" i="6"/>
  <c r="AI830" i="6"/>
  <c r="AF830" i="6"/>
  <c r="AI829" i="6"/>
  <c r="AF829" i="6"/>
  <c r="AI827" i="6"/>
  <c r="AF827" i="6"/>
  <c r="AI826" i="6"/>
  <c r="AF826" i="6"/>
  <c r="AI825" i="6"/>
  <c r="AF825" i="6"/>
  <c r="AI824" i="6"/>
  <c r="AF824" i="6"/>
  <c r="AI823" i="6"/>
  <c r="AF823" i="6"/>
  <c r="AI822" i="6"/>
  <c r="AF822" i="6"/>
  <c r="AI821" i="6"/>
  <c r="AF821" i="6"/>
  <c r="AI820" i="6"/>
  <c r="AF820" i="6"/>
  <c r="AI819" i="6"/>
  <c r="AF819" i="6"/>
  <c r="AI818" i="6"/>
  <c r="AF818" i="6"/>
  <c r="AI817" i="6"/>
  <c r="AF817" i="6"/>
  <c r="AI816" i="6"/>
  <c r="AF816" i="6"/>
  <c r="AI815" i="6"/>
  <c r="AF815" i="6"/>
  <c r="AI814" i="6"/>
  <c r="AF814" i="6"/>
  <c r="AI813" i="6"/>
  <c r="AF813" i="6"/>
  <c r="AI812" i="6"/>
  <c r="AF812" i="6"/>
  <c r="AI811" i="6"/>
  <c r="AF811" i="6"/>
  <c r="AI810" i="6"/>
  <c r="AF810" i="6"/>
  <c r="AI809" i="6"/>
  <c r="AF809" i="6"/>
  <c r="AI807" i="6"/>
  <c r="AF807" i="6"/>
  <c r="AI806" i="6"/>
  <c r="AF806" i="6"/>
  <c r="AI805" i="6"/>
  <c r="AF805" i="6"/>
  <c r="AI804" i="6"/>
  <c r="AF804" i="6"/>
  <c r="AI803" i="6"/>
  <c r="AF803" i="6"/>
  <c r="AI802" i="6"/>
  <c r="AF802" i="6"/>
  <c r="AI801" i="6"/>
  <c r="AF801" i="6"/>
  <c r="AI800" i="6"/>
  <c r="AF800" i="6"/>
  <c r="AI799" i="6"/>
  <c r="AF799" i="6"/>
  <c r="AI798" i="6"/>
  <c r="AF798" i="6"/>
  <c r="AI797" i="6"/>
  <c r="AF797" i="6"/>
  <c r="AI796" i="6"/>
  <c r="AF796" i="6"/>
  <c r="AI795" i="6"/>
  <c r="AF795" i="6"/>
  <c r="AI794" i="6"/>
  <c r="AF794" i="6"/>
  <c r="AI793" i="6"/>
  <c r="AF793" i="6"/>
  <c r="AI792" i="6"/>
  <c r="AF792" i="6"/>
  <c r="AI791" i="6"/>
  <c r="AF791" i="6"/>
  <c r="AI790" i="6"/>
  <c r="AF790" i="6"/>
  <c r="AI789" i="6"/>
  <c r="AF789" i="6"/>
  <c r="AI788" i="6"/>
  <c r="AF788" i="6"/>
  <c r="AI787" i="6"/>
  <c r="AF787" i="6"/>
  <c r="AI786" i="6"/>
  <c r="AF786" i="6"/>
  <c r="AI785" i="6"/>
  <c r="AF785" i="6"/>
  <c r="AI783" i="6"/>
  <c r="AF783" i="6"/>
  <c r="AI782" i="6"/>
  <c r="AF782" i="6"/>
  <c r="AI781" i="6"/>
  <c r="AF781" i="6"/>
  <c r="AI780" i="6"/>
  <c r="AF780" i="6"/>
  <c r="AI779" i="6"/>
  <c r="AF779" i="6"/>
  <c r="AI778" i="6"/>
  <c r="AF778" i="6"/>
  <c r="AI777" i="6"/>
  <c r="AF777" i="6"/>
  <c r="AI776" i="6"/>
  <c r="AF776" i="6"/>
  <c r="AI773" i="6"/>
  <c r="AF773" i="6"/>
  <c r="AI772" i="6"/>
  <c r="AF772" i="6"/>
  <c r="AI771" i="6"/>
  <c r="AF771" i="6"/>
  <c r="AI770" i="6"/>
  <c r="AF770" i="6"/>
  <c r="AI769" i="6"/>
  <c r="AF769" i="6"/>
  <c r="AI768" i="6"/>
  <c r="AF768" i="6"/>
  <c r="AI767" i="6"/>
  <c r="AF767" i="6"/>
  <c r="AI766" i="6"/>
  <c r="AF766" i="6"/>
  <c r="AI765" i="6"/>
  <c r="AF765" i="6"/>
  <c r="AI764" i="6"/>
  <c r="AF764" i="6"/>
  <c r="AI763" i="6"/>
  <c r="AF763" i="6"/>
  <c r="AI762" i="6"/>
  <c r="AF762" i="6"/>
  <c r="AI761" i="6"/>
  <c r="AF761" i="6"/>
  <c r="AI760" i="6"/>
  <c r="AF760" i="6"/>
  <c r="AI759" i="6"/>
  <c r="AF759" i="6"/>
  <c r="AI758" i="6"/>
  <c r="AF758" i="6"/>
  <c r="AI757" i="6"/>
  <c r="AF757" i="6"/>
  <c r="AI756" i="6"/>
  <c r="AF756" i="6"/>
  <c r="AI755" i="6"/>
  <c r="AF755" i="6"/>
  <c r="AI754" i="6"/>
  <c r="AF754" i="6"/>
  <c r="AI753" i="6"/>
  <c r="AF753" i="6"/>
  <c r="AI752" i="6"/>
  <c r="AF752" i="6"/>
  <c r="AI751" i="6"/>
  <c r="AF751" i="6"/>
  <c r="AI750" i="6"/>
  <c r="AF750" i="6"/>
  <c r="AI749" i="6"/>
  <c r="AF749" i="6"/>
  <c r="AI748" i="6"/>
  <c r="AF748" i="6"/>
  <c r="AI747" i="6"/>
  <c r="AF747" i="6"/>
  <c r="AI746" i="6"/>
  <c r="AF746" i="6"/>
  <c r="AI745" i="6"/>
  <c r="AF745" i="6"/>
  <c r="AI744" i="6"/>
  <c r="AF744" i="6"/>
  <c r="AI743" i="6"/>
  <c r="AF743" i="6"/>
  <c r="AI742" i="6"/>
  <c r="AF742" i="6"/>
  <c r="AI741" i="6"/>
  <c r="AF741" i="6"/>
  <c r="AI740" i="6"/>
  <c r="AF740" i="6"/>
  <c r="AI739" i="6"/>
  <c r="AF739" i="6"/>
  <c r="AI738" i="6"/>
  <c r="AF738" i="6"/>
  <c r="AI737" i="6"/>
  <c r="AF737" i="6"/>
  <c r="AI736" i="6"/>
  <c r="AF736" i="6"/>
  <c r="AI735" i="6"/>
  <c r="AF735" i="6"/>
  <c r="AI734" i="6"/>
  <c r="AF734" i="6"/>
  <c r="AI733" i="6"/>
  <c r="AF733" i="6"/>
  <c r="AI732" i="6"/>
  <c r="AF732" i="6"/>
  <c r="AI731" i="6"/>
  <c r="AF731" i="6"/>
  <c r="AI730" i="6"/>
  <c r="AF730" i="6"/>
  <c r="AI729" i="6"/>
  <c r="AF729" i="6"/>
  <c r="AI728" i="6"/>
  <c r="AF728" i="6"/>
  <c r="AI727" i="6"/>
  <c r="AF727" i="6"/>
  <c r="AI726" i="6"/>
  <c r="AF726" i="6"/>
  <c r="AI725" i="6"/>
  <c r="AF725" i="6"/>
  <c r="AI724" i="6"/>
  <c r="AF724" i="6"/>
  <c r="AI723" i="6"/>
  <c r="AF723" i="6"/>
  <c r="AI722" i="6"/>
  <c r="AF722" i="6"/>
  <c r="AI721" i="6"/>
  <c r="AF721" i="6"/>
  <c r="AI720" i="6"/>
  <c r="AF720" i="6"/>
  <c r="AI719" i="6"/>
  <c r="AF719" i="6"/>
  <c r="AI718" i="6"/>
  <c r="AF718" i="6"/>
  <c r="AI717" i="6"/>
  <c r="AF717" i="6"/>
  <c r="AI716" i="6"/>
  <c r="AF716" i="6"/>
  <c r="AI715" i="6"/>
  <c r="AF715" i="6"/>
  <c r="AI714" i="6"/>
  <c r="AF714" i="6"/>
  <c r="AI713" i="6"/>
  <c r="AF713" i="6"/>
  <c r="AI712" i="6"/>
  <c r="AF712" i="6"/>
  <c r="AI711" i="6"/>
  <c r="AF711" i="6"/>
  <c r="AI710" i="6"/>
  <c r="AF710" i="6"/>
  <c r="AI709" i="6"/>
  <c r="AF709" i="6"/>
  <c r="AI708" i="6"/>
  <c r="AF708" i="6"/>
  <c r="AI707" i="6"/>
  <c r="AF707" i="6"/>
  <c r="AI706" i="6"/>
  <c r="AF706" i="6"/>
  <c r="AI705" i="6"/>
  <c r="AF705" i="6"/>
  <c r="AI704" i="6"/>
  <c r="AF704" i="6"/>
  <c r="AI703" i="6"/>
  <c r="AF703" i="6"/>
  <c r="AI702" i="6"/>
  <c r="AF702" i="6"/>
  <c r="AI701" i="6"/>
  <c r="AF701" i="6"/>
  <c r="AI700" i="6"/>
  <c r="AF700" i="6"/>
  <c r="AI699" i="6"/>
  <c r="AF699" i="6"/>
  <c r="AI698" i="6"/>
  <c r="AF698" i="6"/>
  <c r="AI697" i="6"/>
  <c r="AF697" i="6"/>
  <c r="AI696" i="6"/>
  <c r="AF696" i="6"/>
  <c r="AI695" i="6"/>
  <c r="AF695" i="6"/>
  <c r="AI694" i="6"/>
  <c r="AF694" i="6"/>
  <c r="AI693" i="6"/>
  <c r="AF693" i="6"/>
  <c r="AI692" i="6"/>
  <c r="AF692" i="6"/>
  <c r="AI691" i="6"/>
  <c r="AF691" i="6"/>
  <c r="AI690" i="6"/>
  <c r="AF690" i="6"/>
  <c r="AI689" i="6"/>
  <c r="AF689" i="6"/>
  <c r="AI688" i="6"/>
  <c r="AF688" i="6"/>
  <c r="AI687" i="6"/>
  <c r="AF687" i="6"/>
  <c r="AI686" i="6"/>
  <c r="AF686" i="6"/>
  <c r="AI685" i="6"/>
  <c r="AF685" i="6"/>
  <c r="AI684" i="6"/>
  <c r="AF684" i="6"/>
  <c r="AI683" i="6"/>
  <c r="AF683" i="6"/>
  <c r="AI682" i="6"/>
  <c r="AF682" i="6"/>
  <c r="AI681" i="6"/>
  <c r="AF681" i="6"/>
  <c r="AI679" i="6"/>
  <c r="AF679" i="6"/>
  <c r="AI678" i="6"/>
  <c r="AF678" i="6"/>
  <c r="AI677" i="6"/>
  <c r="AF677" i="6"/>
  <c r="AI676" i="6"/>
  <c r="AF676" i="6"/>
  <c r="AI675" i="6"/>
  <c r="AF675" i="6"/>
  <c r="AI674" i="6"/>
  <c r="AF674" i="6"/>
  <c r="AI669" i="6"/>
  <c r="AF669" i="6"/>
  <c r="AI665" i="6"/>
  <c r="AF665" i="6"/>
  <c r="AI664" i="6"/>
  <c r="AF664" i="6"/>
  <c r="AI663" i="6"/>
  <c r="AF663" i="6"/>
  <c r="AI662" i="6"/>
  <c r="AF662" i="6"/>
  <c r="AI661" i="6"/>
  <c r="AF661" i="6"/>
  <c r="AI660" i="6"/>
  <c r="AF660" i="6"/>
  <c r="AI659" i="6"/>
  <c r="AF659" i="6"/>
  <c r="AI655" i="6"/>
  <c r="AF655" i="6"/>
  <c r="AI654" i="6"/>
  <c r="AF654" i="6"/>
  <c r="AI653" i="6"/>
  <c r="AF653" i="6"/>
  <c r="AI652" i="6"/>
  <c r="AF652" i="6"/>
  <c r="AI651" i="6"/>
  <c r="AF651" i="6"/>
  <c r="AI650" i="6"/>
  <c r="AF650" i="6"/>
  <c r="AI649" i="6"/>
  <c r="AF649" i="6"/>
  <c r="AI648" i="6"/>
  <c r="AF648" i="6"/>
  <c r="AI647" i="6"/>
  <c r="AF647" i="6"/>
  <c r="AI646" i="6"/>
  <c r="AF646" i="6"/>
  <c r="AI645" i="6"/>
  <c r="AF645" i="6"/>
  <c r="AI644" i="6"/>
  <c r="AF644" i="6"/>
  <c r="AI643" i="6"/>
  <c r="AF643" i="6"/>
  <c r="AI642" i="6"/>
  <c r="AF642" i="6"/>
  <c r="AA833" i="6"/>
  <c r="AC833" i="6" s="1"/>
  <c r="AA832" i="6"/>
  <c r="AC832" i="6" s="1"/>
  <c r="AA831" i="6"/>
  <c r="AC831" i="6" s="1"/>
  <c r="AA830" i="6"/>
  <c r="AC830" i="6" s="1"/>
  <c r="AA829" i="6"/>
  <c r="AC829" i="6" s="1"/>
  <c r="AA827" i="6"/>
  <c r="AC827" i="6" s="1"/>
  <c r="AA826" i="6"/>
  <c r="AC826" i="6" s="1"/>
  <c r="AA825" i="6"/>
  <c r="AC825" i="6" s="1"/>
  <c r="AA824" i="6"/>
  <c r="AC824" i="6" s="1"/>
  <c r="AA823" i="6"/>
  <c r="AC823" i="6" s="1"/>
  <c r="AA822" i="6"/>
  <c r="AC822" i="6" s="1"/>
  <c r="AA821" i="6"/>
  <c r="AC821" i="6" s="1"/>
  <c r="AA820" i="6"/>
  <c r="AC820" i="6" s="1"/>
  <c r="AA819" i="6"/>
  <c r="AC819" i="6" s="1"/>
  <c r="AA818" i="6"/>
  <c r="AC818" i="6" s="1"/>
  <c r="AA817" i="6"/>
  <c r="AC817" i="6" s="1"/>
  <c r="AA816" i="6"/>
  <c r="AC816" i="6" s="1"/>
  <c r="AA815" i="6"/>
  <c r="AC815" i="6" s="1"/>
  <c r="AA814" i="6"/>
  <c r="AC814" i="6" s="1"/>
  <c r="AA813" i="6"/>
  <c r="AC813" i="6" s="1"/>
  <c r="AA812" i="6"/>
  <c r="AC812" i="6" s="1"/>
  <c r="AA811" i="6"/>
  <c r="AC811" i="6" s="1"/>
  <c r="AA810" i="6"/>
  <c r="AC810" i="6" s="1"/>
  <c r="AA809" i="6"/>
  <c r="AC809" i="6" s="1"/>
  <c r="AA807" i="6"/>
  <c r="AC807" i="6" s="1"/>
  <c r="AA806" i="6"/>
  <c r="AC806" i="6" s="1"/>
  <c r="AA805" i="6"/>
  <c r="AC805" i="6" s="1"/>
  <c r="AA804" i="6"/>
  <c r="AC804" i="6" s="1"/>
  <c r="AA803" i="6"/>
  <c r="AC803" i="6" s="1"/>
  <c r="AA802" i="6"/>
  <c r="AC802" i="6" s="1"/>
  <c r="AA801" i="6"/>
  <c r="AC801" i="6" s="1"/>
  <c r="AA800" i="6"/>
  <c r="AC800" i="6" s="1"/>
  <c r="AA799" i="6"/>
  <c r="AC799" i="6" s="1"/>
  <c r="AA798" i="6"/>
  <c r="AC798" i="6" s="1"/>
  <c r="AA797" i="6"/>
  <c r="AC797" i="6" s="1"/>
  <c r="AA796" i="6"/>
  <c r="AC796" i="6" s="1"/>
  <c r="AA795" i="6"/>
  <c r="AC795" i="6" s="1"/>
  <c r="AA794" i="6"/>
  <c r="AC794" i="6" s="1"/>
  <c r="AA793" i="6"/>
  <c r="AC793" i="6" s="1"/>
  <c r="AA792" i="6"/>
  <c r="AC792" i="6" s="1"/>
  <c r="AA791" i="6"/>
  <c r="AC791" i="6" s="1"/>
  <c r="AA790" i="6"/>
  <c r="AC790" i="6" s="1"/>
  <c r="AA789" i="6"/>
  <c r="AC789" i="6" s="1"/>
  <c r="AA788" i="6"/>
  <c r="AC788" i="6" s="1"/>
  <c r="AA787" i="6"/>
  <c r="AC787" i="6" s="1"/>
  <c r="AA786" i="6"/>
  <c r="AC786" i="6" s="1"/>
  <c r="AA785" i="6"/>
  <c r="AC785" i="6" s="1"/>
  <c r="AA783" i="6"/>
  <c r="AC783" i="6" s="1"/>
  <c r="AA782" i="6"/>
  <c r="AC782" i="6" s="1"/>
  <c r="AA781" i="6"/>
  <c r="AC781" i="6" s="1"/>
  <c r="AA780" i="6"/>
  <c r="AC780" i="6" s="1"/>
  <c r="AA779" i="6"/>
  <c r="AC779" i="6" s="1"/>
  <c r="AA778" i="6"/>
  <c r="AC778" i="6" s="1"/>
  <c r="AA777" i="6"/>
  <c r="AC777" i="6" s="1"/>
  <c r="AA776" i="6"/>
  <c r="AC776" i="6" s="1"/>
  <c r="AA773" i="6"/>
  <c r="AC773" i="6" s="1"/>
  <c r="AA772" i="6"/>
  <c r="AC772" i="6" s="1"/>
  <c r="AA771" i="6"/>
  <c r="AC771" i="6" s="1"/>
  <c r="AA770" i="6"/>
  <c r="AC770" i="6" s="1"/>
  <c r="AA769" i="6"/>
  <c r="AC769" i="6" s="1"/>
  <c r="AA768" i="6"/>
  <c r="AC768" i="6" s="1"/>
  <c r="AA767" i="6"/>
  <c r="AC767" i="6" s="1"/>
  <c r="AA766" i="6"/>
  <c r="AC766" i="6" s="1"/>
  <c r="AA765" i="6"/>
  <c r="AC765" i="6" s="1"/>
  <c r="AA764" i="6"/>
  <c r="AC764" i="6" s="1"/>
  <c r="AA763" i="6"/>
  <c r="AC763" i="6" s="1"/>
  <c r="AA762" i="6"/>
  <c r="AC762" i="6" s="1"/>
  <c r="AA761" i="6"/>
  <c r="AC761" i="6" s="1"/>
  <c r="AA760" i="6"/>
  <c r="AC760" i="6" s="1"/>
  <c r="AA759" i="6"/>
  <c r="AC759" i="6" s="1"/>
  <c r="AA758" i="6"/>
  <c r="AC758" i="6" s="1"/>
  <c r="AA757" i="6"/>
  <c r="AC757" i="6" s="1"/>
  <c r="AA756" i="6"/>
  <c r="AC756" i="6" s="1"/>
  <c r="AA755" i="6"/>
  <c r="AC755" i="6" s="1"/>
  <c r="AA754" i="6"/>
  <c r="AC754" i="6" s="1"/>
  <c r="AA753" i="6"/>
  <c r="AC753" i="6" s="1"/>
  <c r="AA752" i="6"/>
  <c r="AC752" i="6" s="1"/>
  <c r="AA751" i="6"/>
  <c r="AC751" i="6" s="1"/>
  <c r="AA750" i="6"/>
  <c r="AC750" i="6" s="1"/>
  <c r="AA749" i="6"/>
  <c r="AC749" i="6" s="1"/>
  <c r="AA748" i="6"/>
  <c r="AC748" i="6" s="1"/>
  <c r="AA747" i="6"/>
  <c r="AC747" i="6" s="1"/>
  <c r="AA746" i="6"/>
  <c r="AC746" i="6" s="1"/>
  <c r="AA745" i="6"/>
  <c r="AC745" i="6" s="1"/>
  <c r="AA744" i="6"/>
  <c r="AC744" i="6" s="1"/>
  <c r="AA743" i="6"/>
  <c r="AC743" i="6" s="1"/>
  <c r="AA742" i="6"/>
  <c r="AC742" i="6" s="1"/>
  <c r="AA741" i="6"/>
  <c r="AC741" i="6" s="1"/>
  <c r="AA740" i="6"/>
  <c r="AC740" i="6" s="1"/>
  <c r="AA739" i="6"/>
  <c r="AC739" i="6" s="1"/>
  <c r="AA738" i="6"/>
  <c r="AC738" i="6" s="1"/>
  <c r="AA737" i="6"/>
  <c r="AC737" i="6" s="1"/>
  <c r="AA736" i="6"/>
  <c r="AC736" i="6" s="1"/>
  <c r="AA735" i="6"/>
  <c r="AC735" i="6" s="1"/>
  <c r="AA734" i="6"/>
  <c r="AC734" i="6" s="1"/>
  <c r="AA733" i="6"/>
  <c r="AC733" i="6" s="1"/>
  <c r="AA732" i="6"/>
  <c r="AC732" i="6" s="1"/>
  <c r="AA731" i="6"/>
  <c r="AC731" i="6" s="1"/>
  <c r="AA730" i="6"/>
  <c r="AC730" i="6" s="1"/>
  <c r="AA729" i="6"/>
  <c r="AC729" i="6" s="1"/>
  <c r="AA728" i="6"/>
  <c r="AC728" i="6" s="1"/>
  <c r="AA727" i="6"/>
  <c r="AC727" i="6" s="1"/>
  <c r="AA726" i="6"/>
  <c r="AC726" i="6" s="1"/>
  <c r="AA725" i="6"/>
  <c r="AC725" i="6" s="1"/>
  <c r="AA724" i="6"/>
  <c r="AC724" i="6" s="1"/>
  <c r="AA723" i="6"/>
  <c r="AC723" i="6" s="1"/>
  <c r="AA722" i="6"/>
  <c r="AC722" i="6" s="1"/>
  <c r="AA721" i="6"/>
  <c r="AC721" i="6" s="1"/>
  <c r="AA720" i="6"/>
  <c r="AC720" i="6" s="1"/>
  <c r="AA719" i="6"/>
  <c r="AC719" i="6" s="1"/>
  <c r="AA718" i="6"/>
  <c r="AC718" i="6" s="1"/>
  <c r="AA717" i="6"/>
  <c r="AC717" i="6" s="1"/>
  <c r="AA716" i="6"/>
  <c r="AC716" i="6" s="1"/>
  <c r="AA715" i="6"/>
  <c r="AC715" i="6" s="1"/>
  <c r="AA714" i="6"/>
  <c r="AC714" i="6" s="1"/>
  <c r="AA713" i="6"/>
  <c r="AC713" i="6" s="1"/>
  <c r="AA712" i="6"/>
  <c r="AC712" i="6" s="1"/>
  <c r="AA711" i="6"/>
  <c r="AC711" i="6" s="1"/>
  <c r="AA710" i="6"/>
  <c r="AC710" i="6" s="1"/>
  <c r="AA709" i="6"/>
  <c r="AC709" i="6" s="1"/>
  <c r="AA708" i="6"/>
  <c r="AC708" i="6" s="1"/>
  <c r="AA707" i="6"/>
  <c r="AC707" i="6" s="1"/>
  <c r="AA706" i="6"/>
  <c r="AC706" i="6" s="1"/>
  <c r="AA705" i="6"/>
  <c r="AC705" i="6" s="1"/>
  <c r="AA704" i="6"/>
  <c r="AC704" i="6" s="1"/>
  <c r="AA703" i="6"/>
  <c r="AC703" i="6" s="1"/>
  <c r="AA702" i="6"/>
  <c r="AC702" i="6" s="1"/>
  <c r="AA701" i="6"/>
  <c r="AC701" i="6" s="1"/>
  <c r="AA700" i="6"/>
  <c r="AC700" i="6" s="1"/>
  <c r="AA699" i="6"/>
  <c r="AC699" i="6" s="1"/>
  <c r="AA698" i="6"/>
  <c r="AC698" i="6" s="1"/>
  <c r="AA697" i="6"/>
  <c r="AC697" i="6" s="1"/>
  <c r="AA696" i="6"/>
  <c r="AC696" i="6" s="1"/>
  <c r="AA695" i="6"/>
  <c r="AC695" i="6" s="1"/>
  <c r="AA694" i="6"/>
  <c r="AC694" i="6" s="1"/>
  <c r="AA693" i="6"/>
  <c r="AC693" i="6" s="1"/>
  <c r="AA692" i="6"/>
  <c r="AC692" i="6" s="1"/>
  <c r="AA691" i="6"/>
  <c r="AC691" i="6" s="1"/>
  <c r="AA690" i="6"/>
  <c r="AC690" i="6" s="1"/>
  <c r="AA689" i="6"/>
  <c r="AC689" i="6" s="1"/>
  <c r="AA688" i="6"/>
  <c r="AC688" i="6" s="1"/>
  <c r="AA687" i="6"/>
  <c r="AC687" i="6" s="1"/>
  <c r="AA686" i="6"/>
  <c r="AC686" i="6" s="1"/>
  <c r="AA685" i="6"/>
  <c r="AC685" i="6" s="1"/>
  <c r="AA684" i="6"/>
  <c r="AC684" i="6" s="1"/>
  <c r="AA683" i="6"/>
  <c r="AC683" i="6" s="1"/>
  <c r="AA682" i="6"/>
  <c r="AC682" i="6" s="1"/>
  <c r="AA681" i="6"/>
  <c r="AC681" i="6" s="1"/>
  <c r="AA679" i="6"/>
  <c r="AC679" i="6" s="1"/>
  <c r="AA678" i="6"/>
  <c r="AC678" i="6" s="1"/>
  <c r="AA677" i="6"/>
  <c r="AC677" i="6" s="1"/>
  <c r="AA676" i="6"/>
  <c r="AC676" i="6" s="1"/>
  <c r="AA675" i="6"/>
  <c r="AC675" i="6" s="1"/>
  <c r="AA674" i="6"/>
  <c r="AC674" i="6" s="1"/>
  <c r="AA669" i="6"/>
  <c r="AC669" i="6" s="1"/>
  <c r="AA665" i="6"/>
  <c r="AC665" i="6" s="1"/>
  <c r="AA664" i="6"/>
  <c r="AC664" i="6" s="1"/>
  <c r="AA663" i="6"/>
  <c r="AC663" i="6" s="1"/>
  <c r="AA662" i="6"/>
  <c r="AC662" i="6" s="1"/>
  <c r="AA661" i="6"/>
  <c r="AC661" i="6" s="1"/>
  <c r="AA660" i="6"/>
  <c r="AC660" i="6" s="1"/>
  <c r="AA659" i="6"/>
  <c r="AC659" i="6" s="1"/>
  <c r="AA655" i="6"/>
  <c r="AC655" i="6" s="1"/>
  <c r="AA654" i="6"/>
  <c r="AC654" i="6" s="1"/>
  <c r="AA653" i="6"/>
  <c r="AC653" i="6" s="1"/>
  <c r="AA652" i="6"/>
  <c r="AC652" i="6" s="1"/>
  <c r="AA651" i="6"/>
  <c r="AC651" i="6" s="1"/>
  <c r="AA650" i="6"/>
  <c r="AC650" i="6" s="1"/>
  <c r="AA649" i="6"/>
  <c r="AC649" i="6" s="1"/>
  <c r="AA648" i="6"/>
  <c r="AC648" i="6" s="1"/>
  <c r="AA647" i="6"/>
  <c r="AC647" i="6" s="1"/>
  <c r="AA646" i="6"/>
  <c r="AC646" i="6" s="1"/>
  <c r="AA645" i="6"/>
  <c r="AC645" i="6" s="1"/>
  <c r="AA644" i="6"/>
  <c r="AC644" i="6" s="1"/>
  <c r="AA643" i="6"/>
  <c r="AC643" i="6" s="1"/>
  <c r="T833" i="6"/>
  <c r="X833" i="6" s="1"/>
  <c r="T832" i="6"/>
  <c r="X832" i="6" s="1"/>
  <c r="T831" i="6"/>
  <c r="X831" i="6" s="1"/>
  <c r="T830" i="6"/>
  <c r="X830" i="6" s="1"/>
  <c r="T829" i="6"/>
  <c r="X829" i="6" s="1"/>
  <c r="T827" i="6"/>
  <c r="X827" i="6" s="1"/>
  <c r="T826" i="6"/>
  <c r="X826" i="6" s="1"/>
  <c r="T825" i="6"/>
  <c r="X825" i="6" s="1"/>
  <c r="T824" i="6"/>
  <c r="X824" i="6" s="1"/>
  <c r="T823" i="6"/>
  <c r="X823" i="6" s="1"/>
  <c r="T822" i="6"/>
  <c r="X822" i="6" s="1"/>
  <c r="T821" i="6"/>
  <c r="X821" i="6" s="1"/>
  <c r="T820" i="6"/>
  <c r="X820" i="6" s="1"/>
  <c r="T819" i="6"/>
  <c r="X819" i="6" s="1"/>
  <c r="T818" i="6"/>
  <c r="X818" i="6" s="1"/>
  <c r="T817" i="6"/>
  <c r="X817" i="6" s="1"/>
  <c r="T816" i="6"/>
  <c r="X816" i="6" s="1"/>
  <c r="T815" i="6"/>
  <c r="X815" i="6" s="1"/>
  <c r="T814" i="6"/>
  <c r="X814" i="6" s="1"/>
  <c r="T813" i="6"/>
  <c r="X813" i="6" s="1"/>
  <c r="T812" i="6"/>
  <c r="X812" i="6" s="1"/>
  <c r="T811" i="6"/>
  <c r="X811" i="6" s="1"/>
  <c r="T810" i="6"/>
  <c r="X810" i="6" s="1"/>
  <c r="T809" i="6"/>
  <c r="X809" i="6" s="1"/>
  <c r="T807" i="6"/>
  <c r="X807" i="6" s="1"/>
  <c r="T806" i="6"/>
  <c r="X806" i="6" s="1"/>
  <c r="T805" i="6"/>
  <c r="X805" i="6" s="1"/>
  <c r="T804" i="6"/>
  <c r="X804" i="6" s="1"/>
  <c r="T803" i="6"/>
  <c r="X803" i="6" s="1"/>
  <c r="T802" i="6"/>
  <c r="X802" i="6" s="1"/>
  <c r="T801" i="6"/>
  <c r="X801" i="6" s="1"/>
  <c r="T800" i="6"/>
  <c r="X800" i="6" s="1"/>
  <c r="T799" i="6"/>
  <c r="X799" i="6" s="1"/>
  <c r="T798" i="6"/>
  <c r="X798" i="6" s="1"/>
  <c r="T797" i="6"/>
  <c r="X797" i="6" s="1"/>
  <c r="T796" i="6"/>
  <c r="X796" i="6" s="1"/>
  <c r="T795" i="6"/>
  <c r="X795" i="6" s="1"/>
  <c r="T794" i="6"/>
  <c r="X794" i="6" s="1"/>
  <c r="T793" i="6"/>
  <c r="X793" i="6" s="1"/>
  <c r="T792" i="6"/>
  <c r="X792" i="6" s="1"/>
  <c r="T791" i="6"/>
  <c r="X791" i="6" s="1"/>
  <c r="T790" i="6"/>
  <c r="X790" i="6" s="1"/>
  <c r="T789" i="6"/>
  <c r="X789" i="6" s="1"/>
  <c r="T788" i="6"/>
  <c r="X788" i="6" s="1"/>
  <c r="T787" i="6"/>
  <c r="X787" i="6" s="1"/>
  <c r="T786" i="6"/>
  <c r="X786" i="6" s="1"/>
  <c r="T785" i="6"/>
  <c r="X785" i="6" s="1"/>
  <c r="T783" i="6"/>
  <c r="X783" i="6" s="1"/>
  <c r="T782" i="6"/>
  <c r="X782" i="6" s="1"/>
  <c r="T781" i="6"/>
  <c r="X781" i="6" s="1"/>
  <c r="T780" i="6"/>
  <c r="X780" i="6" s="1"/>
  <c r="T779" i="6"/>
  <c r="X779" i="6" s="1"/>
  <c r="T778" i="6"/>
  <c r="X778" i="6" s="1"/>
  <c r="T777" i="6"/>
  <c r="X777" i="6" s="1"/>
  <c r="T776" i="6"/>
  <c r="X776" i="6" s="1"/>
  <c r="T773" i="6"/>
  <c r="X773" i="6" s="1"/>
  <c r="T772" i="6"/>
  <c r="X772" i="6" s="1"/>
  <c r="T771" i="6"/>
  <c r="X771" i="6" s="1"/>
  <c r="T770" i="6"/>
  <c r="X770" i="6" s="1"/>
  <c r="T769" i="6"/>
  <c r="X769" i="6" s="1"/>
  <c r="T768" i="6"/>
  <c r="X768" i="6" s="1"/>
  <c r="T767" i="6"/>
  <c r="X767" i="6" s="1"/>
  <c r="T766" i="6"/>
  <c r="X766" i="6" s="1"/>
  <c r="T765" i="6"/>
  <c r="X765" i="6" s="1"/>
  <c r="T764" i="6"/>
  <c r="X764" i="6" s="1"/>
  <c r="T763" i="6"/>
  <c r="X763" i="6" s="1"/>
  <c r="T762" i="6"/>
  <c r="X762" i="6" s="1"/>
  <c r="T761" i="6"/>
  <c r="X761" i="6" s="1"/>
  <c r="T760" i="6"/>
  <c r="X760" i="6" s="1"/>
  <c r="T759" i="6"/>
  <c r="X759" i="6" s="1"/>
  <c r="T758" i="6"/>
  <c r="X758" i="6" s="1"/>
  <c r="T757" i="6"/>
  <c r="X757" i="6" s="1"/>
  <c r="T756" i="6"/>
  <c r="X756" i="6" s="1"/>
  <c r="T755" i="6"/>
  <c r="X755" i="6" s="1"/>
  <c r="T754" i="6"/>
  <c r="X754" i="6" s="1"/>
  <c r="T753" i="6"/>
  <c r="X753" i="6" s="1"/>
  <c r="T752" i="6"/>
  <c r="X752" i="6" s="1"/>
  <c r="T751" i="6"/>
  <c r="X751" i="6" s="1"/>
  <c r="T750" i="6"/>
  <c r="X750" i="6" s="1"/>
  <c r="T749" i="6"/>
  <c r="X749" i="6" s="1"/>
  <c r="T748" i="6"/>
  <c r="X748" i="6" s="1"/>
  <c r="T747" i="6"/>
  <c r="X747" i="6" s="1"/>
  <c r="T746" i="6"/>
  <c r="X746" i="6" s="1"/>
  <c r="T745" i="6"/>
  <c r="X745" i="6" s="1"/>
  <c r="T744" i="6"/>
  <c r="X744" i="6" s="1"/>
  <c r="T743" i="6"/>
  <c r="X743" i="6" s="1"/>
  <c r="T742" i="6"/>
  <c r="X742" i="6" s="1"/>
  <c r="T741" i="6"/>
  <c r="X741" i="6" s="1"/>
  <c r="T740" i="6"/>
  <c r="X740" i="6" s="1"/>
  <c r="T739" i="6"/>
  <c r="X739" i="6" s="1"/>
  <c r="T738" i="6"/>
  <c r="X738" i="6" s="1"/>
  <c r="T737" i="6"/>
  <c r="X737" i="6" s="1"/>
  <c r="T736" i="6"/>
  <c r="X736" i="6" s="1"/>
  <c r="T735" i="6"/>
  <c r="X735" i="6" s="1"/>
  <c r="T734" i="6"/>
  <c r="X734" i="6" s="1"/>
  <c r="T733" i="6"/>
  <c r="X733" i="6" s="1"/>
  <c r="T732" i="6"/>
  <c r="X732" i="6" s="1"/>
  <c r="T731" i="6"/>
  <c r="X731" i="6" s="1"/>
  <c r="T730" i="6"/>
  <c r="X730" i="6" s="1"/>
  <c r="T729" i="6"/>
  <c r="X729" i="6" s="1"/>
  <c r="T728" i="6"/>
  <c r="X728" i="6" s="1"/>
  <c r="T727" i="6"/>
  <c r="X727" i="6" s="1"/>
  <c r="T726" i="6"/>
  <c r="X726" i="6" s="1"/>
  <c r="T725" i="6"/>
  <c r="X725" i="6" s="1"/>
  <c r="T724" i="6"/>
  <c r="X724" i="6" s="1"/>
  <c r="T723" i="6"/>
  <c r="X723" i="6" s="1"/>
  <c r="T722" i="6"/>
  <c r="X722" i="6" s="1"/>
  <c r="T721" i="6"/>
  <c r="X721" i="6" s="1"/>
  <c r="T720" i="6"/>
  <c r="X720" i="6" s="1"/>
  <c r="T719" i="6"/>
  <c r="X719" i="6" s="1"/>
  <c r="T718" i="6"/>
  <c r="X718" i="6" s="1"/>
  <c r="T717" i="6"/>
  <c r="X717" i="6" s="1"/>
  <c r="T716" i="6"/>
  <c r="X716" i="6" s="1"/>
  <c r="T715" i="6"/>
  <c r="X715" i="6" s="1"/>
  <c r="T714" i="6"/>
  <c r="X714" i="6" s="1"/>
  <c r="T713" i="6"/>
  <c r="X713" i="6" s="1"/>
  <c r="T712" i="6"/>
  <c r="X712" i="6" s="1"/>
  <c r="T711" i="6"/>
  <c r="X711" i="6" s="1"/>
  <c r="T710" i="6"/>
  <c r="X710" i="6" s="1"/>
  <c r="T709" i="6"/>
  <c r="X709" i="6" s="1"/>
  <c r="T708" i="6"/>
  <c r="X708" i="6" s="1"/>
  <c r="T707" i="6"/>
  <c r="X707" i="6" s="1"/>
  <c r="T706" i="6"/>
  <c r="X706" i="6" s="1"/>
  <c r="T705" i="6"/>
  <c r="X705" i="6" s="1"/>
  <c r="T704" i="6"/>
  <c r="X704" i="6" s="1"/>
  <c r="T703" i="6"/>
  <c r="X703" i="6" s="1"/>
  <c r="T702" i="6"/>
  <c r="X702" i="6" s="1"/>
  <c r="T701" i="6"/>
  <c r="X701" i="6" s="1"/>
  <c r="T700" i="6"/>
  <c r="X700" i="6" s="1"/>
  <c r="T699" i="6"/>
  <c r="X699" i="6" s="1"/>
  <c r="T698" i="6"/>
  <c r="X698" i="6" s="1"/>
  <c r="T697" i="6"/>
  <c r="X697" i="6" s="1"/>
  <c r="T696" i="6"/>
  <c r="X696" i="6" s="1"/>
  <c r="T695" i="6"/>
  <c r="X695" i="6" s="1"/>
  <c r="T694" i="6"/>
  <c r="X694" i="6" s="1"/>
  <c r="T693" i="6"/>
  <c r="X693" i="6" s="1"/>
  <c r="T692" i="6"/>
  <c r="X692" i="6" s="1"/>
  <c r="T691" i="6"/>
  <c r="X691" i="6" s="1"/>
  <c r="T690" i="6"/>
  <c r="X690" i="6" s="1"/>
  <c r="T689" i="6"/>
  <c r="X689" i="6" s="1"/>
  <c r="T688" i="6"/>
  <c r="X688" i="6" s="1"/>
  <c r="T687" i="6"/>
  <c r="X687" i="6" s="1"/>
  <c r="T686" i="6"/>
  <c r="X686" i="6" s="1"/>
  <c r="T685" i="6"/>
  <c r="X685" i="6" s="1"/>
  <c r="T684" i="6"/>
  <c r="X684" i="6" s="1"/>
  <c r="T683" i="6"/>
  <c r="X683" i="6" s="1"/>
  <c r="T682" i="6"/>
  <c r="X682" i="6" s="1"/>
  <c r="T681" i="6"/>
  <c r="X681" i="6" s="1"/>
  <c r="T679" i="6"/>
  <c r="X679" i="6" s="1"/>
  <c r="T678" i="6"/>
  <c r="X678" i="6" s="1"/>
  <c r="T677" i="6"/>
  <c r="X677" i="6" s="1"/>
  <c r="T676" i="6"/>
  <c r="X676" i="6" s="1"/>
  <c r="T675" i="6"/>
  <c r="X675" i="6" s="1"/>
  <c r="T674" i="6"/>
  <c r="X674" i="6" s="1"/>
  <c r="T669" i="6"/>
  <c r="X669" i="6" s="1"/>
  <c r="T665" i="6"/>
  <c r="X665" i="6" s="1"/>
  <c r="T664" i="6"/>
  <c r="X664" i="6" s="1"/>
  <c r="T663" i="6"/>
  <c r="X663" i="6" s="1"/>
  <c r="T662" i="6"/>
  <c r="X662" i="6" s="1"/>
  <c r="T661" i="6"/>
  <c r="X661" i="6" s="1"/>
  <c r="T660" i="6"/>
  <c r="X660" i="6" s="1"/>
  <c r="T659" i="6"/>
  <c r="X659" i="6" s="1"/>
  <c r="T655" i="6"/>
  <c r="X655" i="6" s="1"/>
  <c r="T654" i="6"/>
  <c r="X654" i="6" s="1"/>
  <c r="T653" i="6"/>
  <c r="X653" i="6" s="1"/>
  <c r="T652" i="6"/>
  <c r="X652" i="6" s="1"/>
  <c r="T651" i="6"/>
  <c r="X651" i="6" s="1"/>
  <c r="T650" i="6"/>
  <c r="X650" i="6" s="1"/>
  <c r="T649" i="6"/>
  <c r="X649" i="6" s="1"/>
  <c r="T648" i="6"/>
  <c r="X648" i="6" s="1"/>
  <c r="T647" i="6"/>
  <c r="X647" i="6" s="1"/>
  <c r="T646" i="6"/>
  <c r="X646" i="6" s="1"/>
  <c r="T645" i="6"/>
  <c r="X645" i="6" s="1"/>
  <c r="T644" i="6"/>
  <c r="X644" i="6" s="1"/>
  <c r="T643" i="6"/>
  <c r="X643" i="6" s="1"/>
  <c r="AI639" i="6"/>
  <c r="AI638" i="6"/>
  <c r="AI637" i="6"/>
  <c r="AI636" i="6"/>
  <c r="AI635" i="6"/>
  <c r="AI634" i="6"/>
  <c r="AI633" i="6"/>
  <c r="AI632" i="6"/>
  <c r="AI631" i="6"/>
  <c r="AI630" i="6"/>
  <c r="AI629" i="6"/>
  <c r="AI628" i="6"/>
  <c r="AI627" i="6"/>
  <c r="AI626" i="6"/>
  <c r="AI625" i="6"/>
  <c r="AI624" i="6"/>
  <c r="AI623" i="6"/>
  <c r="AI622" i="6"/>
  <c r="AI621" i="6"/>
  <c r="AI620" i="6"/>
  <c r="AI619" i="6"/>
  <c r="AI618" i="6"/>
  <c r="AI617" i="6"/>
  <c r="AI616" i="6"/>
  <c r="AI615" i="6"/>
  <c r="AI614" i="6"/>
  <c r="AI613" i="6"/>
  <c r="AI612" i="6"/>
  <c r="AI611" i="6"/>
  <c r="AI610" i="6"/>
  <c r="AI609" i="6"/>
  <c r="AI608" i="6"/>
  <c r="AI607" i="6"/>
  <c r="AI606" i="6"/>
  <c r="AI605" i="6"/>
  <c r="AI604" i="6"/>
  <c r="AI603" i="6"/>
  <c r="AI602" i="6"/>
  <c r="AI601" i="6"/>
  <c r="AI600" i="6"/>
  <c r="AI599" i="6"/>
  <c r="AI598" i="6"/>
  <c r="AI597" i="6"/>
  <c r="AI596" i="6"/>
  <c r="AI595" i="6"/>
  <c r="AI594" i="6"/>
  <c r="AI593" i="6"/>
  <c r="AI592" i="6"/>
  <c r="AI591" i="6"/>
  <c r="AI590" i="6"/>
  <c r="AI589" i="6"/>
  <c r="AI588" i="6"/>
  <c r="AI587" i="6"/>
  <c r="AI586" i="6"/>
  <c r="AI585" i="6"/>
  <c r="AI584" i="6"/>
  <c r="AI583" i="6"/>
  <c r="AI582" i="6"/>
  <c r="AI581" i="6"/>
  <c r="AI580" i="6"/>
  <c r="AI579" i="6"/>
  <c r="AI578" i="6"/>
  <c r="AI577" i="6"/>
  <c r="AI576" i="6"/>
  <c r="AI575" i="6"/>
  <c r="AI574" i="6"/>
  <c r="AI573" i="6"/>
  <c r="AI572" i="6"/>
  <c r="AI571" i="6"/>
  <c r="AI570" i="6"/>
  <c r="AI569" i="6"/>
  <c r="AI568" i="6"/>
  <c r="AI567" i="6"/>
  <c r="AI566" i="6"/>
  <c r="AI565" i="6"/>
  <c r="AI564" i="6"/>
  <c r="AI563" i="6"/>
  <c r="AI562" i="6"/>
  <c r="AI561" i="6"/>
  <c r="AI560" i="6"/>
  <c r="AI559" i="6"/>
  <c r="AI558" i="6"/>
  <c r="AI557" i="6"/>
  <c r="AI556" i="6"/>
  <c r="AI554" i="6"/>
  <c r="AI553" i="6"/>
  <c r="AI552" i="6"/>
  <c r="AI551" i="6"/>
  <c r="AI550" i="6"/>
  <c r="AI549" i="6"/>
  <c r="AI548" i="6"/>
  <c r="AI547" i="6"/>
  <c r="AI546" i="6"/>
  <c r="AI545" i="6"/>
  <c r="AI544" i="6"/>
  <c r="AI543" i="6"/>
  <c r="AI542" i="6"/>
  <c r="AF639" i="6"/>
  <c r="AF638" i="6"/>
  <c r="AF637" i="6"/>
  <c r="AF636" i="6"/>
  <c r="AF635" i="6"/>
  <c r="AF634" i="6"/>
  <c r="AF633" i="6"/>
  <c r="AF632" i="6"/>
  <c r="AF631" i="6"/>
  <c r="AF630" i="6"/>
  <c r="AF629" i="6"/>
  <c r="AF628" i="6"/>
  <c r="AF627" i="6"/>
  <c r="AF626" i="6"/>
  <c r="AF625" i="6"/>
  <c r="AF624" i="6"/>
  <c r="AF623" i="6"/>
  <c r="AF622" i="6"/>
  <c r="AF621" i="6"/>
  <c r="AF620" i="6"/>
  <c r="AF619" i="6"/>
  <c r="AF618" i="6"/>
  <c r="AF617" i="6"/>
  <c r="AF616" i="6"/>
  <c r="AF615" i="6"/>
  <c r="AF614" i="6"/>
  <c r="AF613" i="6"/>
  <c r="AF612" i="6"/>
  <c r="AF611" i="6"/>
  <c r="AF610" i="6"/>
  <c r="AF609" i="6"/>
  <c r="AF608" i="6"/>
  <c r="AF607" i="6"/>
  <c r="AF606" i="6"/>
  <c r="AF605" i="6"/>
  <c r="AF604" i="6"/>
  <c r="AF603" i="6"/>
  <c r="AF602" i="6"/>
  <c r="AF601" i="6"/>
  <c r="AF600" i="6"/>
  <c r="AF599" i="6"/>
  <c r="AF598" i="6"/>
  <c r="AF597" i="6"/>
  <c r="AF596" i="6"/>
  <c r="AF595" i="6"/>
  <c r="AF594" i="6"/>
  <c r="AF593" i="6"/>
  <c r="AF592" i="6"/>
  <c r="AF591" i="6"/>
  <c r="AF590" i="6"/>
  <c r="AF589" i="6"/>
  <c r="AF588" i="6"/>
  <c r="AF587" i="6"/>
  <c r="AF586" i="6"/>
  <c r="AF585" i="6"/>
  <c r="AF584" i="6"/>
  <c r="AF583" i="6"/>
  <c r="AF582" i="6"/>
  <c r="AF581" i="6"/>
  <c r="AF580" i="6"/>
  <c r="AF579" i="6"/>
  <c r="AF578" i="6"/>
  <c r="AF577" i="6"/>
  <c r="AF576" i="6"/>
  <c r="AF575" i="6"/>
  <c r="AF574" i="6"/>
  <c r="AF573" i="6"/>
  <c r="AF572" i="6"/>
  <c r="AF571" i="6"/>
  <c r="AF570" i="6"/>
  <c r="AF569" i="6"/>
  <c r="AF568" i="6"/>
  <c r="AF567" i="6"/>
  <c r="AF566" i="6"/>
  <c r="AF565" i="6"/>
  <c r="AF564" i="6"/>
  <c r="AF563" i="6"/>
  <c r="AF562" i="6"/>
  <c r="AF561" i="6"/>
  <c r="AF560" i="6"/>
  <c r="AF559" i="6"/>
  <c r="AF558" i="6"/>
  <c r="AF557" i="6"/>
  <c r="AF556" i="6"/>
  <c r="AF554" i="6"/>
  <c r="AF553" i="6"/>
  <c r="AF552" i="6"/>
  <c r="AF551" i="6"/>
  <c r="AF550" i="6"/>
  <c r="AF549" i="6"/>
  <c r="AF548" i="6"/>
  <c r="AF547" i="6"/>
  <c r="AF546" i="6"/>
  <c r="AF545" i="6"/>
  <c r="AF544" i="6"/>
  <c r="AF543" i="6"/>
  <c r="AF542" i="6"/>
  <c r="AF541" i="6"/>
  <c r="AG593" i="7"/>
  <c r="AG592" i="7"/>
  <c r="AG591" i="7"/>
  <c r="AG590" i="7"/>
  <c r="AG589" i="7"/>
  <c r="AG588" i="7"/>
  <c r="AG587" i="7"/>
  <c r="AG586" i="7"/>
  <c r="AG585" i="7"/>
  <c r="AG584" i="7"/>
  <c r="AG583" i="7"/>
  <c r="AG582" i="7"/>
  <c r="AG581" i="7"/>
  <c r="AG578" i="7"/>
  <c r="AG577" i="7"/>
  <c r="AG576" i="7"/>
  <c r="AG575" i="7"/>
  <c r="AG574" i="7"/>
  <c r="AG573" i="7"/>
  <c r="AG572" i="7"/>
  <c r="AG571" i="7"/>
  <c r="AG570" i="7"/>
  <c r="AG567" i="7"/>
  <c r="AG566" i="7"/>
  <c r="AG565" i="7"/>
  <c r="AG564" i="7"/>
  <c r="AG563" i="7"/>
  <c r="AG562" i="7"/>
  <c r="AG561" i="7"/>
  <c r="AG560" i="7"/>
  <c r="AG559" i="7"/>
  <c r="AG558" i="7"/>
  <c r="AG555" i="7"/>
  <c r="AG552" i="7"/>
  <c r="AG551" i="7"/>
  <c r="AG548" i="7"/>
  <c r="AG547" i="7"/>
  <c r="AG546" i="7"/>
  <c r="AG545" i="7"/>
  <c r="AG544" i="7"/>
  <c r="AG543" i="7"/>
  <c r="AG542" i="7"/>
  <c r="AG541" i="7"/>
  <c r="AG540" i="7"/>
  <c r="AG539" i="7"/>
  <c r="AG536" i="7"/>
  <c r="AG535" i="7"/>
  <c r="AG534" i="7"/>
  <c r="AG533" i="7"/>
  <c r="AG532" i="7"/>
  <c r="AG531" i="7"/>
  <c r="AG530" i="7"/>
  <c r="AG529" i="7"/>
  <c r="AG528" i="7"/>
  <c r="AG527" i="7"/>
  <c r="AG526" i="7"/>
  <c r="AG523" i="7"/>
  <c r="AG522" i="7"/>
  <c r="AG521" i="7"/>
  <c r="AG520" i="7"/>
  <c r="AG519" i="7"/>
  <c r="AG518" i="7"/>
  <c r="AG517" i="7"/>
  <c r="AG514" i="7"/>
  <c r="AG513" i="7"/>
  <c r="AG509" i="7"/>
  <c r="AG508" i="7"/>
  <c r="AG507" i="7"/>
  <c r="AG506" i="7"/>
  <c r="AG505" i="7"/>
  <c r="AG504" i="7"/>
  <c r="AG503" i="7"/>
  <c r="AG502" i="7"/>
  <c r="AG501" i="7"/>
  <c r="AG498" i="7"/>
  <c r="AG497" i="7"/>
  <c r="AG496" i="7"/>
  <c r="AG495" i="7"/>
  <c r="AG494" i="7"/>
  <c r="AG493" i="7"/>
  <c r="AG492" i="7"/>
  <c r="AG489" i="7"/>
  <c r="AG488" i="7"/>
  <c r="AG487" i="7"/>
  <c r="AG486" i="7"/>
  <c r="AG485" i="7"/>
  <c r="AG484" i="7"/>
  <c r="AG483" i="7"/>
  <c r="AG482" i="7"/>
  <c r="AG477" i="7"/>
  <c r="AG476" i="7"/>
  <c r="AG475" i="7"/>
  <c r="AG474" i="7"/>
  <c r="AG473" i="7"/>
  <c r="AG470" i="7"/>
  <c r="AG469" i="7"/>
  <c r="AG468" i="7"/>
  <c r="AG467" i="7"/>
  <c r="AG466" i="7"/>
  <c r="AG463" i="7"/>
  <c r="AG462" i="7"/>
  <c r="AG461" i="7"/>
  <c r="AG460" i="7"/>
  <c r="AG459" i="7"/>
  <c r="AG456" i="7"/>
  <c r="AG452" i="7"/>
  <c r="AG451" i="7"/>
  <c r="AG450" i="7"/>
  <c r="AG449" i="7"/>
  <c r="AG448" i="7"/>
  <c r="AG447" i="7"/>
  <c r="AG446" i="7"/>
  <c r="AG445" i="7"/>
  <c r="AG444" i="7"/>
  <c r="AG443" i="7"/>
  <c r="AG442" i="7"/>
  <c r="AG441" i="7"/>
  <c r="AG440" i="7"/>
  <c r="AG439" i="7"/>
  <c r="AG438" i="7"/>
  <c r="AG437" i="7"/>
  <c r="AG436" i="7"/>
  <c r="AG435" i="7"/>
  <c r="AG434" i="7"/>
  <c r="AG433" i="7"/>
  <c r="AG432" i="7"/>
  <c r="AG431" i="7"/>
  <c r="AG430" i="7"/>
  <c r="AG429" i="7"/>
  <c r="AG428" i="7"/>
  <c r="AG427" i="7"/>
  <c r="AG426" i="7"/>
  <c r="AG425" i="7"/>
  <c r="AG424" i="7"/>
  <c r="AG423" i="7"/>
  <c r="AG422" i="7"/>
  <c r="AG421" i="7"/>
  <c r="AG420" i="7"/>
  <c r="AG419" i="7"/>
  <c r="AG418" i="7"/>
  <c r="AG417" i="7"/>
  <c r="AG416" i="7"/>
  <c r="AG415" i="7"/>
  <c r="AG414" i="7"/>
  <c r="AG413" i="7"/>
  <c r="AG412" i="7"/>
  <c r="AG411" i="7"/>
  <c r="AG410" i="7"/>
  <c r="AG409" i="7"/>
  <c r="AG408" i="7"/>
  <c r="AG407" i="7"/>
  <c r="AG406" i="7"/>
  <c r="AG405" i="7"/>
  <c r="AG404" i="7"/>
  <c r="AG403" i="7"/>
  <c r="AG402" i="7"/>
  <c r="AG401" i="7"/>
  <c r="AG400" i="7"/>
  <c r="AG399" i="7"/>
  <c r="AG398" i="7"/>
  <c r="AG397" i="7"/>
  <c r="AG396" i="7"/>
  <c r="AG395" i="7"/>
  <c r="AG394" i="7"/>
  <c r="AG393" i="7"/>
  <c r="AG392" i="7"/>
  <c r="AG391" i="7"/>
  <c r="AG390" i="7"/>
  <c r="AG389" i="7"/>
  <c r="AG388" i="7"/>
  <c r="AG387" i="7"/>
  <c r="AG386" i="7"/>
  <c r="AG385" i="7"/>
  <c r="AG384" i="7"/>
  <c r="AG383" i="7"/>
  <c r="AG382" i="7"/>
  <c r="AG381" i="7"/>
  <c r="AG380" i="7"/>
  <c r="AG379" i="7"/>
  <c r="AG378" i="7"/>
  <c r="AG377" i="7"/>
  <c r="AG376" i="7"/>
  <c r="AG375" i="7"/>
  <c r="AG374" i="7"/>
  <c r="AG373" i="7"/>
  <c r="AG372" i="7"/>
  <c r="AG371" i="7"/>
  <c r="AG370" i="7"/>
  <c r="AG369" i="7"/>
  <c r="AG368" i="7"/>
  <c r="AG367" i="7"/>
  <c r="AG366" i="7"/>
  <c r="AG365" i="7"/>
  <c r="AG364" i="7"/>
  <c r="AG363" i="7"/>
  <c r="AG362" i="7"/>
  <c r="AG361" i="7"/>
  <c r="AG360" i="7"/>
  <c r="AG359" i="7"/>
  <c r="AG358" i="7"/>
  <c r="AG357" i="7"/>
  <c r="AG356" i="7"/>
  <c r="AG355" i="7"/>
  <c r="AG354" i="7"/>
  <c r="AG353" i="7"/>
  <c r="AG352" i="7"/>
  <c r="AG351" i="7"/>
  <c r="AG350" i="7"/>
  <c r="AG349" i="7"/>
  <c r="AG348" i="7"/>
  <c r="AG347" i="7"/>
  <c r="AG346" i="7"/>
  <c r="AG345" i="7"/>
  <c r="AG344" i="7"/>
  <c r="AG343" i="7"/>
  <c r="AG342" i="7"/>
  <c r="AG341" i="7"/>
  <c r="AG340" i="7"/>
  <c r="AG339" i="7"/>
  <c r="AG338" i="7"/>
  <c r="AG337" i="7"/>
  <c r="AG336" i="7"/>
  <c r="AG335" i="7"/>
  <c r="AG334" i="7"/>
  <c r="AG333" i="7"/>
  <c r="AG332" i="7"/>
  <c r="AG331" i="7"/>
  <c r="AG330" i="7"/>
  <c r="AG329" i="7"/>
  <c r="AG328" i="7"/>
  <c r="AG327" i="7"/>
  <c r="AG324" i="7"/>
  <c r="AG323" i="7"/>
  <c r="AG322" i="7"/>
  <c r="AG321" i="7"/>
  <c r="AG320" i="7"/>
  <c r="AG319" i="7"/>
  <c r="AG318" i="7"/>
  <c r="AG317" i="7"/>
  <c r="AG316" i="7"/>
  <c r="AG315" i="7"/>
  <c r="AG314" i="7"/>
  <c r="AG313" i="7"/>
  <c r="AG312" i="7"/>
  <c r="AG311" i="7"/>
  <c r="AG310" i="7"/>
  <c r="AG309" i="7"/>
  <c r="AG308" i="7"/>
  <c r="AG307" i="7"/>
  <c r="AG306" i="7"/>
  <c r="AG305" i="7"/>
  <c r="AG304" i="7"/>
  <c r="AG303" i="7"/>
  <c r="AG302" i="7"/>
  <c r="AG301" i="7"/>
  <c r="AG300" i="7"/>
  <c r="AG299" i="7"/>
  <c r="AG298" i="7"/>
  <c r="AG297" i="7"/>
  <c r="AG296" i="7"/>
  <c r="AG295" i="7"/>
  <c r="AG286" i="7"/>
  <c r="AG285" i="7"/>
  <c r="AG284" i="7"/>
  <c r="AG283" i="7"/>
  <c r="AG282" i="7"/>
  <c r="AG280" i="7"/>
  <c r="AG279" i="7"/>
  <c r="AG278" i="7"/>
  <c r="AG277" i="7"/>
  <c r="AG276" i="7"/>
  <c r="AG275" i="7"/>
  <c r="AG274" i="7"/>
  <c r="AG273" i="7"/>
  <c r="AG272" i="7"/>
  <c r="AG271" i="7"/>
  <c r="AG270" i="7"/>
  <c r="AG269" i="7"/>
  <c r="AG268" i="7"/>
  <c r="AG267" i="7"/>
  <c r="AG266" i="7"/>
  <c r="AG265" i="7"/>
  <c r="AG264" i="7"/>
  <c r="AG263" i="7"/>
  <c r="AG262" i="7"/>
  <c r="AG261" i="7"/>
  <c r="AG260" i="7"/>
  <c r="AG259" i="7"/>
  <c r="AG258" i="7"/>
  <c r="AG257" i="7"/>
  <c r="AG256" i="7"/>
  <c r="AG255" i="7"/>
  <c r="AG254" i="7"/>
  <c r="AG253" i="7"/>
  <c r="AG252" i="7"/>
  <c r="AG251" i="7"/>
  <c r="AG250" i="7"/>
  <c r="AG249" i="7"/>
  <c r="AG248" i="7"/>
  <c r="AG247" i="7"/>
  <c r="AG246" i="7"/>
  <c r="AG245" i="7"/>
  <c r="AG244" i="7"/>
  <c r="AG243" i="7"/>
  <c r="AG242" i="7"/>
  <c r="AG241" i="7"/>
  <c r="AG240" i="7"/>
  <c r="AG239" i="7"/>
  <c r="AG238" i="7"/>
  <c r="AG237" i="7"/>
  <c r="AG236" i="7"/>
  <c r="AG235" i="7"/>
  <c r="AG234" i="7"/>
  <c r="AG233" i="7"/>
  <c r="AG232" i="7"/>
  <c r="AG231" i="7"/>
  <c r="AG230" i="7"/>
  <c r="AG229" i="7"/>
  <c r="AG228" i="7"/>
  <c r="AG225" i="7"/>
  <c r="AG224" i="7"/>
  <c r="AG223" i="7"/>
  <c r="AG222" i="7"/>
  <c r="AG221" i="7"/>
  <c r="AG220" i="7"/>
  <c r="AG219" i="7"/>
  <c r="AG218" i="7"/>
  <c r="AG217" i="7"/>
  <c r="AG216" i="7"/>
  <c r="AG215" i="7"/>
  <c r="AG214" i="7"/>
  <c r="AG213" i="7"/>
  <c r="AG212" i="7"/>
  <c r="AG211" i="7"/>
  <c r="AG210" i="7"/>
  <c r="AG209" i="7"/>
  <c r="AG208" i="7"/>
  <c r="AG207" i="7"/>
  <c r="AG206" i="7"/>
  <c r="AG205" i="7"/>
  <c r="AG204" i="7"/>
  <c r="AG203" i="7"/>
  <c r="AG202" i="7"/>
  <c r="AG201" i="7"/>
  <c r="AG200" i="7"/>
  <c r="AG199" i="7"/>
  <c r="AG198" i="7"/>
  <c r="AG197" i="7"/>
  <c r="AG196" i="7"/>
  <c r="AG195" i="7"/>
  <c r="AG194" i="7"/>
  <c r="AG193" i="7"/>
  <c r="AG192" i="7"/>
  <c r="AG191" i="7"/>
  <c r="AG190" i="7"/>
  <c r="AG189" i="7"/>
  <c r="AG188" i="7"/>
  <c r="AG187" i="7"/>
  <c r="AG186" i="7"/>
  <c r="AG185" i="7"/>
  <c r="AG184" i="7"/>
  <c r="AG183" i="7"/>
  <c r="AG182" i="7"/>
  <c r="AG181" i="7"/>
  <c r="AG180" i="7"/>
  <c r="AG179" i="7"/>
  <c r="AG178" i="7"/>
  <c r="AG177" i="7"/>
  <c r="AG176" i="7"/>
  <c r="AG175" i="7"/>
  <c r="AG174" i="7"/>
  <c r="AG173" i="7"/>
  <c r="AG172" i="7"/>
  <c r="AG171" i="7"/>
  <c r="AG170" i="7"/>
  <c r="AG169" i="7"/>
  <c r="AG166" i="7"/>
  <c r="AG165" i="7"/>
  <c r="AG164" i="7"/>
  <c r="AG163" i="7"/>
  <c r="AG162" i="7"/>
  <c r="AG161" i="7"/>
  <c r="AG160" i="7"/>
  <c r="AG159" i="7"/>
  <c r="AG158" i="7"/>
  <c r="AG157" i="7"/>
  <c r="AG156" i="7"/>
  <c r="AG155" i="7"/>
  <c r="AG154" i="7"/>
  <c r="AG153" i="7"/>
  <c r="AG152" i="7"/>
  <c r="AG151" i="7"/>
  <c r="AG150" i="7"/>
  <c r="AG149" i="7"/>
  <c r="AG148" i="7"/>
  <c r="AG147" i="7"/>
  <c r="AG146" i="7"/>
  <c r="AG145" i="7"/>
  <c r="AG144" i="7"/>
  <c r="AG143" i="7"/>
  <c r="AG142" i="7"/>
  <c r="AG141" i="7"/>
  <c r="AG140" i="7"/>
  <c r="AG139" i="7"/>
  <c r="AG138" i="7"/>
  <c r="AG137" i="7"/>
  <c r="AG136" i="7"/>
  <c r="AG135" i="7"/>
  <c r="AG134" i="7"/>
  <c r="AG133" i="7"/>
  <c r="AG130" i="7"/>
  <c r="AG126" i="7"/>
  <c r="AG125" i="7"/>
  <c r="AG124" i="7"/>
  <c r="AG123" i="7"/>
  <c r="AG122" i="7"/>
  <c r="AG121" i="7"/>
  <c r="AG120" i="7"/>
  <c r="AG119" i="7"/>
  <c r="AG118" i="7"/>
  <c r="AG117" i="7"/>
  <c r="AG116" i="7"/>
  <c r="AG115" i="7"/>
  <c r="AG114" i="7"/>
  <c r="AG113" i="7"/>
  <c r="AG112" i="7"/>
  <c r="AG111" i="7"/>
  <c r="AG110" i="7"/>
  <c r="AG109" i="7"/>
  <c r="AG108" i="7"/>
  <c r="AG107" i="7"/>
  <c r="AG106" i="7"/>
  <c r="AG105" i="7"/>
  <c r="AG104" i="7"/>
  <c r="AG103" i="7"/>
  <c r="AG102" i="7"/>
  <c r="AG101" i="7"/>
  <c r="AG100" i="7"/>
  <c r="AG99" i="7"/>
  <c r="AG98" i="7"/>
  <c r="AG97" i="7"/>
  <c r="AG96" i="7"/>
  <c r="AG95" i="7"/>
  <c r="AG94" i="7"/>
  <c r="AG93" i="7"/>
  <c r="AG92" i="7"/>
  <c r="AG91" i="7"/>
  <c r="AG90" i="7"/>
  <c r="AG89" i="7"/>
  <c r="AG88" i="7"/>
  <c r="AG87" i="7"/>
  <c r="AG86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326" i="7"/>
  <c r="AG325" i="7"/>
  <c r="AD576" i="7"/>
  <c r="AD323" i="7"/>
  <c r="AG593" i="4"/>
  <c r="AG592" i="4"/>
  <c r="AG591" i="4"/>
  <c r="AG590" i="4"/>
  <c r="AG589" i="4"/>
  <c r="AG588" i="4"/>
  <c r="AG587" i="4"/>
  <c r="AG586" i="4"/>
  <c r="AG585" i="4"/>
  <c r="AG584" i="4"/>
  <c r="AG583" i="4"/>
  <c r="AG582" i="4"/>
  <c r="AG581" i="4"/>
  <c r="AG578" i="4"/>
  <c r="AG577" i="4"/>
  <c r="AG576" i="4"/>
  <c r="AG575" i="4"/>
  <c r="AG574" i="4"/>
  <c r="AG573" i="4"/>
  <c r="AG572" i="4"/>
  <c r="AG571" i="4"/>
  <c r="AG570" i="4"/>
  <c r="AG567" i="4"/>
  <c r="AG566" i="4"/>
  <c r="AG565" i="4"/>
  <c r="AG564" i="4"/>
  <c r="AG563" i="4"/>
  <c r="AG562" i="4"/>
  <c r="AG561" i="4"/>
  <c r="AG560" i="4"/>
  <c r="AG559" i="4"/>
  <c r="AG558" i="4"/>
  <c r="AG555" i="4"/>
  <c r="AG552" i="4"/>
  <c r="AG551" i="4"/>
  <c r="AG548" i="4"/>
  <c r="AG547" i="4"/>
  <c r="AG546" i="4"/>
  <c r="AG545" i="4"/>
  <c r="AG544" i="4"/>
  <c r="AG543" i="4"/>
  <c r="AG542" i="4"/>
  <c r="AG541" i="4"/>
  <c r="AG540" i="4"/>
  <c r="AG539" i="4"/>
  <c r="AG536" i="4"/>
  <c r="AG535" i="4"/>
  <c r="AG534" i="4"/>
  <c r="AG533" i="4"/>
  <c r="AG532" i="4"/>
  <c r="AG531" i="4"/>
  <c r="AG530" i="4"/>
  <c r="AG529" i="4"/>
  <c r="AG528" i="4"/>
  <c r="AG527" i="4"/>
  <c r="AG526" i="4"/>
  <c r="AG523" i="4"/>
  <c r="AG522" i="4"/>
  <c r="AG521" i="4"/>
  <c r="AG520" i="4"/>
  <c r="AG519" i="4"/>
  <c r="AG518" i="4"/>
  <c r="AG517" i="4"/>
  <c r="AG514" i="4"/>
  <c r="AG512" i="4"/>
  <c r="AG509" i="4"/>
  <c r="AG508" i="4"/>
  <c r="AG507" i="4"/>
  <c r="AG506" i="4"/>
  <c r="AG505" i="4"/>
  <c r="AG504" i="4"/>
  <c r="AG503" i="4"/>
  <c r="AG502" i="4"/>
  <c r="AG501" i="4"/>
  <c r="AG498" i="4"/>
  <c r="AG497" i="4"/>
  <c r="AG496" i="4"/>
  <c r="AG495" i="4"/>
  <c r="AG494" i="4"/>
  <c r="AG493" i="4"/>
  <c r="AG492" i="4"/>
  <c r="AG489" i="4"/>
  <c r="AG488" i="4"/>
  <c r="AG487" i="4"/>
  <c r="AG486" i="4"/>
  <c r="AG485" i="4"/>
  <c r="AG484" i="4"/>
  <c r="AG483" i="4"/>
  <c r="AG482" i="4"/>
  <c r="AG477" i="4"/>
  <c r="AG476" i="4"/>
  <c r="AG475" i="4"/>
  <c r="AG474" i="4"/>
  <c r="AG473" i="4"/>
  <c r="AG470" i="4"/>
  <c r="AG469" i="4"/>
  <c r="AG468" i="4"/>
  <c r="AG467" i="4"/>
  <c r="AG466" i="4"/>
  <c r="AG463" i="4"/>
  <c r="AG462" i="4"/>
  <c r="AG461" i="4"/>
  <c r="AG460" i="4"/>
  <c r="AG459" i="4"/>
  <c r="AG456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86" i="4"/>
  <c r="AG285" i="4"/>
  <c r="AG284" i="4"/>
  <c r="AG283" i="4"/>
  <c r="AG282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0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D576" i="4"/>
  <c r="AD323" i="4"/>
  <c r="AG911" i="6" l="1"/>
  <c r="AJ911" i="6" s="1"/>
  <c r="AG910" i="6"/>
  <c r="AJ910" i="6" s="1"/>
  <c r="AG842" i="6"/>
  <c r="AJ842" i="6" s="1"/>
  <c r="AG848" i="6"/>
  <c r="AJ848" i="6" s="1"/>
  <c r="AG852" i="6"/>
  <c r="AJ852" i="6" s="1"/>
  <c r="AG856" i="6"/>
  <c r="AJ856" i="6" s="1"/>
  <c r="AG860" i="6"/>
  <c r="AJ860" i="6" s="1"/>
  <c r="AG866" i="6"/>
  <c r="AJ866" i="6" s="1"/>
  <c r="AG878" i="6"/>
  <c r="AJ878" i="6" s="1"/>
  <c r="AG883" i="6"/>
  <c r="AJ883" i="6" s="1"/>
  <c r="AG887" i="6"/>
  <c r="AJ887" i="6" s="1"/>
  <c r="AG891" i="6"/>
  <c r="AJ891" i="6" s="1"/>
  <c r="AG904" i="6"/>
  <c r="AJ904" i="6" s="1"/>
  <c r="AG643" i="6"/>
  <c r="AJ643" i="6" s="1"/>
  <c r="AG647" i="6"/>
  <c r="AJ647" i="6" s="1"/>
  <c r="AG651" i="6"/>
  <c r="AJ651" i="6" s="1"/>
  <c r="AG655" i="6"/>
  <c r="AJ655" i="6" s="1"/>
  <c r="AG661" i="6"/>
  <c r="AJ661" i="6" s="1"/>
  <c r="AG674" i="6"/>
  <c r="AJ674" i="6" s="1"/>
  <c r="AG678" i="6"/>
  <c r="AJ678" i="6" s="1"/>
  <c r="AG683" i="6"/>
  <c r="AJ683" i="6" s="1"/>
  <c r="AG687" i="6"/>
  <c r="AJ687" i="6" s="1"/>
  <c r="AG689" i="6"/>
  <c r="AJ689" i="6" s="1"/>
  <c r="AG693" i="6"/>
  <c r="AJ693" i="6" s="1"/>
  <c r="AG697" i="6"/>
  <c r="AJ697" i="6" s="1"/>
  <c r="AG701" i="6"/>
  <c r="AJ701" i="6" s="1"/>
  <c r="AG705" i="6"/>
  <c r="AJ705" i="6" s="1"/>
  <c r="AG711" i="6"/>
  <c r="AJ711" i="6" s="1"/>
  <c r="AG714" i="6"/>
  <c r="AJ714" i="6" s="1"/>
  <c r="AG718" i="6"/>
  <c r="AJ718" i="6" s="1"/>
  <c r="AG722" i="6"/>
  <c r="AJ722" i="6" s="1"/>
  <c r="AG726" i="6"/>
  <c r="AJ726" i="6" s="1"/>
  <c r="AG730" i="6"/>
  <c r="AJ730" i="6" s="1"/>
  <c r="AG734" i="6"/>
  <c r="AJ734" i="6" s="1"/>
  <c r="AG738" i="6"/>
  <c r="AJ738" i="6" s="1"/>
  <c r="AG742" i="6"/>
  <c r="AJ742" i="6" s="1"/>
  <c r="AG746" i="6"/>
  <c r="AJ746" i="6" s="1"/>
  <c r="AG750" i="6"/>
  <c r="AJ750" i="6" s="1"/>
  <c r="AG754" i="6"/>
  <c r="AJ754" i="6" s="1"/>
  <c r="AG758" i="6"/>
  <c r="AJ758" i="6" s="1"/>
  <c r="AG762" i="6"/>
  <c r="AJ762" i="6" s="1"/>
  <c r="AG766" i="6"/>
  <c r="AJ766" i="6" s="1"/>
  <c r="AG770" i="6"/>
  <c r="AJ770" i="6" s="1"/>
  <c r="AG779" i="6"/>
  <c r="AJ779" i="6" s="1"/>
  <c r="AG783" i="6"/>
  <c r="AJ783" i="6" s="1"/>
  <c r="AG788" i="6"/>
  <c r="AJ788" i="6" s="1"/>
  <c r="AG792" i="6"/>
  <c r="AJ792" i="6" s="1"/>
  <c r="AG796" i="6"/>
  <c r="AJ796" i="6" s="1"/>
  <c r="AG802" i="6"/>
  <c r="AJ802" i="6" s="1"/>
  <c r="AG806" i="6"/>
  <c r="AJ806" i="6" s="1"/>
  <c r="AG811" i="6"/>
  <c r="AJ811" i="6" s="1"/>
  <c r="AG815" i="6"/>
  <c r="AJ815" i="6" s="1"/>
  <c r="AG819" i="6"/>
  <c r="AJ819" i="6" s="1"/>
  <c r="AG823" i="6"/>
  <c r="AJ823" i="6" s="1"/>
  <c r="AG827" i="6"/>
  <c r="AJ827" i="6" s="1"/>
  <c r="AG830" i="6"/>
  <c r="AJ830" i="6" s="1"/>
  <c r="AG837" i="6"/>
  <c r="AJ837" i="6" s="1"/>
  <c r="AG844" i="6"/>
  <c r="AJ844" i="6" s="1"/>
  <c r="AG849" i="6"/>
  <c r="AJ849" i="6" s="1"/>
  <c r="AG853" i="6"/>
  <c r="AJ853" i="6" s="1"/>
  <c r="AG857" i="6"/>
  <c r="AJ857" i="6" s="1"/>
  <c r="AG862" i="6"/>
  <c r="AJ862" i="6" s="1"/>
  <c r="AG870" i="6"/>
  <c r="AJ870" i="6" s="1"/>
  <c r="AG875" i="6"/>
  <c r="AJ875" i="6" s="1"/>
  <c r="AG879" i="6"/>
  <c r="AJ879" i="6" s="1"/>
  <c r="AG884" i="6"/>
  <c r="AJ884" i="6" s="1"/>
  <c r="AG888" i="6"/>
  <c r="AJ888" i="6" s="1"/>
  <c r="AG897" i="6"/>
  <c r="AJ897" i="6" s="1"/>
  <c r="AG906" i="6"/>
  <c r="AJ906" i="6" s="1"/>
  <c r="AG644" i="6"/>
  <c r="AJ644" i="6" s="1"/>
  <c r="AG648" i="6"/>
  <c r="AJ648" i="6" s="1"/>
  <c r="AG652" i="6"/>
  <c r="AJ652" i="6" s="1"/>
  <c r="AG662" i="6"/>
  <c r="AJ662" i="6" s="1"/>
  <c r="AG675" i="6"/>
  <c r="AJ675" i="6" s="1"/>
  <c r="AG679" i="6"/>
  <c r="AJ679" i="6" s="1"/>
  <c r="AG684" i="6"/>
  <c r="AJ684" i="6" s="1"/>
  <c r="AG690" i="6"/>
  <c r="AJ690" i="6" s="1"/>
  <c r="AG694" i="6"/>
  <c r="AJ694" i="6" s="1"/>
  <c r="AG698" i="6"/>
  <c r="AJ698" i="6" s="1"/>
  <c r="AG702" i="6"/>
  <c r="AJ702" i="6" s="1"/>
  <c r="AG706" i="6"/>
  <c r="AJ706" i="6" s="1"/>
  <c r="AG715" i="6"/>
  <c r="AJ715" i="6" s="1"/>
  <c r="AG719" i="6"/>
  <c r="AJ719" i="6" s="1"/>
  <c r="AG723" i="6"/>
  <c r="AJ723" i="6" s="1"/>
  <c r="AG727" i="6"/>
  <c r="AJ727" i="6" s="1"/>
  <c r="AG731" i="6"/>
  <c r="AJ731" i="6" s="1"/>
  <c r="AG735" i="6"/>
  <c r="AJ735" i="6" s="1"/>
  <c r="AG739" i="6"/>
  <c r="AJ739" i="6" s="1"/>
  <c r="AG743" i="6"/>
  <c r="AJ743" i="6" s="1"/>
  <c r="AG747" i="6"/>
  <c r="AJ747" i="6" s="1"/>
  <c r="AG751" i="6"/>
  <c r="AJ751" i="6" s="1"/>
  <c r="AG755" i="6"/>
  <c r="AJ755" i="6" s="1"/>
  <c r="AG759" i="6"/>
  <c r="AJ759" i="6" s="1"/>
  <c r="AG763" i="6"/>
  <c r="AJ763" i="6" s="1"/>
  <c r="AG767" i="6"/>
  <c r="AJ767" i="6" s="1"/>
  <c r="AG771" i="6"/>
  <c r="AJ771" i="6" s="1"/>
  <c r="AG776" i="6"/>
  <c r="AJ776" i="6" s="1"/>
  <c r="AG780" i="6"/>
  <c r="AJ780" i="6" s="1"/>
  <c r="AG785" i="6"/>
  <c r="AJ785" i="6" s="1"/>
  <c r="AG789" i="6"/>
  <c r="AJ789" i="6" s="1"/>
  <c r="AG793" i="6"/>
  <c r="AJ793" i="6" s="1"/>
  <c r="AG797" i="6"/>
  <c r="AJ797" i="6" s="1"/>
  <c r="AG800" i="6"/>
  <c r="AJ800" i="6" s="1"/>
  <c r="AG803" i="6"/>
  <c r="AJ803" i="6" s="1"/>
  <c r="AG807" i="6"/>
  <c r="AJ807" i="6" s="1"/>
  <c r="AG812" i="6"/>
  <c r="AJ812" i="6" s="1"/>
  <c r="AG816" i="6"/>
  <c r="AJ816" i="6" s="1"/>
  <c r="AG820" i="6"/>
  <c r="AJ820" i="6" s="1"/>
  <c r="AG824" i="6"/>
  <c r="AJ824" i="6" s="1"/>
  <c r="AG831" i="6"/>
  <c r="AJ831" i="6" s="1"/>
  <c r="AG839" i="6"/>
  <c r="AJ839" i="6" s="1"/>
  <c r="AG845" i="6"/>
  <c r="AJ845" i="6" s="1"/>
  <c r="AG850" i="6"/>
  <c r="AJ850" i="6" s="1"/>
  <c r="AG854" i="6"/>
  <c r="AJ854" i="6" s="1"/>
  <c r="AG858" i="6"/>
  <c r="AJ858" i="6" s="1"/>
  <c r="AG863" i="6"/>
  <c r="AJ863" i="6" s="1"/>
  <c r="AG872" i="6"/>
  <c r="AJ872" i="6" s="1"/>
  <c r="AG876" i="6"/>
  <c r="AJ876" i="6" s="1"/>
  <c r="AG881" i="6"/>
  <c r="AJ881" i="6" s="1"/>
  <c r="AG885" i="6"/>
  <c r="AJ885" i="6" s="1"/>
  <c r="AG889" i="6"/>
  <c r="AJ889" i="6" s="1"/>
  <c r="AG899" i="6"/>
  <c r="AJ899" i="6" s="1"/>
  <c r="AG645" i="6"/>
  <c r="AJ645" i="6" s="1"/>
  <c r="AG649" i="6"/>
  <c r="AJ649" i="6" s="1"/>
  <c r="AG653" i="6"/>
  <c r="AJ653" i="6" s="1"/>
  <c r="AG659" i="6"/>
  <c r="AJ659" i="6" s="1"/>
  <c r="AG663" i="6"/>
  <c r="AJ663" i="6" s="1"/>
  <c r="AG665" i="6"/>
  <c r="AJ665" i="6" s="1"/>
  <c r="AG676" i="6"/>
  <c r="AJ676" i="6" s="1"/>
  <c r="AG681" i="6"/>
  <c r="AJ681" i="6" s="1"/>
  <c r="AG685" i="6"/>
  <c r="AJ685" i="6" s="1"/>
  <c r="AG691" i="6"/>
  <c r="AJ691" i="6" s="1"/>
  <c r="AG695" i="6"/>
  <c r="AJ695" i="6" s="1"/>
  <c r="AG699" i="6"/>
  <c r="AJ699" i="6" s="1"/>
  <c r="AG703" i="6"/>
  <c r="AJ703" i="6" s="1"/>
  <c r="AG707" i="6"/>
  <c r="AJ707" i="6" s="1"/>
  <c r="AG709" i="6"/>
  <c r="AJ709" i="6" s="1"/>
  <c r="AG712" i="6"/>
  <c r="AJ712" i="6" s="1"/>
  <c r="AG716" i="6"/>
  <c r="AJ716" i="6" s="1"/>
  <c r="AG720" i="6"/>
  <c r="AJ720" i="6" s="1"/>
  <c r="AG724" i="6"/>
  <c r="AJ724" i="6" s="1"/>
  <c r="AG728" i="6"/>
  <c r="AJ728" i="6" s="1"/>
  <c r="AG732" i="6"/>
  <c r="AJ732" i="6" s="1"/>
  <c r="AG736" i="6"/>
  <c r="AJ736" i="6" s="1"/>
  <c r="AG740" i="6"/>
  <c r="AJ740" i="6" s="1"/>
  <c r="AG744" i="6"/>
  <c r="AJ744" i="6" s="1"/>
  <c r="AG748" i="6"/>
  <c r="AJ748" i="6" s="1"/>
  <c r="AG752" i="6"/>
  <c r="AJ752" i="6" s="1"/>
  <c r="AG756" i="6"/>
  <c r="AJ756" i="6" s="1"/>
  <c r="AG760" i="6"/>
  <c r="AJ760" i="6" s="1"/>
  <c r="AG764" i="6"/>
  <c r="AJ764" i="6" s="1"/>
  <c r="AG768" i="6"/>
  <c r="AJ768" i="6" s="1"/>
  <c r="AG772" i="6"/>
  <c r="AJ772" i="6" s="1"/>
  <c r="AG777" i="6"/>
  <c r="AJ777" i="6" s="1"/>
  <c r="AG781" i="6"/>
  <c r="AJ781" i="6" s="1"/>
  <c r="AG786" i="6"/>
  <c r="AJ786" i="6" s="1"/>
  <c r="AG790" i="6"/>
  <c r="AJ790" i="6" s="1"/>
  <c r="AG794" i="6"/>
  <c r="AJ794" i="6" s="1"/>
  <c r="AG798" i="6"/>
  <c r="AJ798" i="6" s="1"/>
  <c r="AG801" i="6"/>
  <c r="AJ801" i="6" s="1"/>
  <c r="AG804" i="6"/>
  <c r="AJ804" i="6" s="1"/>
  <c r="AG809" i="6"/>
  <c r="AJ809" i="6" s="1"/>
  <c r="AG813" i="6"/>
  <c r="AJ813" i="6" s="1"/>
  <c r="AG817" i="6"/>
  <c r="AJ817" i="6" s="1"/>
  <c r="AG821" i="6"/>
  <c r="AJ821" i="6" s="1"/>
  <c r="AG825" i="6"/>
  <c r="AJ825" i="6" s="1"/>
  <c r="AG832" i="6"/>
  <c r="AJ832" i="6" s="1"/>
  <c r="AG841" i="6"/>
  <c r="AJ841" i="6" s="1"/>
  <c r="AG847" i="6"/>
  <c r="AJ847" i="6" s="1"/>
  <c r="AG851" i="6"/>
  <c r="AJ851" i="6" s="1"/>
  <c r="AG855" i="6"/>
  <c r="AJ855" i="6" s="1"/>
  <c r="AG859" i="6"/>
  <c r="AJ859" i="6" s="1"/>
  <c r="AG865" i="6"/>
  <c r="AJ865" i="6" s="1"/>
  <c r="AG873" i="6"/>
  <c r="AJ873" i="6" s="1"/>
  <c r="AG877" i="6"/>
  <c r="AJ877" i="6" s="1"/>
  <c r="AG882" i="6"/>
  <c r="AJ882" i="6" s="1"/>
  <c r="AG886" i="6"/>
  <c r="AJ886" i="6" s="1"/>
  <c r="AG890" i="6"/>
  <c r="AJ890" i="6" s="1"/>
  <c r="AG901" i="6"/>
  <c r="AJ901" i="6" s="1"/>
  <c r="AG646" i="6"/>
  <c r="AJ646" i="6" s="1"/>
  <c r="AG650" i="6"/>
  <c r="AJ650" i="6" s="1"/>
  <c r="AG654" i="6"/>
  <c r="AJ654" i="6" s="1"/>
  <c r="AG660" i="6"/>
  <c r="AJ660" i="6" s="1"/>
  <c r="AG664" i="6"/>
  <c r="AJ664" i="6" s="1"/>
  <c r="AG669" i="6"/>
  <c r="AJ669" i="6" s="1"/>
  <c r="AG677" i="6"/>
  <c r="AJ677" i="6" s="1"/>
  <c r="AG682" i="6"/>
  <c r="AJ682" i="6" s="1"/>
  <c r="AG686" i="6"/>
  <c r="AJ686" i="6" s="1"/>
  <c r="AG688" i="6"/>
  <c r="AJ688" i="6" s="1"/>
  <c r="AG692" i="6"/>
  <c r="AJ692" i="6" s="1"/>
  <c r="AG696" i="6"/>
  <c r="AJ696" i="6" s="1"/>
  <c r="AG700" i="6"/>
  <c r="AJ700" i="6" s="1"/>
  <c r="AG704" i="6"/>
  <c r="AJ704" i="6" s="1"/>
  <c r="AG708" i="6"/>
  <c r="AJ708" i="6" s="1"/>
  <c r="AG710" i="6"/>
  <c r="AJ710" i="6" s="1"/>
  <c r="AG713" i="6"/>
  <c r="AJ713" i="6" s="1"/>
  <c r="AG717" i="6"/>
  <c r="AJ717" i="6" s="1"/>
  <c r="AG721" i="6"/>
  <c r="AJ721" i="6" s="1"/>
  <c r="AG725" i="6"/>
  <c r="AJ725" i="6" s="1"/>
  <c r="AG729" i="6"/>
  <c r="AJ729" i="6" s="1"/>
  <c r="AG733" i="6"/>
  <c r="AJ733" i="6" s="1"/>
  <c r="AG737" i="6"/>
  <c r="AJ737" i="6" s="1"/>
  <c r="AG741" i="6"/>
  <c r="AJ741" i="6" s="1"/>
  <c r="AG745" i="6"/>
  <c r="AJ745" i="6" s="1"/>
  <c r="AG749" i="6"/>
  <c r="AJ749" i="6" s="1"/>
  <c r="AG753" i="6"/>
  <c r="AJ753" i="6" s="1"/>
  <c r="AG757" i="6"/>
  <c r="AJ757" i="6" s="1"/>
  <c r="AG761" i="6"/>
  <c r="AJ761" i="6" s="1"/>
  <c r="AG765" i="6"/>
  <c r="AJ765" i="6" s="1"/>
  <c r="AG769" i="6"/>
  <c r="AJ769" i="6" s="1"/>
  <c r="AG773" i="6"/>
  <c r="AJ773" i="6" s="1"/>
  <c r="AG778" i="6"/>
  <c r="AJ778" i="6" s="1"/>
  <c r="AG782" i="6"/>
  <c r="AJ782" i="6" s="1"/>
  <c r="AG787" i="6"/>
  <c r="AJ787" i="6" s="1"/>
  <c r="AG791" i="6"/>
  <c r="AJ791" i="6" s="1"/>
  <c r="AG795" i="6"/>
  <c r="AJ795" i="6" s="1"/>
  <c r="AG799" i="6"/>
  <c r="AJ799" i="6" s="1"/>
  <c r="AG805" i="6"/>
  <c r="AJ805" i="6" s="1"/>
  <c r="AG810" i="6"/>
  <c r="AJ810" i="6" s="1"/>
  <c r="AG814" i="6"/>
  <c r="AJ814" i="6" s="1"/>
  <c r="AG818" i="6"/>
  <c r="AJ818" i="6" s="1"/>
  <c r="AG822" i="6"/>
  <c r="AJ822" i="6" s="1"/>
  <c r="AG826" i="6"/>
  <c r="AJ826" i="6" s="1"/>
  <c r="AG829" i="6"/>
  <c r="AJ829" i="6" s="1"/>
  <c r="AG833" i="6"/>
  <c r="AJ833" i="6" s="1"/>
  <c r="AA639" i="6"/>
  <c r="AC639" i="6" s="1"/>
  <c r="AA638" i="6"/>
  <c r="AC638" i="6" s="1"/>
  <c r="AA637" i="6"/>
  <c r="AC637" i="6" s="1"/>
  <c r="AA636" i="6"/>
  <c r="AC636" i="6" s="1"/>
  <c r="AA635" i="6"/>
  <c r="AC635" i="6" s="1"/>
  <c r="AA634" i="6"/>
  <c r="AC634" i="6" s="1"/>
  <c r="AA633" i="6"/>
  <c r="AC633" i="6" s="1"/>
  <c r="AA632" i="6"/>
  <c r="AC632" i="6" s="1"/>
  <c r="AA631" i="6"/>
  <c r="AC631" i="6" s="1"/>
  <c r="AA630" i="6"/>
  <c r="AC630" i="6" s="1"/>
  <c r="AA629" i="6"/>
  <c r="AC629" i="6" s="1"/>
  <c r="AA628" i="6"/>
  <c r="AC628" i="6" s="1"/>
  <c r="AA627" i="6"/>
  <c r="AC627" i="6" s="1"/>
  <c r="AA626" i="6"/>
  <c r="AC626" i="6" s="1"/>
  <c r="AA625" i="6"/>
  <c r="AC625" i="6" s="1"/>
  <c r="AA624" i="6"/>
  <c r="AC624" i="6" s="1"/>
  <c r="AA623" i="6"/>
  <c r="AC623" i="6" s="1"/>
  <c r="AA622" i="6"/>
  <c r="AC622" i="6" s="1"/>
  <c r="AA621" i="6"/>
  <c r="AC621" i="6" s="1"/>
  <c r="AA620" i="6"/>
  <c r="AC620" i="6" s="1"/>
  <c r="AA619" i="6"/>
  <c r="AC619" i="6" s="1"/>
  <c r="AA618" i="6"/>
  <c r="AC618" i="6" s="1"/>
  <c r="AA617" i="6"/>
  <c r="AC617" i="6" s="1"/>
  <c r="AA616" i="6"/>
  <c r="AC616" i="6" s="1"/>
  <c r="AA615" i="6"/>
  <c r="AC615" i="6" s="1"/>
  <c r="AA614" i="6"/>
  <c r="AC614" i="6" s="1"/>
  <c r="AA613" i="6"/>
  <c r="AC613" i="6" s="1"/>
  <c r="AA612" i="6"/>
  <c r="AC612" i="6" s="1"/>
  <c r="AA611" i="6"/>
  <c r="AC611" i="6" s="1"/>
  <c r="AA610" i="6"/>
  <c r="AC610" i="6" s="1"/>
  <c r="AA609" i="6"/>
  <c r="AC609" i="6" s="1"/>
  <c r="AA608" i="6"/>
  <c r="AC608" i="6" s="1"/>
  <c r="AA607" i="6"/>
  <c r="AC607" i="6" s="1"/>
  <c r="AA606" i="6"/>
  <c r="AC606" i="6" s="1"/>
  <c r="AA605" i="6"/>
  <c r="AC605" i="6" s="1"/>
  <c r="AA604" i="6"/>
  <c r="AC604" i="6" s="1"/>
  <c r="AA603" i="6"/>
  <c r="AC603" i="6" s="1"/>
  <c r="AA602" i="6"/>
  <c r="AC602" i="6" s="1"/>
  <c r="AA601" i="6"/>
  <c r="AC601" i="6" s="1"/>
  <c r="AA600" i="6"/>
  <c r="AC600" i="6" s="1"/>
  <c r="AA599" i="6"/>
  <c r="AC599" i="6" s="1"/>
  <c r="AA598" i="6"/>
  <c r="AC598" i="6" s="1"/>
  <c r="AA597" i="6"/>
  <c r="AC597" i="6" s="1"/>
  <c r="AA596" i="6"/>
  <c r="AC596" i="6" s="1"/>
  <c r="AA595" i="6"/>
  <c r="AC595" i="6" s="1"/>
  <c r="AA594" i="6"/>
  <c r="AC594" i="6" s="1"/>
  <c r="AA593" i="6"/>
  <c r="AC593" i="6" s="1"/>
  <c r="AA592" i="6"/>
  <c r="AC592" i="6" s="1"/>
  <c r="AA591" i="6"/>
  <c r="AC591" i="6" s="1"/>
  <c r="AA590" i="6"/>
  <c r="AC590" i="6" s="1"/>
  <c r="AA589" i="6"/>
  <c r="AC589" i="6" s="1"/>
  <c r="AA588" i="6"/>
  <c r="AC588" i="6" s="1"/>
  <c r="AA587" i="6"/>
  <c r="AC587" i="6" s="1"/>
  <c r="AA586" i="6"/>
  <c r="AC586" i="6" s="1"/>
  <c r="AA585" i="6"/>
  <c r="AC585" i="6" s="1"/>
  <c r="AA584" i="6"/>
  <c r="AC584" i="6" s="1"/>
  <c r="AA583" i="6"/>
  <c r="AC583" i="6" s="1"/>
  <c r="AA582" i="6"/>
  <c r="AC582" i="6" s="1"/>
  <c r="AA581" i="6"/>
  <c r="AC581" i="6" s="1"/>
  <c r="AA580" i="6"/>
  <c r="AC580" i="6" s="1"/>
  <c r="AA579" i="6"/>
  <c r="AC579" i="6" s="1"/>
  <c r="AA578" i="6"/>
  <c r="AC578" i="6" s="1"/>
  <c r="AA577" i="6"/>
  <c r="AC577" i="6" s="1"/>
  <c r="AA576" i="6"/>
  <c r="AC576" i="6" s="1"/>
  <c r="AA575" i="6"/>
  <c r="AC575" i="6" s="1"/>
  <c r="AA574" i="6"/>
  <c r="AC574" i="6" s="1"/>
  <c r="AA573" i="6"/>
  <c r="AC573" i="6" s="1"/>
  <c r="AA572" i="6"/>
  <c r="AC572" i="6" s="1"/>
  <c r="AA571" i="6"/>
  <c r="AC571" i="6" s="1"/>
  <c r="AA570" i="6"/>
  <c r="AC570" i="6" s="1"/>
  <c r="AA569" i="6"/>
  <c r="AC569" i="6" s="1"/>
  <c r="AA568" i="6"/>
  <c r="AC568" i="6" s="1"/>
  <c r="AA567" i="6"/>
  <c r="AC567" i="6" s="1"/>
  <c r="AA566" i="6"/>
  <c r="AC566" i="6" s="1"/>
  <c r="AA565" i="6"/>
  <c r="AC565" i="6" s="1"/>
  <c r="AA564" i="6"/>
  <c r="AC564" i="6" s="1"/>
  <c r="AA563" i="6"/>
  <c r="AC563" i="6" s="1"/>
  <c r="AA562" i="6"/>
  <c r="AC562" i="6" s="1"/>
  <c r="AA561" i="6"/>
  <c r="AC561" i="6" s="1"/>
  <c r="AA560" i="6"/>
  <c r="AC560" i="6" s="1"/>
  <c r="AA559" i="6"/>
  <c r="AC559" i="6" s="1"/>
  <c r="AA558" i="6"/>
  <c r="AC558" i="6" s="1"/>
  <c r="AA557" i="6"/>
  <c r="AC557" i="6" s="1"/>
  <c r="AA556" i="6"/>
  <c r="AC556" i="6" s="1"/>
  <c r="AA554" i="6"/>
  <c r="AC554" i="6" s="1"/>
  <c r="AA553" i="6"/>
  <c r="AC553" i="6" s="1"/>
  <c r="AA552" i="6"/>
  <c r="AC552" i="6" s="1"/>
  <c r="AA551" i="6"/>
  <c r="AC551" i="6" s="1"/>
  <c r="AA550" i="6"/>
  <c r="AC550" i="6" s="1"/>
  <c r="AA549" i="6"/>
  <c r="AC549" i="6" s="1"/>
  <c r="AA548" i="6"/>
  <c r="AC548" i="6" s="1"/>
  <c r="AA547" i="6"/>
  <c r="AC547" i="6" s="1"/>
  <c r="AA546" i="6"/>
  <c r="AC546" i="6" s="1"/>
  <c r="AA545" i="6"/>
  <c r="AC545" i="6" s="1"/>
  <c r="AA544" i="6"/>
  <c r="AC544" i="6" s="1"/>
  <c r="AA543" i="6"/>
  <c r="AC543" i="6" s="1"/>
  <c r="AA542" i="6"/>
  <c r="AC542" i="6" s="1"/>
  <c r="T639" i="6"/>
  <c r="X639" i="6" s="1"/>
  <c r="T638" i="6"/>
  <c r="X638" i="6" s="1"/>
  <c r="T637" i="6"/>
  <c r="X637" i="6" s="1"/>
  <c r="T636" i="6"/>
  <c r="X636" i="6" s="1"/>
  <c r="T635" i="6"/>
  <c r="X635" i="6" s="1"/>
  <c r="AG635" i="6" s="1"/>
  <c r="AJ635" i="6" s="1"/>
  <c r="T634" i="6"/>
  <c r="X634" i="6" s="1"/>
  <c r="T633" i="6"/>
  <c r="X633" i="6" s="1"/>
  <c r="T632" i="6"/>
  <c r="X632" i="6" s="1"/>
  <c r="T631" i="6"/>
  <c r="X631" i="6" s="1"/>
  <c r="T630" i="6"/>
  <c r="X630" i="6" s="1"/>
  <c r="T629" i="6"/>
  <c r="X629" i="6" s="1"/>
  <c r="T628" i="6"/>
  <c r="X628" i="6" s="1"/>
  <c r="T627" i="6"/>
  <c r="X627" i="6" s="1"/>
  <c r="T626" i="6"/>
  <c r="X626" i="6" s="1"/>
  <c r="T625" i="6"/>
  <c r="X625" i="6" s="1"/>
  <c r="T624" i="6"/>
  <c r="X624" i="6" s="1"/>
  <c r="T623" i="6"/>
  <c r="X623" i="6" s="1"/>
  <c r="T622" i="6"/>
  <c r="X622" i="6" s="1"/>
  <c r="T621" i="6"/>
  <c r="X621" i="6" s="1"/>
  <c r="T620" i="6"/>
  <c r="X620" i="6" s="1"/>
  <c r="T619" i="6"/>
  <c r="X619" i="6" s="1"/>
  <c r="T618" i="6"/>
  <c r="X618" i="6" s="1"/>
  <c r="T617" i="6"/>
  <c r="X617" i="6" s="1"/>
  <c r="T616" i="6"/>
  <c r="X616" i="6" s="1"/>
  <c r="T615" i="6"/>
  <c r="X615" i="6" s="1"/>
  <c r="T614" i="6"/>
  <c r="X614" i="6" s="1"/>
  <c r="T613" i="6"/>
  <c r="X613" i="6" s="1"/>
  <c r="T612" i="6"/>
  <c r="X612" i="6" s="1"/>
  <c r="T611" i="6"/>
  <c r="X611" i="6" s="1"/>
  <c r="T610" i="6"/>
  <c r="X610" i="6" s="1"/>
  <c r="T609" i="6"/>
  <c r="X609" i="6" s="1"/>
  <c r="T608" i="6"/>
  <c r="X608" i="6" s="1"/>
  <c r="T607" i="6"/>
  <c r="X607" i="6" s="1"/>
  <c r="T606" i="6"/>
  <c r="X606" i="6" s="1"/>
  <c r="T605" i="6"/>
  <c r="X605" i="6" s="1"/>
  <c r="T604" i="6"/>
  <c r="X604" i="6" s="1"/>
  <c r="T603" i="6"/>
  <c r="X603" i="6" s="1"/>
  <c r="T602" i="6"/>
  <c r="X602" i="6" s="1"/>
  <c r="T601" i="6"/>
  <c r="X601" i="6" s="1"/>
  <c r="T600" i="6"/>
  <c r="X600" i="6" s="1"/>
  <c r="T599" i="6"/>
  <c r="X599" i="6" s="1"/>
  <c r="T598" i="6"/>
  <c r="X598" i="6" s="1"/>
  <c r="T597" i="6"/>
  <c r="X597" i="6" s="1"/>
  <c r="T596" i="6"/>
  <c r="X596" i="6" s="1"/>
  <c r="T595" i="6"/>
  <c r="X595" i="6" s="1"/>
  <c r="T594" i="6"/>
  <c r="X594" i="6" s="1"/>
  <c r="T593" i="6"/>
  <c r="X593" i="6" s="1"/>
  <c r="T592" i="6"/>
  <c r="X592" i="6" s="1"/>
  <c r="T591" i="6"/>
  <c r="X591" i="6" s="1"/>
  <c r="T590" i="6"/>
  <c r="X590" i="6" s="1"/>
  <c r="T589" i="6"/>
  <c r="X589" i="6" s="1"/>
  <c r="T588" i="6"/>
  <c r="X588" i="6" s="1"/>
  <c r="T587" i="6"/>
  <c r="X587" i="6" s="1"/>
  <c r="T586" i="6"/>
  <c r="X586" i="6" s="1"/>
  <c r="T585" i="6"/>
  <c r="X585" i="6" s="1"/>
  <c r="T584" i="6"/>
  <c r="X584" i="6" s="1"/>
  <c r="T583" i="6"/>
  <c r="X583" i="6" s="1"/>
  <c r="T582" i="6"/>
  <c r="X582" i="6" s="1"/>
  <c r="T581" i="6"/>
  <c r="X581" i="6" s="1"/>
  <c r="T580" i="6"/>
  <c r="X580" i="6" s="1"/>
  <c r="T579" i="6"/>
  <c r="X579" i="6" s="1"/>
  <c r="T578" i="6"/>
  <c r="X578" i="6" s="1"/>
  <c r="T577" i="6"/>
  <c r="X577" i="6" s="1"/>
  <c r="T576" i="6"/>
  <c r="X576" i="6" s="1"/>
  <c r="T575" i="6"/>
  <c r="X575" i="6" s="1"/>
  <c r="T574" i="6"/>
  <c r="X574" i="6" s="1"/>
  <c r="T573" i="6"/>
  <c r="X573" i="6" s="1"/>
  <c r="T572" i="6"/>
  <c r="X572" i="6" s="1"/>
  <c r="T571" i="6"/>
  <c r="X571" i="6" s="1"/>
  <c r="T570" i="6"/>
  <c r="X570" i="6" s="1"/>
  <c r="T569" i="6"/>
  <c r="X569" i="6" s="1"/>
  <c r="T568" i="6"/>
  <c r="X568" i="6" s="1"/>
  <c r="T567" i="6"/>
  <c r="X567" i="6" s="1"/>
  <c r="T566" i="6"/>
  <c r="X566" i="6" s="1"/>
  <c r="T565" i="6"/>
  <c r="X565" i="6" s="1"/>
  <c r="T564" i="6"/>
  <c r="X564" i="6" s="1"/>
  <c r="T563" i="6"/>
  <c r="X563" i="6" s="1"/>
  <c r="T562" i="6"/>
  <c r="X562" i="6" s="1"/>
  <c r="T561" i="6"/>
  <c r="X561" i="6" s="1"/>
  <c r="T560" i="6"/>
  <c r="X560" i="6" s="1"/>
  <c r="T559" i="6"/>
  <c r="X559" i="6" s="1"/>
  <c r="T558" i="6"/>
  <c r="X558" i="6" s="1"/>
  <c r="T557" i="6"/>
  <c r="X557" i="6" s="1"/>
  <c r="T556" i="6"/>
  <c r="X556" i="6" s="1"/>
  <c r="T554" i="6"/>
  <c r="X554" i="6" s="1"/>
  <c r="T553" i="6"/>
  <c r="X553" i="6" s="1"/>
  <c r="T552" i="6"/>
  <c r="X552" i="6" s="1"/>
  <c r="T551" i="6"/>
  <c r="X551" i="6" s="1"/>
  <c r="T550" i="6"/>
  <c r="X550" i="6" s="1"/>
  <c r="T549" i="6"/>
  <c r="X549" i="6" s="1"/>
  <c r="T548" i="6"/>
  <c r="X548" i="6" s="1"/>
  <c r="T547" i="6"/>
  <c r="X547" i="6" s="1"/>
  <c r="T546" i="6"/>
  <c r="X546" i="6" s="1"/>
  <c r="T545" i="6"/>
  <c r="X545" i="6" s="1"/>
  <c r="T544" i="6"/>
  <c r="X544" i="6" s="1"/>
  <c r="T543" i="6"/>
  <c r="X543" i="6" s="1"/>
  <c r="T542" i="6"/>
  <c r="X542" i="6" s="1"/>
  <c r="AI533" i="6"/>
  <c r="AI516" i="6"/>
  <c r="AI515" i="6"/>
  <c r="AI514" i="6"/>
  <c r="AI513" i="6"/>
  <c r="AI512" i="6"/>
  <c r="AI511" i="6"/>
  <c r="AI510" i="6"/>
  <c r="AI509" i="6"/>
  <c r="AI508" i="6"/>
  <c r="AI507" i="6"/>
  <c r="AI506" i="6"/>
  <c r="AI505" i="6"/>
  <c r="AI504" i="6"/>
  <c r="AI503" i="6"/>
  <c r="AI502" i="6"/>
  <c r="AI501" i="6"/>
  <c r="AI500" i="6"/>
  <c r="AI499" i="6"/>
  <c r="AI498" i="6"/>
  <c r="AI497" i="6"/>
  <c r="AI496" i="6"/>
  <c r="AI495" i="6"/>
  <c r="AI494" i="6"/>
  <c r="AI493" i="6"/>
  <c r="AI492" i="6"/>
  <c r="AI491" i="6"/>
  <c r="AI490" i="6"/>
  <c r="AI489" i="6"/>
  <c r="AI485" i="6"/>
  <c r="AI484" i="6"/>
  <c r="AI483" i="6"/>
  <c r="AI482" i="6"/>
  <c r="AI481" i="6"/>
  <c r="AI480" i="6"/>
  <c r="AI479" i="6"/>
  <c r="AI478" i="6"/>
  <c r="AI477" i="6"/>
  <c r="AI476" i="6"/>
  <c r="AI475" i="6"/>
  <c r="AI474" i="6"/>
  <c r="AI473" i="6"/>
  <c r="AI472" i="6"/>
  <c r="AI471" i="6"/>
  <c r="AI470" i="6"/>
  <c r="AI469" i="6"/>
  <c r="AI468" i="6"/>
  <c r="AI467" i="6"/>
  <c r="AI466" i="6"/>
  <c r="AI465" i="6"/>
  <c r="AI464" i="6"/>
  <c r="AI463" i="6"/>
  <c r="AI462" i="6"/>
  <c r="AI461" i="6"/>
  <c r="AI460" i="6"/>
  <c r="AI459" i="6"/>
  <c r="AI458" i="6"/>
  <c r="AI457" i="6"/>
  <c r="AI456" i="6"/>
  <c r="AI455" i="6"/>
  <c r="AI454" i="6"/>
  <c r="AI453" i="6"/>
  <c r="AI452" i="6"/>
  <c r="AI451" i="6"/>
  <c r="AI450" i="6"/>
  <c r="AI449" i="6"/>
  <c r="AI448" i="6"/>
  <c r="AI447" i="6"/>
  <c r="AI446" i="6"/>
  <c r="AI445" i="6"/>
  <c r="AI444" i="6"/>
  <c r="AI443" i="6"/>
  <c r="AI442" i="6"/>
  <c r="AI441" i="6"/>
  <c r="AI440" i="6"/>
  <c r="AI439" i="6"/>
  <c r="AI438" i="6"/>
  <c r="AI437" i="6"/>
  <c r="AI436" i="6"/>
  <c r="AI435" i="6"/>
  <c r="AI434" i="6"/>
  <c r="AI433" i="6"/>
  <c r="AI432" i="6"/>
  <c r="AI431" i="6"/>
  <c r="AI430" i="6"/>
  <c r="AI429" i="6"/>
  <c r="AI428" i="6"/>
  <c r="AI427" i="6"/>
  <c r="AI426" i="6"/>
  <c r="AI425" i="6"/>
  <c r="AI424" i="6"/>
  <c r="AI423" i="6"/>
  <c r="AI422" i="6"/>
  <c r="AI421" i="6"/>
  <c r="AI420" i="6"/>
  <c r="AI419" i="6"/>
  <c r="AI418" i="6"/>
  <c r="AI417" i="6"/>
  <c r="AI416" i="6"/>
  <c r="AI415" i="6"/>
  <c r="AI414" i="6"/>
  <c r="AI413" i="6"/>
  <c r="AI412" i="6"/>
  <c r="AI411" i="6"/>
  <c r="AI410" i="6"/>
  <c r="AI409" i="6"/>
  <c r="AI408" i="6"/>
  <c r="AI407" i="6"/>
  <c r="AI406" i="6"/>
  <c r="AI405" i="6"/>
  <c r="AI404" i="6"/>
  <c r="AI403" i="6"/>
  <c r="AI402" i="6"/>
  <c r="AI401" i="6"/>
  <c r="AI400" i="6"/>
  <c r="AI399" i="6"/>
  <c r="AI398" i="6"/>
  <c r="AI397" i="6"/>
  <c r="AI396" i="6"/>
  <c r="AI395" i="6"/>
  <c r="AI394" i="6"/>
  <c r="AI393" i="6"/>
  <c r="AI392" i="6"/>
  <c r="AI391" i="6"/>
  <c r="AI390" i="6"/>
  <c r="AI389" i="6"/>
  <c r="AI388" i="6"/>
  <c r="AI387" i="6"/>
  <c r="AI386" i="6"/>
  <c r="AI385" i="6"/>
  <c r="AI384" i="6"/>
  <c r="AI383" i="6"/>
  <c r="AI382" i="6"/>
  <c r="AI381" i="6"/>
  <c r="AI380" i="6"/>
  <c r="AI379" i="6"/>
  <c r="AI378" i="6"/>
  <c r="AI377" i="6"/>
  <c r="AI376" i="6"/>
  <c r="AI375" i="6"/>
  <c r="AI374" i="6"/>
  <c r="AI373" i="6"/>
  <c r="AI372" i="6"/>
  <c r="AI371" i="6"/>
  <c r="AI370" i="6"/>
  <c r="AI369" i="6"/>
  <c r="AI368" i="6"/>
  <c r="AI367" i="6"/>
  <c r="AI366" i="6"/>
  <c r="AI365" i="6"/>
  <c r="AI364" i="6"/>
  <c r="AI363" i="6"/>
  <c r="AI362" i="6"/>
  <c r="AI361" i="6"/>
  <c r="AI360" i="6"/>
  <c r="AI359" i="6"/>
  <c r="AI357" i="6"/>
  <c r="AI356" i="6"/>
  <c r="AI355" i="6"/>
  <c r="AI354" i="6"/>
  <c r="AI353" i="6"/>
  <c r="AI352" i="6"/>
  <c r="AI351" i="6"/>
  <c r="AI350" i="6"/>
  <c r="AI349" i="6"/>
  <c r="AI348" i="6"/>
  <c r="AI347" i="6"/>
  <c r="AI346" i="6"/>
  <c r="AI345" i="6"/>
  <c r="AI344" i="6"/>
  <c r="AI343" i="6"/>
  <c r="AI342" i="6"/>
  <c r="AI341" i="6"/>
  <c r="AI340" i="6"/>
  <c r="AI339" i="6"/>
  <c r="AI338" i="6"/>
  <c r="AI337" i="6"/>
  <c r="AI336" i="6"/>
  <c r="AI335" i="6"/>
  <c r="AI334" i="6"/>
  <c r="AI333" i="6"/>
  <c r="AI332" i="6"/>
  <c r="AI331" i="6"/>
  <c r="AI330" i="6"/>
  <c r="AI329" i="6"/>
  <c r="AI328" i="6"/>
  <c r="AI327" i="6"/>
  <c r="AI326" i="6"/>
  <c r="AI325" i="6"/>
  <c r="AI324" i="6"/>
  <c r="AI323" i="6"/>
  <c r="AI322" i="6"/>
  <c r="AI321" i="6"/>
  <c r="AI320" i="6"/>
  <c r="AI319" i="6"/>
  <c r="AI318" i="6"/>
  <c r="AI317" i="6"/>
  <c r="AI316" i="6"/>
  <c r="AI315" i="6"/>
  <c r="AI314" i="6"/>
  <c r="AI313" i="6"/>
  <c r="AI312" i="6"/>
  <c r="AI311" i="6"/>
  <c r="AI310" i="6"/>
  <c r="AI309" i="6"/>
  <c r="AI308" i="6"/>
  <c r="AI307" i="6"/>
  <c r="AI306" i="6"/>
  <c r="AI305" i="6"/>
  <c r="AI304" i="6"/>
  <c r="AI303" i="6"/>
  <c r="AI302" i="6"/>
  <c r="AI301" i="6"/>
  <c r="AI300" i="6"/>
  <c r="AI299" i="6"/>
  <c r="AI298" i="6"/>
  <c r="AI297" i="6"/>
  <c r="AI296" i="6"/>
  <c r="AI295" i="6"/>
  <c r="AI294" i="6"/>
  <c r="AI293" i="6"/>
  <c r="AI292" i="6"/>
  <c r="AI291" i="6"/>
  <c r="AI290" i="6"/>
  <c r="AI289" i="6"/>
  <c r="AI288" i="6"/>
  <c r="AI287" i="6"/>
  <c r="AI286" i="6"/>
  <c r="AI285" i="6"/>
  <c r="AI284" i="6"/>
  <c r="AI283" i="6"/>
  <c r="AI282" i="6"/>
  <c r="AI281" i="6"/>
  <c r="AI280" i="6"/>
  <c r="AI278" i="6"/>
  <c r="AI277" i="6"/>
  <c r="AI276" i="6"/>
  <c r="AI275" i="6"/>
  <c r="AI274" i="6"/>
  <c r="AI273" i="6"/>
  <c r="AI272" i="6"/>
  <c r="AI271" i="6"/>
  <c r="AI270" i="6"/>
  <c r="AI269" i="6"/>
  <c r="AI268" i="6"/>
  <c r="AI267" i="6"/>
  <c r="AI266" i="6"/>
  <c r="AI265" i="6"/>
  <c r="AI264" i="6"/>
  <c r="AF260" i="6"/>
  <c r="AF259" i="6"/>
  <c r="AF258" i="6"/>
  <c r="AF257" i="6"/>
  <c r="AF256" i="6"/>
  <c r="AF255" i="6"/>
  <c r="AF254" i="6"/>
  <c r="AF253" i="6"/>
  <c r="AF252" i="6"/>
  <c r="AF251" i="6"/>
  <c r="AF250" i="6"/>
  <c r="AF249" i="6"/>
  <c r="AF248" i="6"/>
  <c r="AF247" i="6"/>
  <c r="AF246" i="6"/>
  <c r="AF245" i="6"/>
  <c r="AF244" i="6"/>
  <c r="AF243" i="6"/>
  <c r="AF242" i="6"/>
  <c r="AF241" i="6"/>
  <c r="AF240" i="6"/>
  <c r="AF239" i="6"/>
  <c r="AF238" i="6"/>
  <c r="AF237" i="6"/>
  <c r="AF236" i="6"/>
  <c r="AF235" i="6"/>
  <c r="AF234" i="6"/>
  <c r="AF233" i="6"/>
  <c r="AF232" i="6"/>
  <c r="AF231" i="6"/>
  <c r="AF230" i="6"/>
  <c r="AF229" i="6"/>
  <c r="AF228" i="6"/>
  <c r="AF227" i="6"/>
  <c r="AF226" i="6"/>
  <c r="AF225" i="6"/>
  <c r="AF224" i="6"/>
  <c r="AF223" i="6"/>
  <c r="AF222" i="6"/>
  <c r="AF221" i="6"/>
  <c r="AF220" i="6"/>
  <c r="AF219" i="6"/>
  <c r="AF218" i="6"/>
  <c r="AF217" i="6"/>
  <c r="AF216" i="6"/>
  <c r="AF215" i="6"/>
  <c r="AF214" i="6"/>
  <c r="AF213" i="6"/>
  <c r="AF212" i="6"/>
  <c r="AF211" i="6"/>
  <c r="AF210" i="6"/>
  <c r="AF209" i="6"/>
  <c r="AF208" i="6"/>
  <c r="AF207" i="6"/>
  <c r="AF206" i="6"/>
  <c r="AF205" i="6"/>
  <c r="AF204" i="6"/>
  <c r="AF202" i="6"/>
  <c r="AF201" i="6"/>
  <c r="AF200" i="6"/>
  <c r="AF199" i="6"/>
  <c r="AF198" i="6"/>
  <c r="AF197" i="6"/>
  <c r="AF196" i="6"/>
  <c r="AF195" i="6"/>
  <c r="AF194" i="6"/>
  <c r="AF193" i="6"/>
  <c r="AF192" i="6"/>
  <c r="AF191" i="6"/>
  <c r="AF190" i="6"/>
  <c r="AF189" i="6"/>
  <c r="AF188" i="6"/>
  <c r="AF187" i="6"/>
  <c r="AF186" i="6"/>
  <c r="AF185" i="6"/>
  <c r="AF184" i="6"/>
  <c r="AF183" i="6"/>
  <c r="AF182" i="6"/>
  <c r="AF181" i="6"/>
  <c r="AF180" i="6"/>
  <c r="AF179" i="6"/>
  <c r="AF178" i="6"/>
  <c r="AF177" i="6"/>
  <c r="AF176" i="6"/>
  <c r="AF175" i="6"/>
  <c r="AF174" i="6"/>
  <c r="AF173" i="6"/>
  <c r="AF172" i="6"/>
  <c r="AF171" i="6"/>
  <c r="AF170" i="6"/>
  <c r="AF169" i="6"/>
  <c r="AF168" i="6"/>
  <c r="AF167" i="6"/>
  <c r="AF166" i="6"/>
  <c r="AF165" i="6"/>
  <c r="AF164" i="6"/>
  <c r="AF163" i="6"/>
  <c r="AF162" i="6"/>
  <c r="AF161" i="6"/>
  <c r="AF160" i="6"/>
  <c r="AF159" i="6"/>
  <c r="AF158" i="6"/>
  <c r="AF157" i="6"/>
  <c r="AF156" i="6"/>
  <c r="AF155" i="6"/>
  <c r="AF154" i="6"/>
  <c r="AF153" i="6"/>
  <c r="AF152" i="6"/>
  <c r="AF151" i="6"/>
  <c r="AF150" i="6"/>
  <c r="AF149" i="6"/>
  <c r="AF148" i="6"/>
  <c r="AF147" i="6"/>
  <c r="AF146" i="6"/>
  <c r="AF145" i="6"/>
  <c r="AF144" i="6"/>
  <c r="AF143" i="6"/>
  <c r="AF142" i="6"/>
  <c r="AF141" i="6"/>
  <c r="AF140" i="6"/>
  <c r="AF139" i="6"/>
  <c r="AF138" i="6"/>
  <c r="AF137" i="6"/>
  <c r="AF136" i="6"/>
  <c r="AF135" i="6"/>
  <c r="AF134" i="6"/>
  <c r="AF133" i="6"/>
  <c r="AF132" i="6"/>
  <c r="AF131" i="6"/>
  <c r="AF130" i="6"/>
  <c r="AF129" i="6"/>
  <c r="AF128" i="6"/>
  <c r="AF127" i="6"/>
  <c r="AF126" i="6"/>
  <c r="AF125" i="6"/>
  <c r="AF124" i="6"/>
  <c r="AF123" i="6"/>
  <c r="AF122" i="6"/>
  <c r="AF121" i="6"/>
  <c r="AF120" i="6"/>
  <c r="AF119" i="6"/>
  <c r="AF118" i="6"/>
  <c r="AF117" i="6"/>
  <c r="AF116" i="6"/>
  <c r="AF115" i="6"/>
  <c r="AF114" i="6"/>
  <c r="AF113" i="6"/>
  <c r="AF112" i="6"/>
  <c r="AF111" i="6"/>
  <c r="AF110" i="6"/>
  <c r="AF109" i="6"/>
  <c r="AF108" i="6"/>
  <c r="AF107" i="6"/>
  <c r="AF106" i="6"/>
  <c r="AF105" i="6"/>
  <c r="AF104" i="6"/>
  <c r="AF103" i="6"/>
  <c r="AF102" i="6"/>
  <c r="AF101" i="6"/>
  <c r="AF100" i="6"/>
  <c r="AF99" i="6"/>
  <c r="AF98" i="6"/>
  <c r="AF97" i="6"/>
  <c r="AF96" i="6"/>
  <c r="AF94" i="6"/>
  <c r="AF93" i="6"/>
  <c r="AF92" i="6"/>
  <c r="AF91" i="6"/>
  <c r="AF90" i="6"/>
  <c r="AF89" i="6"/>
  <c r="AF88" i="6"/>
  <c r="AF87" i="6"/>
  <c r="AF86" i="6"/>
  <c r="AF85" i="6"/>
  <c r="AF84" i="6"/>
  <c r="AF83" i="6"/>
  <c r="AF82" i="6"/>
  <c r="AF81" i="6"/>
  <c r="AF80" i="6"/>
  <c r="AF79" i="6"/>
  <c r="AF78" i="6"/>
  <c r="AF77" i="6"/>
  <c r="AF76" i="6"/>
  <c r="AF75" i="6"/>
  <c r="AF66" i="6"/>
  <c r="AF65" i="6"/>
  <c r="AF64" i="6"/>
  <c r="AF63" i="6"/>
  <c r="AF62" i="6"/>
  <c r="AF61" i="6"/>
  <c r="AF60" i="6"/>
  <c r="AF59" i="6"/>
  <c r="AF58" i="6"/>
  <c r="AF57" i="6"/>
  <c r="AF56" i="6"/>
  <c r="AF55" i="6"/>
  <c r="AF54" i="6"/>
  <c r="AF53" i="6"/>
  <c r="AF52" i="6"/>
  <c r="AF49" i="6"/>
  <c r="AF48" i="6"/>
  <c r="AF47" i="6"/>
  <c r="AF46" i="6"/>
  <c r="AF45" i="6"/>
  <c r="AF44" i="6"/>
  <c r="AF43" i="6"/>
  <c r="AF31" i="6"/>
  <c r="AF30" i="6"/>
  <c r="AF29" i="6"/>
  <c r="AF13" i="6"/>
  <c r="AF12" i="6"/>
  <c r="AF533" i="6"/>
  <c r="AF516" i="6"/>
  <c r="AF515" i="6"/>
  <c r="AF514" i="6"/>
  <c r="AF513" i="6"/>
  <c r="AF512" i="6"/>
  <c r="AF511" i="6"/>
  <c r="AF510" i="6"/>
  <c r="AF509" i="6"/>
  <c r="AF508" i="6"/>
  <c r="AF507" i="6"/>
  <c r="AF506" i="6"/>
  <c r="AF505" i="6"/>
  <c r="AF504" i="6"/>
  <c r="AF503" i="6"/>
  <c r="AF502" i="6"/>
  <c r="AF501" i="6"/>
  <c r="AF500" i="6"/>
  <c r="AF499" i="6"/>
  <c r="AF498" i="6"/>
  <c r="AF497" i="6"/>
  <c r="AF496" i="6"/>
  <c r="AF495" i="6"/>
  <c r="AF494" i="6"/>
  <c r="AF493" i="6"/>
  <c r="AF492" i="6"/>
  <c r="AF491" i="6"/>
  <c r="AF490" i="6"/>
  <c r="AF489" i="6"/>
  <c r="AF485" i="6"/>
  <c r="AF484" i="6"/>
  <c r="AF483" i="6"/>
  <c r="AF482" i="6"/>
  <c r="AF481" i="6"/>
  <c r="AF480" i="6"/>
  <c r="AF479" i="6"/>
  <c r="AF478" i="6"/>
  <c r="AF477" i="6"/>
  <c r="AF476" i="6"/>
  <c r="AF475" i="6"/>
  <c r="AF474" i="6"/>
  <c r="AF473" i="6"/>
  <c r="AF472" i="6"/>
  <c r="AF471" i="6"/>
  <c r="AF470" i="6"/>
  <c r="AF469" i="6"/>
  <c r="AF468" i="6"/>
  <c r="AF467" i="6"/>
  <c r="AF466" i="6"/>
  <c r="AF465" i="6"/>
  <c r="AF464" i="6"/>
  <c r="AF463" i="6"/>
  <c r="AF462" i="6"/>
  <c r="AF461" i="6"/>
  <c r="AF460" i="6"/>
  <c r="AF459" i="6"/>
  <c r="AF458" i="6"/>
  <c r="AF457" i="6"/>
  <c r="AF456" i="6"/>
  <c r="AF455" i="6"/>
  <c r="AF454" i="6"/>
  <c r="AF453" i="6"/>
  <c r="AF452" i="6"/>
  <c r="AF451" i="6"/>
  <c r="AF450" i="6"/>
  <c r="AF449" i="6"/>
  <c r="AF448" i="6"/>
  <c r="AF447" i="6"/>
  <c r="AF446" i="6"/>
  <c r="AF445" i="6"/>
  <c r="AF444" i="6"/>
  <c r="AF443" i="6"/>
  <c r="AF442" i="6"/>
  <c r="AF441" i="6"/>
  <c r="AF440" i="6"/>
  <c r="AF439" i="6"/>
  <c r="AF438" i="6"/>
  <c r="AF437" i="6"/>
  <c r="AF436" i="6"/>
  <c r="AF435" i="6"/>
  <c r="AF434" i="6"/>
  <c r="AF433" i="6"/>
  <c r="AF432" i="6"/>
  <c r="AF431" i="6"/>
  <c r="AF430" i="6"/>
  <c r="AF429" i="6"/>
  <c r="AF428" i="6"/>
  <c r="AF427" i="6"/>
  <c r="AF426" i="6"/>
  <c r="AF425" i="6"/>
  <c r="AF424" i="6"/>
  <c r="AF423" i="6"/>
  <c r="AF422" i="6"/>
  <c r="AF421" i="6"/>
  <c r="AF420" i="6"/>
  <c r="AF419" i="6"/>
  <c r="AF418" i="6"/>
  <c r="AF417" i="6"/>
  <c r="AF416" i="6"/>
  <c r="AF415" i="6"/>
  <c r="AF414" i="6"/>
  <c r="AF413" i="6"/>
  <c r="AF412" i="6"/>
  <c r="AF411" i="6"/>
  <c r="AF410" i="6"/>
  <c r="AF409" i="6"/>
  <c r="AF408" i="6"/>
  <c r="AF407" i="6"/>
  <c r="AF406" i="6"/>
  <c r="AF405" i="6"/>
  <c r="AF404" i="6"/>
  <c r="AF403" i="6"/>
  <c r="AF402" i="6"/>
  <c r="AF401" i="6"/>
  <c r="AF400" i="6"/>
  <c r="AF399" i="6"/>
  <c r="AF398" i="6"/>
  <c r="AF397" i="6"/>
  <c r="AF396" i="6"/>
  <c r="AF395" i="6"/>
  <c r="AF394" i="6"/>
  <c r="AF393" i="6"/>
  <c r="AF392" i="6"/>
  <c r="AF391" i="6"/>
  <c r="AF390" i="6"/>
  <c r="AF389" i="6"/>
  <c r="AF388" i="6"/>
  <c r="AF387" i="6"/>
  <c r="AF386" i="6"/>
  <c r="AF385" i="6"/>
  <c r="AF384" i="6"/>
  <c r="AF383" i="6"/>
  <c r="AF382" i="6"/>
  <c r="AF381" i="6"/>
  <c r="AF380" i="6"/>
  <c r="AF379" i="6"/>
  <c r="AF378" i="6"/>
  <c r="AF377" i="6"/>
  <c r="AF376" i="6"/>
  <c r="AF375" i="6"/>
  <c r="AF374" i="6"/>
  <c r="AF373" i="6"/>
  <c r="AF372" i="6"/>
  <c r="AF371" i="6"/>
  <c r="AF370" i="6"/>
  <c r="AF369" i="6"/>
  <c r="AF368" i="6"/>
  <c r="AF367" i="6"/>
  <c r="AF366" i="6"/>
  <c r="AF365" i="6"/>
  <c r="AF364" i="6"/>
  <c r="AF363" i="6"/>
  <c r="AF362" i="6"/>
  <c r="AF361" i="6"/>
  <c r="AF360" i="6"/>
  <c r="AF359" i="6"/>
  <c r="AF357" i="6"/>
  <c r="AF356" i="6"/>
  <c r="AF355" i="6"/>
  <c r="AF354" i="6"/>
  <c r="AF353" i="6"/>
  <c r="AF352" i="6"/>
  <c r="AF351" i="6"/>
  <c r="AF350" i="6"/>
  <c r="AF349" i="6"/>
  <c r="AF348" i="6"/>
  <c r="AF347" i="6"/>
  <c r="AF346" i="6"/>
  <c r="AF345" i="6"/>
  <c r="AF344" i="6"/>
  <c r="AF343" i="6"/>
  <c r="AF342" i="6"/>
  <c r="AF341" i="6"/>
  <c r="AF340" i="6"/>
  <c r="AF339" i="6"/>
  <c r="AF338" i="6"/>
  <c r="AF337" i="6"/>
  <c r="AF336" i="6"/>
  <c r="AF335" i="6"/>
  <c r="AF334" i="6"/>
  <c r="AF333" i="6"/>
  <c r="AF332" i="6"/>
  <c r="AF331" i="6"/>
  <c r="AF330" i="6"/>
  <c r="AF329" i="6"/>
  <c r="AF328" i="6"/>
  <c r="AF327" i="6"/>
  <c r="AF326" i="6"/>
  <c r="AF325" i="6"/>
  <c r="AF324" i="6"/>
  <c r="AF323" i="6"/>
  <c r="AF322" i="6"/>
  <c r="AF321" i="6"/>
  <c r="AF320" i="6"/>
  <c r="AF319" i="6"/>
  <c r="AF318" i="6"/>
  <c r="AF317" i="6"/>
  <c r="AF316" i="6"/>
  <c r="AF315" i="6"/>
  <c r="AF314" i="6"/>
  <c r="AF313" i="6"/>
  <c r="AF312" i="6"/>
  <c r="AF311" i="6"/>
  <c r="AF310" i="6"/>
  <c r="AF309" i="6"/>
  <c r="AF308" i="6"/>
  <c r="AF307" i="6"/>
  <c r="AF306" i="6"/>
  <c r="AF305" i="6"/>
  <c r="AF304" i="6"/>
  <c r="AF303" i="6"/>
  <c r="AF302" i="6"/>
  <c r="AF301" i="6"/>
  <c r="AF300" i="6"/>
  <c r="AF299" i="6"/>
  <c r="AF298" i="6"/>
  <c r="AF297" i="6"/>
  <c r="AF296" i="6"/>
  <c r="AF295" i="6"/>
  <c r="AF294" i="6"/>
  <c r="AF293" i="6"/>
  <c r="AF292" i="6"/>
  <c r="AF291" i="6"/>
  <c r="AF290" i="6"/>
  <c r="AF289" i="6"/>
  <c r="AF288" i="6"/>
  <c r="AF287" i="6"/>
  <c r="AF286" i="6"/>
  <c r="AF285" i="6"/>
  <c r="AF284" i="6"/>
  <c r="AF283" i="6"/>
  <c r="AF282" i="6"/>
  <c r="AF281" i="6"/>
  <c r="AF280" i="6"/>
  <c r="AF278" i="6"/>
  <c r="AF277" i="6"/>
  <c r="AF276" i="6"/>
  <c r="AF275" i="6"/>
  <c r="AF274" i="6"/>
  <c r="AF273" i="6"/>
  <c r="AF272" i="6"/>
  <c r="AF271" i="6"/>
  <c r="AF270" i="6"/>
  <c r="AF269" i="6"/>
  <c r="AF268" i="6"/>
  <c r="AF267" i="6"/>
  <c r="AF266" i="6"/>
  <c r="AF265" i="6"/>
  <c r="AF264" i="6"/>
  <c r="AF263" i="6"/>
  <c r="AA533" i="6"/>
  <c r="AC533" i="6" s="1"/>
  <c r="AA516" i="6"/>
  <c r="AC516" i="6" s="1"/>
  <c r="AA515" i="6"/>
  <c r="AC515" i="6" s="1"/>
  <c r="AA514" i="6"/>
  <c r="AC514" i="6" s="1"/>
  <c r="AA513" i="6"/>
  <c r="AC513" i="6" s="1"/>
  <c r="AA512" i="6"/>
  <c r="AC512" i="6" s="1"/>
  <c r="AA511" i="6"/>
  <c r="AC511" i="6" s="1"/>
  <c r="AA510" i="6"/>
  <c r="AC510" i="6" s="1"/>
  <c r="AA509" i="6"/>
  <c r="AC509" i="6" s="1"/>
  <c r="AA508" i="6"/>
  <c r="AC508" i="6" s="1"/>
  <c r="AA507" i="6"/>
  <c r="AC507" i="6" s="1"/>
  <c r="AA506" i="6"/>
  <c r="AC506" i="6" s="1"/>
  <c r="AA505" i="6"/>
  <c r="AC505" i="6" s="1"/>
  <c r="AA504" i="6"/>
  <c r="AC504" i="6" s="1"/>
  <c r="AA503" i="6"/>
  <c r="AC503" i="6" s="1"/>
  <c r="AA502" i="6"/>
  <c r="AC502" i="6" s="1"/>
  <c r="AA501" i="6"/>
  <c r="AC501" i="6" s="1"/>
  <c r="AA500" i="6"/>
  <c r="AC500" i="6" s="1"/>
  <c r="AA499" i="6"/>
  <c r="AC499" i="6" s="1"/>
  <c r="AA498" i="6"/>
  <c r="AC498" i="6" s="1"/>
  <c r="AA497" i="6"/>
  <c r="AC497" i="6" s="1"/>
  <c r="AA496" i="6"/>
  <c r="AC496" i="6" s="1"/>
  <c r="AA495" i="6"/>
  <c r="AC495" i="6" s="1"/>
  <c r="AA494" i="6"/>
  <c r="AC494" i="6" s="1"/>
  <c r="AA493" i="6"/>
  <c r="AC493" i="6" s="1"/>
  <c r="AA492" i="6"/>
  <c r="AC492" i="6" s="1"/>
  <c r="AA491" i="6"/>
  <c r="AC491" i="6" s="1"/>
  <c r="AA490" i="6"/>
  <c r="AC490" i="6" s="1"/>
  <c r="AA489" i="6"/>
  <c r="AC489" i="6" s="1"/>
  <c r="AA485" i="6"/>
  <c r="AC485" i="6" s="1"/>
  <c r="AA484" i="6"/>
  <c r="AC484" i="6" s="1"/>
  <c r="AA483" i="6"/>
  <c r="AC483" i="6" s="1"/>
  <c r="AA482" i="6"/>
  <c r="AC482" i="6" s="1"/>
  <c r="AA481" i="6"/>
  <c r="AC481" i="6" s="1"/>
  <c r="AA480" i="6"/>
  <c r="AC480" i="6" s="1"/>
  <c r="AA479" i="6"/>
  <c r="AC479" i="6" s="1"/>
  <c r="AA478" i="6"/>
  <c r="AC478" i="6" s="1"/>
  <c r="AA477" i="6"/>
  <c r="AC477" i="6" s="1"/>
  <c r="AA476" i="6"/>
  <c r="AC476" i="6" s="1"/>
  <c r="AA475" i="6"/>
  <c r="AC475" i="6" s="1"/>
  <c r="AA474" i="6"/>
  <c r="AC474" i="6" s="1"/>
  <c r="AA473" i="6"/>
  <c r="AC473" i="6" s="1"/>
  <c r="AA472" i="6"/>
  <c r="AC472" i="6" s="1"/>
  <c r="AA471" i="6"/>
  <c r="AC471" i="6" s="1"/>
  <c r="AA470" i="6"/>
  <c r="AC470" i="6" s="1"/>
  <c r="AA469" i="6"/>
  <c r="AC469" i="6" s="1"/>
  <c r="AA468" i="6"/>
  <c r="AC468" i="6" s="1"/>
  <c r="AA467" i="6"/>
  <c r="AC467" i="6" s="1"/>
  <c r="AA466" i="6"/>
  <c r="AC466" i="6" s="1"/>
  <c r="AA465" i="6"/>
  <c r="AC465" i="6" s="1"/>
  <c r="AA464" i="6"/>
  <c r="AC464" i="6" s="1"/>
  <c r="AA463" i="6"/>
  <c r="AC463" i="6" s="1"/>
  <c r="AA462" i="6"/>
  <c r="AC462" i="6" s="1"/>
  <c r="AA461" i="6"/>
  <c r="AC461" i="6" s="1"/>
  <c r="AA460" i="6"/>
  <c r="AC460" i="6" s="1"/>
  <c r="AA459" i="6"/>
  <c r="AC459" i="6" s="1"/>
  <c r="AA458" i="6"/>
  <c r="AC458" i="6" s="1"/>
  <c r="AA457" i="6"/>
  <c r="AC457" i="6" s="1"/>
  <c r="AA456" i="6"/>
  <c r="AC456" i="6" s="1"/>
  <c r="AA455" i="6"/>
  <c r="AC455" i="6" s="1"/>
  <c r="AA454" i="6"/>
  <c r="AC454" i="6" s="1"/>
  <c r="AA453" i="6"/>
  <c r="AC453" i="6" s="1"/>
  <c r="AA452" i="6"/>
  <c r="AC452" i="6" s="1"/>
  <c r="AA451" i="6"/>
  <c r="AC451" i="6" s="1"/>
  <c r="AA450" i="6"/>
  <c r="AC450" i="6" s="1"/>
  <c r="AA449" i="6"/>
  <c r="AC449" i="6" s="1"/>
  <c r="AA448" i="6"/>
  <c r="AC448" i="6" s="1"/>
  <c r="AA447" i="6"/>
  <c r="AC447" i="6" s="1"/>
  <c r="AA446" i="6"/>
  <c r="AC446" i="6" s="1"/>
  <c r="AA445" i="6"/>
  <c r="AC445" i="6" s="1"/>
  <c r="AA444" i="6"/>
  <c r="AC444" i="6" s="1"/>
  <c r="AA443" i="6"/>
  <c r="AC443" i="6" s="1"/>
  <c r="AA442" i="6"/>
  <c r="AC442" i="6" s="1"/>
  <c r="AA441" i="6"/>
  <c r="AC441" i="6" s="1"/>
  <c r="AA440" i="6"/>
  <c r="AC440" i="6" s="1"/>
  <c r="AA439" i="6"/>
  <c r="AC439" i="6" s="1"/>
  <c r="AA438" i="6"/>
  <c r="AC438" i="6" s="1"/>
  <c r="AA437" i="6"/>
  <c r="AC437" i="6" s="1"/>
  <c r="AA436" i="6"/>
  <c r="AC436" i="6" s="1"/>
  <c r="AA435" i="6"/>
  <c r="AC435" i="6" s="1"/>
  <c r="AA434" i="6"/>
  <c r="AC434" i="6" s="1"/>
  <c r="AA433" i="6"/>
  <c r="AC433" i="6" s="1"/>
  <c r="AA432" i="6"/>
  <c r="AC432" i="6" s="1"/>
  <c r="AA431" i="6"/>
  <c r="AC431" i="6" s="1"/>
  <c r="AA430" i="6"/>
  <c r="AC430" i="6" s="1"/>
  <c r="AA429" i="6"/>
  <c r="AC429" i="6" s="1"/>
  <c r="AA428" i="6"/>
  <c r="AC428" i="6" s="1"/>
  <c r="AA427" i="6"/>
  <c r="AC427" i="6" s="1"/>
  <c r="AA426" i="6"/>
  <c r="AC426" i="6" s="1"/>
  <c r="AA425" i="6"/>
  <c r="AC425" i="6" s="1"/>
  <c r="AA424" i="6"/>
  <c r="AC424" i="6" s="1"/>
  <c r="AA423" i="6"/>
  <c r="AC423" i="6" s="1"/>
  <c r="AA422" i="6"/>
  <c r="AC422" i="6" s="1"/>
  <c r="AA421" i="6"/>
  <c r="AC421" i="6" s="1"/>
  <c r="AA420" i="6"/>
  <c r="AC420" i="6" s="1"/>
  <c r="AA419" i="6"/>
  <c r="AC419" i="6" s="1"/>
  <c r="AA418" i="6"/>
  <c r="AC418" i="6" s="1"/>
  <c r="AA417" i="6"/>
  <c r="AC417" i="6" s="1"/>
  <c r="AA416" i="6"/>
  <c r="AC416" i="6" s="1"/>
  <c r="AA415" i="6"/>
  <c r="AC415" i="6" s="1"/>
  <c r="AA414" i="6"/>
  <c r="AC414" i="6" s="1"/>
  <c r="AA413" i="6"/>
  <c r="AC413" i="6" s="1"/>
  <c r="AA412" i="6"/>
  <c r="AC412" i="6" s="1"/>
  <c r="AA411" i="6"/>
  <c r="AC411" i="6" s="1"/>
  <c r="AA410" i="6"/>
  <c r="AC410" i="6" s="1"/>
  <c r="AA409" i="6"/>
  <c r="AC409" i="6" s="1"/>
  <c r="AA408" i="6"/>
  <c r="AC408" i="6" s="1"/>
  <c r="AA407" i="6"/>
  <c r="AC407" i="6" s="1"/>
  <c r="AA406" i="6"/>
  <c r="AC406" i="6" s="1"/>
  <c r="AA405" i="6"/>
  <c r="AC405" i="6" s="1"/>
  <c r="AA404" i="6"/>
  <c r="AC404" i="6" s="1"/>
  <c r="AA403" i="6"/>
  <c r="AC403" i="6" s="1"/>
  <c r="AA402" i="6"/>
  <c r="AC402" i="6" s="1"/>
  <c r="AA401" i="6"/>
  <c r="AC401" i="6" s="1"/>
  <c r="AA400" i="6"/>
  <c r="AC400" i="6" s="1"/>
  <c r="AA399" i="6"/>
  <c r="AC399" i="6" s="1"/>
  <c r="AA398" i="6"/>
  <c r="AC398" i="6" s="1"/>
  <c r="AA397" i="6"/>
  <c r="AC397" i="6" s="1"/>
  <c r="AA396" i="6"/>
  <c r="AC396" i="6" s="1"/>
  <c r="AA395" i="6"/>
  <c r="AC395" i="6" s="1"/>
  <c r="AA394" i="6"/>
  <c r="AC394" i="6" s="1"/>
  <c r="AA393" i="6"/>
  <c r="AC393" i="6" s="1"/>
  <c r="AA392" i="6"/>
  <c r="AC392" i="6" s="1"/>
  <c r="AA391" i="6"/>
  <c r="AC391" i="6" s="1"/>
  <c r="AA390" i="6"/>
  <c r="AC390" i="6" s="1"/>
  <c r="AA389" i="6"/>
  <c r="AC389" i="6" s="1"/>
  <c r="AA388" i="6"/>
  <c r="AC388" i="6" s="1"/>
  <c r="AA387" i="6"/>
  <c r="AC387" i="6" s="1"/>
  <c r="AA386" i="6"/>
  <c r="AC386" i="6" s="1"/>
  <c r="AA385" i="6"/>
  <c r="AC385" i="6" s="1"/>
  <c r="AA384" i="6"/>
  <c r="AC384" i="6" s="1"/>
  <c r="AA383" i="6"/>
  <c r="AC383" i="6" s="1"/>
  <c r="AA382" i="6"/>
  <c r="AC382" i="6" s="1"/>
  <c r="AA381" i="6"/>
  <c r="AC381" i="6" s="1"/>
  <c r="AA380" i="6"/>
  <c r="AC380" i="6" s="1"/>
  <c r="AA379" i="6"/>
  <c r="AC379" i="6" s="1"/>
  <c r="AA378" i="6"/>
  <c r="AC378" i="6" s="1"/>
  <c r="AA377" i="6"/>
  <c r="AC377" i="6" s="1"/>
  <c r="AA376" i="6"/>
  <c r="AC376" i="6" s="1"/>
  <c r="AA375" i="6"/>
  <c r="AC375" i="6" s="1"/>
  <c r="AA374" i="6"/>
  <c r="AC374" i="6" s="1"/>
  <c r="AA373" i="6"/>
  <c r="AC373" i="6" s="1"/>
  <c r="AA372" i="6"/>
  <c r="AC372" i="6" s="1"/>
  <c r="AA371" i="6"/>
  <c r="AC371" i="6" s="1"/>
  <c r="AA370" i="6"/>
  <c r="AC370" i="6" s="1"/>
  <c r="AA369" i="6"/>
  <c r="AC369" i="6" s="1"/>
  <c r="AA368" i="6"/>
  <c r="AC368" i="6" s="1"/>
  <c r="AA367" i="6"/>
  <c r="AC367" i="6" s="1"/>
  <c r="AA366" i="6"/>
  <c r="AC366" i="6" s="1"/>
  <c r="AA365" i="6"/>
  <c r="AC365" i="6" s="1"/>
  <c r="AA364" i="6"/>
  <c r="AC364" i="6" s="1"/>
  <c r="AA363" i="6"/>
  <c r="AC363" i="6" s="1"/>
  <c r="AA362" i="6"/>
  <c r="AC362" i="6" s="1"/>
  <c r="AA361" i="6"/>
  <c r="AC361" i="6" s="1"/>
  <c r="AA360" i="6"/>
  <c r="AC360" i="6" s="1"/>
  <c r="AA359" i="6"/>
  <c r="AC359" i="6" s="1"/>
  <c r="AA357" i="6"/>
  <c r="AC357" i="6" s="1"/>
  <c r="AA356" i="6"/>
  <c r="AC356" i="6" s="1"/>
  <c r="AA355" i="6"/>
  <c r="AC355" i="6" s="1"/>
  <c r="AA354" i="6"/>
  <c r="AC354" i="6" s="1"/>
  <c r="AA353" i="6"/>
  <c r="AC353" i="6" s="1"/>
  <c r="AA352" i="6"/>
  <c r="AC352" i="6" s="1"/>
  <c r="AA351" i="6"/>
  <c r="AC351" i="6" s="1"/>
  <c r="AA350" i="6"/>
  <c r="AC350" i="6" s="1"/>
  <c r="AA349" i="6"/>
  <c r="AC349" i="6" s="1"/>
  <c r="AA348" i="6"/>
  <c r="AC348" i="6" s="1"/>
  <c r="AA347" i="6"/>
  <c r="AC347" i="6" s="1"/>
  <c r="AA346" i="6"/>
  <c r="AC346" i="6" s="1"/>
  <c r="AA345" i="6"/>
  <c r="AC345" i="6" s="1"/>
  <c r="AA344" i="6"/>
  <c r="AC344" i="6" s="1"/>
  <c r="AA343" i="6"/>
  <c r="AC343" i="6" s="1"/>
  <c r="AA342" i="6"/>
  <c r="AC342" i="6" s="1"/>
  <c r="AA341" i="6"/>
  <c r="AC341" i="6" s="1"/>
  <c r="AA340" i="6"/>
  <c r="AC340" i="6" s="1"/>
  <c r="AA339" i="6"/>
  <c r="AC339" i="6" s="1"/>
  <c r="AA338" i="6"/>
  <c r="AC338" i="6" s="1"/>
  <c r="AA337" i="6"/>
  <c r="AC337" i="6" s="1"/>
  <c r="AA336" i="6"/>
  <c r="AC336" i="6" s="1"/>
  <c r="AA335" i="6"/>
  <c r="AC335" i="6" s="1"/>
  <c r="AA334" i="6"/>
  <c r="AC334" i="6" s="1"/>
  <c r="AA333" i="6"/>
  <c r="AC333" i="6" s="1"/>
  <c r="AA332" i="6"/>
  <c r="AC332" i="6" s="1"/>
  <c r="AA331" i="6"/>
  <c r="AC331" i="6" s="1"/>
  <c r="AA330" i="6"/>
  <c r="AC330" i="6" s="1"/>
  <c r="AA329" i="6"/>
  <c r="AC329" i="6" s="1"/>
  <c r="AA328" i="6"/>
  <c r="AC328" i="6" s="1"/>
  <c r="AA327" i="6"/>
  <c r="AC327" i="6" s="1"/>
  <c r="AA326" i="6"/>
  <c r="AC326" i="6" s="1"/>
  <c r="AA325" i="6"/>
  <c r="AC325" i="6" s="1"/>
  <c r="AA324" i="6"/>
  <c r="AC324" i="6" s="1"/>
  <c r="AA323" i="6"/>
  <c r="AC323" i="6" s="1"/>
  <c r="AA322" i="6"/>
  <c r="AC322" i="6" s="1"/>
  <c r="AA321" i="6"/>
  <c r="AC321" i="6" s="1"/>
  <c r="AA320" i="6"/>
  <c r="AC320" i="6" s="1"/>
  <c r="AA319" i="6"/>
  <c r="AC319" i="6" s="1"/>
  <c r="AA318" i="6"/>
  <c r="AC318" i="6" s="1"/>
  <c r="AA317" i="6"/>
  <c r="AC317" i="6" s="1"/>
  <c r="AA316" i="6"/>
  <c r="AC316" i="6" s="1"/>
  <c r="AA315" i="6"/>
  <c r="AC315" i="6" s="1"/>
  <c r="AA314" i="6"/>
  <c r="AC314" i="6" s="1"/>
  <c r="AA313" i="6"/>
  <c r="AC313" i="6" s="1"/>
  <c r="AA312" i="6"/>
  <c r="AC312" i="6" s="1"/>
  <c r="AA311" i="6"/>
  <c r="AC311" i="6" s="1"/>
  <c r="AA310" i="6"/>
  <c r="AC310" i="6" s="1"/>
  <c r="AA309" i="6"/>
  <c r="AC309" i="6" s="1"/>
  <c r="AA308" i="6"/>
  <c r="AC308" i="6" s="1"/>
  <c r="AA307" i="6"/>
  <c r="AC307" i="6" s="1"/>
  <c r="AA306" i="6"/>
  <c r="AC306" i="6" s="1"/>
  <c r="AA305" i="6"/>
  <c r="AC305" i="6" s="1"/>
  <c r="AA304" i="6"/>
  <c r="AC304" i="6" s="1"/>
  <c r="AA303" i="6"/>
  <c r="AC303" i="6" s="1"/>
  <c r="AA302" i="6"/>
  <c r="AC302" i="6" s="1"/>
  <c r="AA301" i="6"/>
  <c r="AC301" i="6" s="1"/>
  <c r="AA300" i="6"/>
  <c r="AC300" i="6" s="1"/>
  <c r="AA299" i="6"/>
  <c r="AC299" i="6" s="1"/>
  <c r="AA298" i="6"/>
  <c r="AC298" i="6" s="1"/>
  <c r="AA297" i="6"/>
  <c r="AC297" i="6" s="1"/>
  <c r="AA296" i="6"/>
  <c r="AC296" i="6" s="1"/>
  <c r="AA295" i="6"/>
  <c r="AC295" i="6" s="1"/>
  <c r="AA294" i="6"/>
  <c r="AC294" i="6" s="1"/>
  <c r="AA293" i="6"/>
  <c r="AC293" i="6" s="1"/>
  <c r="AA292" i="6"/>
  <c r="AC292" i="6" s="1"/>
  <c r="AA291" i="6"/>
  <c r="AC291" i="6" s="1"/>
  <c r="AA290" i="6"/>
  <c r="AC290" i="6" s="1"/>
  <c r="AA289" i="6"/>
  <c r="AC289" i="6" s="1"/>
  <c r="AA288" i="6"/>
  <c r="AC288" i="6" s="1"/>
  <c r="AA287" i="6"/>
  <c r="AC287" i="6" s="1"/>
  <c r="AA286" i="6"/>
  <c r="AC286" i="6" s="1"/>
  <c r="AA285" i="6"/>
  <c r="AC285" i="6" s="1"/>
  <c r="AA284" i="6"/>
  <c r="AC284" i="6" s="1"/>
  <c r="AA283" i="6"/>
  <c r="AC283" i="6" s="1"/>
  <c r="AA282" i="6"/>
  <c r="AC282" i="6" s="1"/>
  <c r="AA281" i="6"/>
  <c r="AC281" i="6" s="1"/>
  <c r="AA280" i="6"/>
  <c r="AC280" i="6" s="1"/>
  <c r="AA278" i="6"/>
  <c r="AC278" i="6" s="1"/>
  <c r="AA277" i="6"/>
  <c r="AC277" i="6" s="1"/>
  <c r="AA276" i="6"/>
  <c r="AC276" i="6" s="1"/>
  <c r="AA275" i="6"/>
  <c r="AC275" i="6" s="1"/>
  <c r="AA274" i="6"/>
  <c r="AC274" i="6" s="1"/>
  <c r="AA273" i="6"/>
  <c r="AC273" i="6" s="1"/>
  <c r="AA272" i="6"/>
  <c r="AC272" i="6" s="1"/>
  <c r="AA271" i="6"/>
  <c r="AC271" i="6" s="1"/>
  <c r="AA270" i="6"/>
  <c r="AC270" i="6" s="1"/>
  <c r="AA269" i="6"/>
  <c r="AC269" i="6" s="1"/>
  <c r="AA268" i="6"/>
  <c r="AC268" i="6" s="1"/>
  <c r="AA267" i="6"/>
  <c r="AC267" i="6" s="1"/>
  <c r="AA266" i="6"/>
  <c r="AC266" i="6" s="1"/>
  <c r="AA265" i="6"/>
  <c r="AC265" i="6" s="1"/>
  <c r="AA264" i="6"/>
  <c r="AC264" i="6" s="1"/>
  <c r="T533" i="6"/>
  <c r="X533" i="6" s="1"/>
  <c r="T516" i="6"/>
  <c r="X516" i="6" s="1"/>
  <c r="T515" i="6"/>
  <c r="X515" i="6" s="1"/>
  <c r="T514" i="6"/>
  <c r="X514" i="6" s="1"/>
  <c r="T513" i="6"/>
  <c r="X513" i="6" s="1"/>
  <c r="T512" i="6"/>
  <c r="X512" i="6" s="1"/>
  <c r="T511" i="6"/>
  <c r="X511" i="6" s="1"/>
  <c r="T510" i="6"/>
  <c r="X510" i="6" s="1"/>
  <c r="T509" i="6"/>
  <c r="X509" i="6" s="1"/>
  <c r="T508" i="6"/>
  <c r="X508" i="6" s="1"/>
  <c r="T507" i="6"/>
  <c r="X507" i="6" s="1"/>
  <c r="T506" i="6"/>
  <c r="X506" i="6" s="1"/>
  <c r="T505" i="6"/>
  <c r="X505" i="6" s="1"/>
  <c r="T504" i="6"/>
  <c r="X504" i="6" s="1"/>
  <c r="T503" i="6"/>
  <c r="X503" i="6" s="1"/>
  <c r="T502" i="6"/>
  <c r="X502" i="6" s="1"/>
  <c r="T501" i="6"/>
  <c r="X501" i="6" s="1"/>
  <c r="T500" i="6"/>
  <c r="X500" i="6" s="1"/>
  <c r="T499" i="6"/>
  <c r="X499" i="6" s="1"/>
  <c r="T498" i="6"/>
  <c r="X498" i="6" s="1"/>
  <c r="T497" i="6"/>
  <c r="X497" i="6" s="1"/>
  <c r="T496" i="6"/>
  <c r="X496" i="6" s="1"/>
  <c r="T495" i="6"/>
  <c r="X495" i="6" s="1"/>
  <c r="T494" i="6"/>
  <c r="X494" i="6" s="1"/>
  <c r="T493" i="6"/>
  <c r="X493" i="6" s="1"/>
  <c r="T492" i="6"/>
  <c r="X492" i="6" s="1"/>
  <c r="T491" i="6"/>
  <c r="X491" i="6" s="1"/>
  <c r="T490" i="6"/>
  <c r="X490" i="6" s="1"/>
  <c r="T489" i="6"/>
  <c r="X489" i="6" s="1"/>
  <c r="T485" i="6"/>
  <c r="X485" i="6" s="1"/>
  <c r="T484" i="6"/>
  <c r="X484" i="6" s="1"/>
  <c r="T483" i="6"/>
  <c r="X483" i="6" s="1"/>
  <c r="T482" i="6"/>
  <c r="X482" i="6" s="1"/>
  <c r="T481" i="6"/>
  <c r="X481" i="6" s="1"/>
  <c r="T480" i="6"/>
  <c r="X480" i="6" s="1"/>
  <c r="T479" i="6"/>
  <c r="X479" i="6" s="1"/>
  <c r="T478" i="6"/>
  <c r="X478" i="6" s="1"/>
  <c r="T477" i="6"/>
  <c r="X477" i="6" s="1"/>
  <c r="T476" i="6"/>
  <c r="X476" i="6" s="1"/>
  <c r="T475" i="6"/>
  <c r="X475" i="6" s="1"/>
  <c r="T474" i="6"/>
  <c r="X474" i="6" s="1"/>
  <c r="T473" i="6"/>
  <c r="X473" i="6" s="1"/>
  <c r="T472" i="6"/>
  <c r="X472" i="6" s="1"/>
  <c r="T471" i="6"/>
  <c r="X471" i="6" s="1"/>
  <c r="T470" i="6"/>
  <c r="X470" i="6" s="1"/>
  <c r="T469" i="6"/>
  <c r="X469" i="6" s="1"/>
  <c r="T468" i="6"/>
  <c r="X468" i="6" s="1"/>
  <c r="T467" i="6"/>
  <c r="X467" i="6" s="1"/>
  <c r="T466" i="6"/>
  <c r="X466" i="6" s="1"/>
  <c r="T465" i="6"/>
  <c r="X465" i="6" s="1"/>
  <c r="T464" i="6"/>
  <c r="X464" i="6" s="1"/>
  <c r="T463" i="6"/>
  <c r="X463" i="6" s="1"/>
  <c r="T462" i="6"/>
  <c r="X462" i="6" s="1"/>
  <c r="T461" i="6"/>
  <c r="X461" i="6" s="1"/>
  <c r="T460" i="6"/>
  <c r="X460" i="6" s="1"/>
  <c r="T459" i="6"/>
  <c r="X459" i="6" s="1"/>
  <c r="T458" i="6"/>
  <c r="X458" i="6" s="1"/>
  <c r="T457" i="6"/>
  <c r="X457" i="6" s="1"/>
  <c r="T456" i="6"/>
  <c r="X456" i="6" s="1"/>
  <c r="T455" i="6"/>
  <c r="X455" i="6" s="1"/>
  <c r="T454" i="6"/>
  <c r="X454" i="6" s="1"/>
  <c r="T453" i="6"/>
  <c r="X453" i="6" s="1"/>
  <c r="T452" i="6"/>
  <c r="X452" i="6" s="1"/>
  <c r="T451" i="6"/>
  <c r="X451" i="6" s="1"/>
  <c r="T450" i="6"/>
  <c r="X450" i="6" s="1"/>
  <c r="T449" i="6"/>
  <c r="X449" i="6" s="1"/>
  <c r="T448" i="6"/>
  <c r="X448" i="6" s="1"/>
  <c r="T447" i="6"/>
  <c r="X447" i="6" s="1"/>
  <c r="T446" i="6"/>
  <c r="X446" i="6" s="1"/>
  <c r="T445" i="6"/>
  <c r="X445" i="6" s="1"/>
  <c r="T444" i="6"/>
  <c r="X444" i="6" s="1"/>
  <c r="T443" i="6"/>
  <c r="X443" i="6" s="1"/>
  <c r="T442" i="6"/>
  <c r="X442" i="6" s="1"/>
  <c r="T441" i="6"/>
  <c r="X441" i="6" s="1"/>
  <c r="T440" i="6"/>
  <c r="X440" i="6" s="1"/>
  <c r="T439" i="6"/>
  <c r="X439" i="6" s="1"/>
  <c r="T438" i="6"/>
  <c r="X438" i="6" s="1"/>
  <c r="T437" i="6"/>
  <c r="X437" i="6" s="1"/>
  <c r="T436" i="6"/>
  <c r="X436" i="6" s="1"/>
  <c r="T435" i="6"/>
  <c r="X435" i="6" s="1"/>
  <c r="T434" i="6"/>
  <c r="X434" i="6" s="1"/>
  <c r="T433" i="6"/>
  <c r="X433" i="6" s="1"/>
  <c r="T432" i="6"/>
  <c r="X432" i="6" s="1"/>
  <c r="T431" i="6"/>
  <c r="X431" i="6" s="1"/>
  <c r="T430" i="6"/>
  <c r="X430" i="6" s="1"/>
  <c r="T429" i="6"/>
  <c r="X429" i="6" s="1"/>
  <c r="T428" i="6"/>
  <c r="X428" i="6" s="1"/>
  <c r="T427" i="6"/>
  <c r="X427" i="6" s="1"/>
  <c r="T426" i="6"/>
  <c r="X426" i="6" s="1"/>
  <c r="T425" i="6"/>
  <c r="X425" i="6" s="1"/>
  <c r="T424" i="6"/>
  <c r="X424" i="6" s="1"/>
  <c r="T423" i="6"/>
  <c r="X423" i="6" s="1"/>
  <c r="T422" i="6"/>
  <c r="X422" i="6" s="1"/>
  <c r="T421" i="6"/>
  <c r="X421" i="6" s="1"/>
  <c r="T420" i="6"/>
  <c r="X420" i="6" s="1"/>
  <c r="T419" i="6"/>
  <c r="X419" i="6" s="1"/>
  <c r="T418" i="6"/>
  <c r="X418" i="6" s="1"/>
  <c r="T417" i="6"/>
  <c r="X417" i="6" s="1"/>
  <c r="T416" i="6"/>
  <c r="X416" i="6" s="1"/>
  <c r="T415" i="6"/>
  <c r="X415" i="6" s="1"/>
  <c r="T414" i="6"/>
  <c r="X414" i="6" s="1"/>
  <c r="T413" i="6"/>
  <c r="X413" i="6" s="1"/>
  <c r="T412" i="6"/>
  <c r="X412" i="6" s="1"/>
  <c r="T411" i="6"/>
  <c r="X411" i="6" s="1"/>
  <c r="T410" i="6"/>
  <c r="X410" i="6" s="1"/>
  <c r="T409" i="6"/>
  <c r="X409" i="6" s="1"/>
  <c r="T408" i="6"/>
  <c r="X408" i="6" s="1"/>
  <c r="T407" i="6"/>
  <c r="X407" i="6" s="1"/>
  <c r="T406" i="6"/>
  <c r="X406" i="6" s="1"/>
  <c r="T405" i="6"/>
  <c r="X405" i="6" s="1"/>
  <c r="T404" i="6"/>
  <c r="X404" i="6" s="1"/>
  <c r="T403" i="6"/>
  <c r="X403" i="6" s="1"/>
  <c r="T402" i="6"/>
  <c r="X402" i="6" s="1"/>
  <c r="T401" i="6"/>
  <c r="X401" i="6" s="1"/>
  <c r="T400" i="6"/>
  <c r="X400" i="6" s="1"/>
  <c r="T399" i="6"/>
  <c r="X399" i="6" s="1"/>
  <c r="T398" i="6"/>
  <c r="X398" i="6" s="1"/>
  <c r="T397" i="6"/>
  <c r="X397" i="6" s="1"/>
  <c r="T396" i="6"/>
  <c r="X396" i="6" s="1"/>
  <c r="T395" i="6"/>
  <c r="X395" i="6" s="1"/>
  <c r="T394" i="6"/>
  <c r="X394" i="6" s="1"/>
  <c r="T393" i="6"/>
  <c r="X393" i="6" s="1"/>
  <c r="T392" i="6"/>
  <c r="X392" i="6" s="1"/>
  <c r="T391" i="6"/>
  <c r="X391" i="6" s="1"/>
  <c r="T390" i="6"/>
  <c r="X390" i="6" s="1"/>
  <c r="T389" i="6"/>
  <c r="X389" i="6" s="1"/>
  <c r="T388" i="6"/>
  <c r="X388" i="6" s="1"/>
  <c r="T387" i="6"/>
  <c r="X387" i="6" s="1"/>
  <c r="T386" i="6"/>
  <c r="X386" i="6" s="1"/>
  <c r="T385" i="6"/>
  <c r="X385" i="6" s="1"/>
  <c r="T384" i="6"/>
  <c r="X384" i="6" s="1"/>
  <c r="T383" i="6"/>
  <c r="X383" i="6" s="1"/>
  <c r="T382" i="6"/>
  <c r="X382" i="6" s="1"/>
  <c r="T381" i="6"/>
  <c r="X381" i="6" s="1"/>
  <c r="T380" i="6"/>
  <c r="X380" i="6" s="1"/>
  <c r="T379" i="6"/>
  <c r="X379" i="6" s="1"/>
  <c r="T378" i="6"/>
  <c r="X378" i="6" s="1"/>
  <c r="T377" i="6"/>
  <c r="X377" i="6" s="1"/>
  <c r="T376" i="6"/>
  <c r="X376" i="6" s="1"/>
  <c r="T375" i="6"/>
  <c r="X375" i="6" s="1"/>
  <c r="T374" i="6"/>
  <c r="X374" i="6" s="1"/>
  <c r="T373" i="6"/>
  <c r="X373" i="6" s="1"/>
  <c r="T372" i="6"/>
  <c r="X372" i="6" s="1"/>
  <c r="T371" i="6"/>
  <c r="X371" i="6" s="1"/>
  <c r="T370" i="6"/>
  <c r="X370" i="6" s="1"/>
  <c r="T369" i="6"/>
  <c r="X369" i="6" s="1"/>
  <c r="T368" i="6"/>
  <c r="X368" i="6" s="1"/>
  <c r="T367" i="6"/>
  <c r="X367" i="6" s="1"/>
  <c r="T366" i="6"/>
  <c r="X366" i="6" s="1"/>
  <c r="T365" i="6"/>
  <c r="X365" i="6" s="1"/>
  <c r="T364" i="6"/>
  <c r="X364" i="6" s="1"/>
  <c r="T363" i="6"/>
  <c r="X363" i="6" s="1"/>
  <c r="T362" i="6"/>
  <c r="X362" i="6" s="1"/>
  <c r="T361" i="6"/>
  <c r="X361" i="6" s="1"/>
  <c r="T360" i="6"/>
  <c r="X360" i="6" s="1"/>
  <c r="T359" i="6"/>
  <c r="X359" i="6" s="1"/>
  <c r="T357" i="6"/>
  <c r="X357" i="6" s="1"/>
  <c r="T356" i="6"/>
  <c r="X356" i="6" s="1"/>
  <c r="T355" i="6"/>
  <c r="X355" i="6" s="1"/>
  <c r="T354" i="6"/>
  <c r="X354" i="6" s="1"/>
  <c r="T353" i="6"/>
  <c r="X353" i="6" s="1"/>
  <c r="T352" i="6"/>
  <c r="X352" i="6" s="1"/>
  <c r="T351" i="6"/>
  <c r="X351" i="6" s="1"/>
  <c r="T350" i="6"/>
  <c r="X350" i="6" s="1"/>
  <c r="T349" i="6"/>
  <c r="X349" i="6" s="1"/>
  <c r="T348" i="6"/>
  <c r="X348" i="6" s="1"/>
  <c r="T347" i="6"/>
  <c r="X347" i="6" s="1"/>
  <c r="T346" i="6"/>
  <c r="X346" i="6" s="1"/>
  <c r="T345" i="6"/>
  <c r="X345" i="6" s="1"/>
  <c r="T344" i="6"/>
  <c r="X344" i="6" s="1"/>
  <c r="T343" i="6"/>
  <c r="X343" i="6" s="1"/>
  <c r="T342" i="6"/>
  <c r="X342" i="6" s="1"/>
  <c r="T341" i="6"/>
  <c r="X341" i="6" s="1"/>
  <c r="T340" i="6"/>
  <c r="X340" i="6" s="1"/>
  <c r="T339" i="6"/>
  <c r="X339" i="6" s="1"/>
  <c r="T338" i="6"/>
  <c r="X338" i="6" s="1"/>
  <c r="T337" i="6"/>
  <c r="X337" i="6" s="1"/>
  <c r="T336" i="6"/>
  <c r="X336" i="6" s="1"/>
  <c r="T335" i="6"/>
  <c r="X335" i="6" s="1"/>
  <c r="T334" i="6"/>
  <c r="X334" i="6" s="1"/>
  <c r="T333" i="6"/>
  <c r="X333" i="6" s="1"/>
  <c r="T332" i="6"/>
  <c r="X332" i="6" s="1"/>
  <c r="T331" i="6"/>
  <c r="X331" i="6" s="1"/>
  <c r="T330" i="6"/>
  <c r="X330" i="6" s="1"/>
  <c r="T329" i="6"/>
  <c r="X329" i="6" s="1"/>
  <c r="T328" i="6"/>
  <c r="X328" i="6" s="1"/>
  <c r="T327" i="6"/>
  <c r="X327" i="6" s="1"/>
  <c r="T326" i="6"/>
  <c r="X326" i="6" s="1"/>
  <c r="T325" i="6"/>
  <c r="X325" i="6" s="1"/>
  <c r="T324" i="6"/>
  <c r="X324" i="6" s="1"/>
  <c r="T323" i="6"/>
  <c r="X323" i="6" s="1"/>
  <c r="T322" i="6"/>
  <c r="X322" i="6" s="1"/>
  <c r="T321" i="6"/>
  <c r="X321" i="6" s="1"/>
  <c r="T320" i="6"/>
  <c r="X320" i="6" s="1"/>
  <c r="T319" i="6"/>
  <c r="X319" i="6" s="1"/>
  <c r="T318" i="6"/>
  <c r="X318" i="6" s="1"/>
  <c r="T317" i="6"/>
  <c r="X317" i="6" s="1"/>
  <c r="T316" i="6"/>
  <c r="X316" i="6" s="1"/>
  <c r="T315" i="6"/>
  <c r="X315" i="6" s="1"/>
  <c r="T314" i="6"/>
  <c r="X314" i="6" s="1"/>
  <c r="T313" i="6"/>
  <c r="X313" i="6" s="1"/>
  <c r="T312" i="6"/>
  <c r="X312" i="6" s="1"/>
  <c r="T311" i="6"/>
  <c r="X311" i="6" s="1"/>
  <c r="T310" i="6"/>
  <c r="X310" i="6" s="1"/>
  <c r="T309" i="6"/>
  <c r="X309" i="6" s="1"/>
  <c r="T308" i="6"/>
  <c r="X308" i="6" s="1"/>
  <c r="T307" i="6"/>
  <c r="X307" i="6" s="1"/>
  <c r="T306" i="6"/>
  <c r="X306" i="6" s="1"/>
  <c r="T305" i="6"/>
  <c r="X305" i="6" s="1"/>
  <c r="T304" i="6"/>
  <c r="X304" i="6" s="1"/>
  <c r="T303" i="6"/>
  <c r="X303" i="6" s="1"/>
  <c r="T302" i="6"/>
  <c r="X302" i="6" s="1"/>
  <c r="T301" i="6"/>
  <c r="X301" i="6" s="1"/>
  <c r="T300" i="6"/>
  <c r="X300" i="6" s="1"/>
  <c r="T299" i="6"/>
  <c r="X299" i="6" s="1"/>
  <c r="T298" i="6"/>
  <c r="X298" i="6" s="1"/>
  <c r="T297" i="6"/>
  <c r="X297" i="6" s="1"/>
  <c r="T296" i="6"/>
  <c r="X296" i="6" s="1"/>
  <c r="T295" i="6"/>
  <c r="X295" i="6" s="1"/>
  <c r="T294" i="6"/>
  <c r="X294" i="6" s="1"/>
  <c r="T293" i="6"/>
  <c r="X293" i="6" s="1"/>
  <c r="T292" i="6"/>
  <c r="X292" i="6" s="1"/>
  <c r="T291" i="6"/>
  <c r="X291" i="6" s="1"/>
  <c r="T290" i="6"/>
  <c r="X290" i="6" s="1"/>
  <c r="T289" i="6"/>
  <c r="X289" i="6" s="1"/>
  <c r="T288" i="6"/>
  <c r="X288" i="6" s="1"/>
  <c r="T287" i="6"/>
  <c r="X287" i="6" s="1"/>
  <c r="T286" i="6"/>
  <c r="X286" i="6" s="1"/>
  <c r="T285" i="6"/>
  <c r="X285" i="6" s="1"/>
  <c r="T284" i="6"/>
  <c r="X284" i="6" s="1"/>
  <c r="T283" i="6"/>
  <c r="X283" i="6" s="1"/>
  <c r="T282" i="6"/>
  <c r="X282" i="6" s="1"/>
  <c r="T281" i="6"/>
  <c r="X281" i="6" s="1"/>
  <c r="T280" i="6"/>
  <c r="X280" i="6" s="1"/>
  <c r="T278" i="6"/>
  <c r="X278" i="6" s="1"/>
  <c r="T277" i="6"/>
  <c r="X277" i="6" s="1"/>
  <c r="T276" i="6"/>
  <c r="X276" i="6" s="1"/>
  <c r="T275" i="6"/>
  <c r="X275" i="6" s="1"/>
  <c r="T274" i="6"/>
  <c r="X274" i="6" s="1"/>
  <c r="T273" i="6"/>
  <c r="X273" i="6" s="1"/>
  <c r="T272" i="6"/>
  <c r="X272" i="6" s="1"/>
  <c r="T271" i="6"/>
  <c r="X271" i="6" s="1"/>
  <c r="T270" i="6"/>
  <c r="X270" i="6" s="1"/>
  <c r="T269" i="6"/>
  <c r="X269" i="6" s="1"/>
  <c r="T268" i="6"/>
  <c r="X268" i="6" s="1"/>
  <c r="T267" i="6"/>
  <c r="X267" i="6" s="1"/>
  <c r="T266" i="6"/>
  <c r="X266" i="6" s="1"/>
  <c r="T265" i="6"/>
  <c r="X265" i="6" s="1"/>
  <c r="T264" i="6"/>
  <c r="X264" i="6" s="1"/>
  <c r="AG637" i="6" l="1"/>
  <c r="AJ637" i="6" s="1"/>
  <c r="AG573" i="6"/>
  <c r="AJ573" i="6" s="1"/>
  <c r="AG581" i="6"/>
  <c r="AJ581" i="6" s="1"/>
  <c r="AG613" i="6"/>
  <c r="AJ613" i="6" s="1"/>
  <c r="AG621" i="6"/>
  <c r="AJ621" i="6" s="1"/>
  <c r="AG629" i="6"/>
  <c r="AJ629" i="6" s="1"/>
  <c r="AG567" i="6"/>
  <c r="AJ567" i="6" s="1"/>
  <c r="AG583" i="6"/>
  <c r="AJ583" i="6" s="1"/>
  <c r="AG591" i="6"/>
  <c r="AJ591" i="6" s="1"/>
  <c r="AG599" i="6"/>
  <c r="AJ599" i="6" s="1"/>
  <c r="AG564" i="6"/>
  <c r="AJ564" i="6" s="1"/>
  <c r="AG572" i="6"/>
  <c r="AJ572" i="6" s="1"/>
  <c r="AG580" i="6"/>
  <c r="AJ580" i="6" s="1"/>
  <c r="AG596" i="6"/>
  <c r="AJ596" i="6" s="1"/>
  <c r="AG604" i="6"/>
  <c r="AJ604" i="6" s="1"/>
  <c r="AG612" i="6"/>
  <c r="AJ612" i="6" s="1"/>
  <c r="AG618" i="6"/>
  <c r="AJ618" i="6" s="1"/>
  <c r="AG626" i="6"/>
  <c r="AJ626" i="6" s="1"/>
  <c r="AG634" i="6"/>
  <c r="AJ634" i="6" s="1"/>
  <c r="AG558" i="6"/>
  <c r="AJ558" i="6" s="1"/>
  <c r="AG574" i="6"/>
  <c r="AJ574" i="6" s="1"/>
  <c r="AG582" i="6"/>
  <c r="AJ582" i="6" s="1"/>
  <c r="AG590" i="6"/>
  <c r="AJ590" i="6" s="1"/>
  <c r="AG598" i="6"/>
  <c r="AJ598" i="6" s="1"/>
  <c r="AG620" i="6"/>
  <c r="AJ620" i="6" s="1"/>
  <c r="AG636" i="6"/>
  <c r="AJ636" i="6" s="1"/>
  <c r="AG627" i="6"/>
  <c r="AJ627" i="6" s="1"/>
  <c r="AG628" i="6"/>
  <c r="AJ628" i="6" s="1"/>
  <c r="AG619" i="6"/>
  <c r="AJ619" i="6" s="1"/>
  <c r="AG605" i="6"/>
  <c r="AJ605" i="6" s="1"/>
  <c r="AG606" i="6"/>
  <c r="AJ606" i="6" s="1"/>
  <c r="AG607" i="6"/>
  <c r="AJ607" i="6" s="1"/>
  <c r="AG597" i="6"/>
  <c r="AJ597" i="6" s="1"/>
  <c r="AG588" i="6"/>
  <c r="AJ588" i="6" s="1"/>
  <c r="AG589" i="6"/>
  <c r="AJ589" i="6" s="1"/>
  <c r="AG575" i="6"/>
  <c r="AJ575" i="6" s="1"/>
  <c r="AG566" i="6"/>
  <c r="AJ566" i="6" s="1"/>
  <c r="AG565" i="6"/>
  <c r="AJ565" i="6" s="1"/>
  <c r="AG549" i="6"/>
  <c r="AJ549" i="6" s="1"/>
  <c r="AG547" i="6"/>
  <c r="AJ547" i="6" s="1"/>
  <c r="AG545" i="6"/>
  <c r="AJ545" i="6" s="1"/>
  <c r="AG553" i="6"/>
  <c r="AJ553" i="6" s="1"/>
  <c r="AG562" i="6"/>
  <c r="AJ562" i="6" s="1"/>
  <c r="AG570" i="6"/>
  <c r="AJ570" i="6" s="1"/>
  <c r="AG578" i="6"/>
  <c r="AJ578" i="6" s="1"/>
  <c r="AG586" i="6"/>
  <c r="AJ586" i="6" s="1"/>
  <c r="AG594" i="6"/>
  <c r="AJ594" i="6" s="1"/>
  <c r="AG602" i="6"/>
  <c r="AJ602" i="6" s="1"/>
  <c r="AG610" i="6"/>
  <c r="AJ610" i="6" s="1"/>
  <c r="AG616" i="6"/>
  <c r="AJ616" i="6" s="1"/>
  <c r="AG624" i="6"/>
  <c r="AJ624" i="6" s="1"/>
  <c r="AG632" i="6"/>
  <c r="AJ632" i="6" s="1"/>
  <c r="AG542" i="6"/>
  <c r="AJ542" i="6" s="1"/>
  <c r="AG550" i="6"/>
  <c r="AJ550" i="6" s="1"/>
  <c r="AG559" i="6"/>
  <c r="AJ559" i="6" s="1"/>
  <c r="AG556" i="6"/>
  <c r="AJ556" i="6" s="1"/>
  <c r="AG593" i="6"/>
  <c r="AJ593" i="6" s="1"/>
  <c r="AG601" i="6"/>
  <c r="AJ601" i="6" s="1"/>
  <c r="AG609" i="6"/>
  <c r="AJ609" i="6" s="1"/>
  <c r="AG615" i="6"/>
  <c r="AJ615" i="6" s="1"/>
  <c r="AG623" i="6"/>
  <c r="AJ623" i="6" s="1"/>
  <c r="AG631" i="6"/>
  <c r="AJ631" i="6" s="1"/>
  <c r="AG639" i="6"/>
  <c r="AJ639" i="6" s="1"/>
  <c r="AG560" i="6"/>
  <c r="AJ560" i="6" s="1"/>
  <c r="AG614" i="6"/>
  <c r="AJ614" i="6" s="1"/>
  <c r="AG557" i="6"/>
  <c r="AJ557" i="6" s="1"/>
  <c r="AG548" i="6"/>
  <c r="AJ548" i="6" s="1"/>
  <c r="AG543" i="6"/>
  <c r="AJ543" i="6" s="1"/>
  <c r="AG568" i="6"/>
  <c r="AJ568" i="6" s="1"/>
  <c r="AG584" i="6"/>
  <c r="AJ584" i="6" s="1"/>
  <c r="AG600" i="6"/>
  <c r="AJ600" i="6" s="1"/>
  <c r="AG622" i="6"/>
  <c r="AJ622" i="6" s="1"/>
  <c r="AG551" i="6"/>
  <c r="AJ551" i="6" s="1"/>
  <c r="AG576" i="6"/>
  <c r="AJ576" i="6" s="1"/>
  <c r="AG592" i="6"/>
  <c r="AJ592" i="6" s="1"/>
  <c r="AG608" i="6"/>
  <c r="AJ608" i="6" s="1"/>
  <c r="AG630" i="6"/>
  <c r="AJ630" i="6" s="1"/>
  <c r="AG638" i="6"/>
  <c r="AJ638" i="6" s="1"/>
  <c r="AG544" i="6"/>
  <c r="AJ544" i="6" s="1"/>
  <c r="AG552" i="6"/>
  <c r="AJ552" i="6" s="1"/>
  <c r="AG561" i="6"/>
  <c r="AJ561" i="6" s="1"/>
  <c r="AG569" i="6"/>
  <c r="AJ569" i="6" s="1"/>
  <c r="AG577" i="6"/>
  <c r="AJ577" i="6" s="1"/>
  <c r="AG585" i="6"/>
  <c r="AJ585" i="6" s="1"/>
  <c r="AG546" i="6"/>
  <c r="AJ546" i="6" s="1"/>
  <c r="AG554" i="6"/>
  <c r="AJ554" i="6" s="1"/>
  <c r="AG563" i="6"/>
  <c r="AJ563" i="6" s="1"/>
  <c r="AG571" i="6"/>
  <c r="AJ571" i="6" s="1"/>
  <c r="AG579" i="6"/>
  <c r="AJ579" i="6" s="1"/>
  <c r="AG587" i="6"/>
  <c r="AJ587" i="6" s="1"/>
  <c r="AG595" i="6"/>
  <c r="AJ595" i="6" s="1"/>
  <c r="AG603" i="6"/>
  <c r="AJ603" i="6" s="1"/>
  <c r="AG611" i="6"/>
  <c r="AJ611" i="6" s="1"/>
  <c r="AG617" i="6"/>
  <c r="AJ617" i="6" s="1"/>
  <c r="AG625" i="6"/>
  <c r="AJ625" i="6" s="1"/>
  <c r="AG633" i="6"/>
  <c r="AJ633" i="6" s="1"/>
  <c r="AG379" i="6"/>
  <c r="AJ379" i="6" s="1"/>
  <c r="AG287" i="6"/>
  <c r="AJ287" i="6" s="1"/>
  <c r="AG311" i="6"/>
  <c r="AJ311" i="6" s="1"/>
  <c r="AG327" i="6"/>
  <c r="AJ327" i="6" s="1"/>
  <c r="AG264" i="6"/>
  <c r="AJ264" i="6" s="1"/>
  <c r="AG272" i="6"/>
  <c r="AJ272" i="6" s="1"/>
  <c r="AG281" i="6"/>
  <c r="AJ281" i="6" s="1"/>
  <c r="AG289" i="6"/>
  <c r="AJ289" i="6" s="1"/>
  <c r="AG297" i="6"/>
  <c r="AJ297" i="6" s="1"/>
  <c r="AG305" i="6"/>
  <c r="AJ305" i="6" s="1"/>
  <c r="AG313" i="6"/>
  <c r="AJ313" i="6" s="1"/>
  <c r="AG321" i="6"/>
  <c r="AJ321" i="6" s="1"/>
  <c r="AG329" i="6"/>
  <c r="AJ329" i="6" s="1"/>
  <c r="AG337" i="6"/>
  <c r="AJ337" i="6" s="1"/>
  <c r="AG345" i="6"/>
  <c r="AJ345" i="6" s="1"/>
  <c r="AG353" i="6"/>
  <c r="AJ353" i="6" s="1"/>
  <c r="AG361" i="6"/>
  <c r="AJ361" i="6" s="1"/>
  <c r="AG368" i="6"/>
  <c r="AJ368" i="6" s="1"/>
  <c r="AG376" i="6"/>
  <c r="AJ376" i="6" s="1"/>
  <c r="AG384" i="6"/>
  <c r="AJ384" i="6" s="1"/>
  <c r="AG392" i="6"/>
  <c r="AJ392" i="6" s="1"/>
  <c r="AG400" i="6"/>
  <c r="AJ400" i="6" s="1"/>
  <c r="AG408" i="6"/>
  <c r="AJ408" i="6" s="1"/>
  <c r="AG416" i="6"/>
  <c r="AJ416" i="6" s="1"/>
  <c r="AG424" i="6"/>
  <c r="AJ424" i="6" s="1"/>
  <c r="AG432" i="6"/>
  <c r="AJ432" i="6" s="1"/>
  <c r="AG440" i="6"/>
  <c r="AJ440" i="6" s="1"/>
  <c r="AG448" i="6"/>
  <c r="AJ448" i="6" s="1"/>
  <c r="AG455" i="6"/>
  <c r="AJ455" i="6" s="1"/>
  <c r="AG462" i="6"/>
  <c r="AJ462" i="6" s="1"/>
  <c r="AG470" i="6"/>
  <c r="AJ470" i="6" s="1"/>
  <c r="AG478" i="6"/>
  <c r="AJ478" i="6" s="1"/>
  <c r="AG489" i="6"/>
  <c r="AJ489" i="6" s="1"/>
  <c r="AG497" i="6"/>
  <c r="AJ497" i="6" s="1"/>
  <c r="AG505" i="6"/>
  <c r="AJ505" i="6" s="1"/>
  <c r="AG513" i="6"/>
  <c r="AJ513" i="6" s="1"/>
  <c r="AG427" i="6"/>
  <c r="AJ427" i="6" s="1"/>
  <c r="AG273" i="6"/>
  <c r="AJ273" i="6" s="1"/>
  <c r="AG282" i="6"/>
  <c r="AJ282" i="6" s="1"/>
  <c r="AG290" i="6"/>
  <c r="AJ290" i="6" s="1"/>
  <c r="AG298" i="6"/>
  <c r="AJ298" i="6" s="1"/>
  <c r="AG306" i="6"/>
  <c r="AJ306" i="6" s="1"/>
  <c r="AG314" i="6"/>
  <c r="AJ314" i="6" s="1"/>
  <c r="AG322" i="6"/>
  <c r="AJ322" i="6" s="1"/>
  <c r="AG330" i="6"/>
  <c r="AJ330" i="6" s="1"/>
  <c r="AG338" i="6"/>
  <c r="AJ338" i="6" s="1"/>
  <c r="AG346" i="6"/>
  <c r="AJ346" i="6" s="1"/>
  <c r="AG354" i="6"/>
  <c r="AJ354" i="6" s="1"/>
  <c r="AG369" i="6"/>
  <c r="AJ369" i="6" s="1"/>
  <c r="AG377" i="6"/>
  <c r="AJ377" i="6" s="1"/>
  <c r="AG385" i="6"/>
  <c r="AJ385" i="6" s="1"/>
  <c r="AG401" i="6"/>
  <c r="AJ401" i="6" s="1"/>
  <c r="AG409" i="6"/>
  <c r="AJ409" i="6" s="1"/>
  <c r="AG417" i="6"/>
  <c r="AJ417" i="6" s="1"/>
  <c r="AG425" i="6"/>
  <c r="AJ425" i="6" s="1"/>
  <c r="AG433" i="6"/>
  <c r="AJ433" i="6" s="1"/>
  <c r="AG441" i="6"/>
  <c r="AJ441" i="6" s="1"/>
  <c r="AG463" i="6"/>
  <c r="AJ463" i="6" s="1"/>
  <c r="AG471" i="6"/>
  <c r="AJ471" i="6" s="1"/>
  <c r="AG490" i="6"/>
  <c r="AJ490" i="6" s="1"/>
  <c r="AG498" i="6"/>
  <c r="AJ498" i="6" s="1"/>
  <c r="AG506" i="6"/>
  <c r="AJ506" i="6" s="1"/>
  <c r="AG514" i="6"/>
  <c r="AJ514" i="6" s="1"/>
  <c r="AG363" i="6"/>
  <c r="AJ363" i="6" s="1"/>
  <c r="AG419" i="6"/>
  <c r="AJ419" i="6" s="1"/>
  <c r="AG278" i="6"/>
  <c r="AJ278" i="6" s="1"/>
  <c r="AG303" i="6"/>
  <c r="AJ303" i="6" s="1"/>
  <c r="AG335" i="6"/>
  <c r="AJ335" i="6" s="1"/>
  <c r="AG265" i="6"/>
  <c r="AJ265" i="6" s="1"/>
  <c r="AG266" i="6"/>
  <c r="AJ266" i="6" s="1"/>
  <c r="AG274" i="6"/>
  <c r="AJ274" i="6" s="1"/>
  <c r="AG283" i="6"/>
  <c r="AJ283" i="6" s="1"/>
  <c r="AG291" i="6"/>
  <c r="AJ291" i="6" s="1"/>
  <c r="AG299" i="6"/>
  <c r="AJ299" i="6" s="1"/>
  <c r="AG307" i="6"/>
  <c r="AJ307" i="6" s="1"/>
  <c r="AG315" i="6"/>
  <c r="AJ315" i="6" s="1"/>
  <c r="AG323" i="6"/>
  <c r="AJ323" i="6" s="1"/>
  <c r="AG331" i="6"/>
  <c r="AJ331" i="6" s="1"/>
  <c r="AG339" i="6"/>
  <c r="AJ339" i="6" s="1"/>
  <c r="AG347" i="6"/>
  <c r="AJ347" i="6" s="1"/>
  <c r="AG355" i="6"/>
  <c r="AJ355" i="6" s="1"/>
  <c r="AG370" i="6"/>
  <c r="AJ370" i="6" s="1"/>
  <c r="AG378" i="6"/>
  <c r="AJ378" i="6" s="1"/>
  <c r="AG386" i="6"/>
  <c r="AJ386" i="6" s="1"/>
  <c r="AG394" i="6"/>
  <c r="AJ394" i="6" s="1"/>
  <c r="AG410" i="6"/>
  <c r="AJ410" i="6" s="1"/>
  <c r="AG418" i="6"/>
  <c r="AJ418" i="6" s="1"/>
  <c r="AG434" i="6"/>
  <c r="AJ434" i="6" s="1"/>
  <c r="AG442" i="6"/>
  <c r="AJ442" i="6" s="1"/>
  <c r="AG449" i="6"/>
  <c r="AJ449" i="6" s="1"/>
  <c r="AG472" i="6"/>
  <c r="AJ472" i="6" s="1"/>
  <c r="AG480" i="6"/>
  <c r="AJ480" i="6" s="1"/>
  <c r="AG507" i="6"/>
  <c r="AJ507" i="6" s="1"/>
  <c r="AG515" i="6"/>
  <c r="AJ515" i="6" s="1"/>
  <c r="AG395" i="6"/>
  <c r="AJ395" i="6" s="1"/>
  <c r="AG457" i="6"/>
  <c r="AJ457" i="6" s="1"/>
  <c r="AG516" i="6"/>
  <c r="AJ516" i="6" s="1"/>
  <c r="AG268" i="6"/>
  <c r="AJ268" i="6" s="1"/>
  <c r="AG276" i="6"/>
  <c r="AJ276" i="6" s="1"/>
  <c r="AG285" i="6"/>
  <c r="AJ285" i="6" s="1"/>
  <c r="AG293" i="6"/>
  <c r="AJ293" i="6" s="1"/>
  <c r="AG301" i="6"/>
  <c r="AJ301" i="6" s="1"/>
  <c r="AG309" i="6"/>
  <c r="AJ309" i="6" s="1"/>
  <c r="AG317" i="6"/>
  <c r="AJ317" i="6" s="1"/>
  <c r="AG325" i="6"/>
  <c r="AJ325" i="6" s="1"/>
  <c r="AG333" i="6"/>
  <c r="AJ333" i="6" s="1"/>
  <c r="AG341" i="6"/>
  <c r="AJ341" i="6" s="1"/>
  <c r="AG349" i="6"/>
  <c r="AJ349" i="6" s="1"/>
  <c r="AG364" i="6"/>
  <c r="AJ364" i="6" s="1"/>
  <c r="AG372" i="6"/>
  <c r="AJ372" i="6" s="1"/>
  <c r="AG388" i="6"/>
  <c r="AJ388" i="6" s="1"/>
  <c r="AG396" i="6"/>
  <c r="AJ396" i="6" s="1"/>
  <c r="AG404" i="6"/>
  <c r="AJ404" i="6" s="1"/>
  <c r="AG412" i="6"/>
  <c r="AJ412" i="6" s="1"/>
  <c r="AG428" i="6"/>
  <c r="AJ428" i="6" s="1"/>
  <c r="AG436" i="6"/>
  <c r="AJ436" i="6" s="1"/>
  <c r="AG451" i="6"/>
  <c r="AJ451" i="6" s="1"/>
  <c r="AG458" i="6"/>
  <c r="AJ458" i="6" s="1"/>
  <c r="AG466" i="6"/>
  <c r="AJ466" i="6" s="1"/>
  <c r="AG493" i="6"/>
  <c r="AJ493" i="6" s="1"/>
  <c r="AG501" i="6"/>
  <c r="AJ501" i="6" s="1"/>
  <c r="AG533" i="6"/>
  <c r="AJ533" i="6" s="1"/>
  <c r="AG356" i="6"/>
  <c r="AJ356" i="6" s="1"/>
  <c r="AG387" i="6"/>
  <c r="AJ387" i="6" s="1"/>
  <c r="AG443" i="6"/>
  <c r="AJ443" i="6" s="1"/>
  <c r="AG492" i="6"/>
  <c r="AJ492" i="6" s="1"/>
  <c r="AG269" i="6"/>
  <c r="AJ269" i="6" s="1"/>
  <c r="AG277" i="6"/>
  <c r="AJ277" i="6" s="1"/>
  <c r="AG286" i="6"/>
  <c r="AJ286" i="6" s="1"/>
  <c r="AG294" i="6"/>
  <c r="AJ294" i="6" s="1"/>
  <c r="AG302" i="6"/>
  <c r="AJ302" i="6" s="1"/>
  <c r="AG310" i="6"/>
  <c r="AJ310" i="6" s="1"/>
  <c r="AG318" i="6"/>
  <c r="AJ318" i="6" s="1"/>
  <c r="AG326" i="6"/>
  <c r="AJ326" i="6" s="1"/>
  <c r="AG334" i="6"/>
  <c r="AJ334" i="6" s="1"/>
  <c r="AG342" i="6"/>
  <c r="AJ342" i="6" s="1"/>
  <c r="AG350" i="6"/>
  <c r="AJ350" i="6" s="1"/>
  <c r="AG359" i="6"/>
  <c r="AJ359" i="6" s="1"/>
  <c r="AG365" i="6"/>
  <c r="AJ365" i="6" s="1"/>
  <c r="AG373" i="6"/>
  <c r="AJ373" i="6" s="1"/>
  <c r="AG381" i="6"/>
  <c r="AJ381" i="6" s="1"/>
  <c r="AG389" i="6"/>
  <c r="AJ389" i="6" s="1"/>
  <c r="AG397" i="6"/>
  <c r="AJ397" i="6" s="1"/>
  <c r="AG405" i="6"/>
  <c r="AJ405" i="6" s="1"/>
  <c r="AG413" i="6"/>
  <c r="AJ413" i="6" s="1"/>
  <c r="AG421" i="6"/>
  <c r="AJ421" i="6" s="1"/>
  <c r="AG437" i="6"/>
  <c r="AJ437" i="6" s="1"/>
  <c r="AG445" i="6"/>
  <c r="AJ445" i="6" s="1"/>
  <c r="AG452" i="6"/>
  <c r="AJ452" i="6" s="1"/>
  <c r="AG459" i="6"/>
  <c r="AJ459" i="6" s="1"/>
  <c r="AG467" i="6"/>
  <c r="AJ467" i="6" s="1"/>
  <c r="AG475" i="6"/>
  <c r="AJ475" i="6" s="1"/>
  <c r="AG483" i="6"/>
  <c r="AJ483" i="6" s="1"/>
  <c r="AG502" i="6"/>
  <c r="AJ502" i="6" s="1"/>
  <c r="AG510" i="6"/>
  <c r="AJ510" i="6" s="1"/>
  <c r="AG450" i="6"/>
  <c r="AJ450" i="6" s="1"/>
  <c r="AG270" i="6"/>
  <c r="AJ270" i="6" s="1"/>
  <c r="AG295" i="6"/>
  <c r="AJ295" i="6" s="1"/>
  <c r="AG319" i="6"/>
  <c r="AJ319" i="6" s="1"/>
  <c r="AG343" i="6"/>
  <c r="AJ343" i="6" s="1"/>
  <c r="AG271" i="6"/>
  <c r="AJ271" i="6" s="1"/>
  <c r="AG280" i="6"/>
  <c r="AJ280" i="6" s="1"/>
  <c r="AG288" i="6"/>
  <c r="AJ288" i="6" s="1"/>
  <c r="AG296" i="6"/>
  <c r="AJ296" i="6" s="1"/>
  <c r="AG304" i="6"/>
  <c r="AJ304" i="6" s="1"/>
  <c r="AG312" i="6"/>
  <c r="AJ312" i="6" s="1"/>
  <c r="AG320" i="6"/>
  <c r="AJ320" i="6" s="1"/>
  <c r="AG328" i="6"/>
  <c r="AJ328" i="6" s="1"/>
  <c r="AG336" i="6"/>
  <c r="AJ336" i="6" s="1"/>
  <c r="AG344" i="6"/>
  <c r="AJ344" i="6" s="1"/>
  <c r="AG352" i="6"/>
  <c r="AJ352" i="6" s="1"/>
  <c r="AG360" i="6"/>
  <c r="AJ360" i="6" s="1"/>
  <c r="AG367" i="6"/>
  <c r="AJ367" i="6" s="1"/>
  <c r="AG383" i="6"/>
  <c r="AJ383" i="6" s="1"/>
  <c r="AG391" i="6"/>
  <c r="AJ391" i="6" s="1"/>
  <c r="AG407" i="6"/>
  <c r="AJ407" i="6" s="1"/>
  <c r="AG415" i="6"/>
  <c r="AJ415" i="6" s="1"/>
  <c r="AG423" i="6"/>
  <c r="AJ423" i="6" s="1"/>
  <c r="AG431" i="6"/>
  <c r="AJ431" i="6" s="1"/>
  <c r="AG447" i="6"/>
  <c r="AJ447" i="6" s="1"/>
  <c r="AG454" i="6"/>
  <c r="AJ454" i="6" s="1"/>
  <c r="AG469" i="6"/>
  <c r="AJ469" i="6" s="1"/>
  <c r="AG477" i="6"/>
  <c r="AJ477" i="6" s="1"/>
  <c r="AG485" i="6"/>
  <c r="AJ485" i="6" s="1"/>
  <c r="AG512" i="6"/>
  <c r="AJ512" i="6" s="1"/>
  <c r="AG284" i="6"/>
  <c r="AJ284" i="6" s="1"/>
  <c r="AG499" i="6"/>
  <c r="AJ499" i="6" s="1"/>
  <c r="AG508" i="6"/>
  <c r="AJ508" i="6" s="1"/>
  <c r="AG362" i="6"/>
  <c r="AJ362" i="6" s="1"/>
  <c r="AG371" i="6"/>
  <c r="AJ371" i="6" s="1"/>
  <c r="AG380" i="6"/>
  <c r="AJ380" i="6" s="1"/>
  <c r="AG399" i="6"/>
  <c r="AJ399" i="6" s="1"/>
  <c r="AG426" i="6"/>
  <c r="AJ426" i="6" s="1"/>
  <c r="AG435" i="6"/>
  <c r="AJ435" i="6" s="1"/>
  <c r="AG444" i="6"/>
  <c r="AJ444" i="6" s="1"/>
  <c r="AG461" i="6"/>
  <c r="AJ461" i="6" s="1"/>
  <c r="AG479" i="6"/>
  <c r="AJ479" i="6" s="1"/>
  <c r="AG491" i="6"/>
  <c r="AJ491" i="6" s="1"/>
  <c r="AG500" i="6"/>
  <c r="AJ500" i="6" s="1"/>
  <c r="AG509" i="6"/>
  <c r="AJ509" i="6" s="1"/>
  <c r="AG351" i="6"/>
  <c r="AJ351" i="6" s="1"/>
  <c r="AG366" i="6"/>
  <c r="AJ366" i="6" s="1"/>
  <c r="AG374" i="6"/>
  <c r="AJ374" i="6" s="1"/>
  <c r="AG382" i="6"/>
  <c r="AJ382" i="6" s="1"/>
  <c r="AG390" i="6"/>
  <c r="AJ390" i="6" s="1"/>
  <c r="AG398" i="6"/>
  <c r="AJ398" i="6" s="1"/>
  <c r="AG406" i="6"/>
  <c r="AJ406" i="6" s="1"/>
  <c r="AG414" i="6"/>
  <c r="AJ414" i="6" s="1"/>
  <c r="AG422" i="6"/>
  <c r="AJ422" i="6" s="1"/>
  <c r="AG430" i="6"/>
  <c r="AJ430" i="6" s="1"/>
  <c r="AG438" i="6"/>
  <c r="AJ438" i="6" s="1"/>
  <c r="AG446" i="6"/>
  <c r="AJ446" i="6" s="1"/>
  <c r="AG453" i="6"/>
  <c r="AJ453" i="6" s="1"/>
  <c r="AG460" i="6"/>
  <c r="AJ460" i="6" s="1"/>
  <c r="AG468" i="6"/>
  <c r="AJ468" i="6" s="1"/>
  <c r="AG476" i="6"/>
  <c r="AJ476" i="6" s="1"/>
  <c r="AG484" i="6"/>
  <c r="AJ484" i="6" s="1"/>
  <c r="AG495" i="6"/>
  <c r="AJ495" i="6" s="1"/>
  <c r="AG503" i="6"/>
  <c r="AJ503" i="6" s="1"/>
  <c r="AG511" i="6"/>
  <c r="AJ511" i="6" s="1"/>
  <c r="AG481" i="6"/>
  <c r="AJ481" i="6" s="1"/>
  <c r="AG275" i="6"/>
  <c r="AJ275" i="6" s="1"/>
  <c r="AG267" i="6"/>
  <c r="AJ267" i="6" s="1"/>
  <c r="AG300" i="6"/>
  <c r="AJ300" i="6" s="1"/>
  <c r="AG316" i="6"/>
  <c r="AJ316" i="6" s="1"/>
  <c r="AG332" i="6"/>
  <c r="AJ332" i="6" s="1"/>
  <c r="AG348" i="6"/>
  <c r="AJ348" i="6" s="1"/>
  <c r="AG375" i="6"/>
  <c r="AJ375" i="6" s="1"/>
  <c r="AG393" i="6"/>
  <c r="AJ393" i="6" s="1"/>
  <c r="AG411" i="6"/>
  <c r="AJ411" i="6" s="1"/>
  <c r="AG429" i="6"/>
  <c r="AJ429" i="6" s="1"/>
  <c r="AG464" i="6"/>
  <c r="AJ464" i="6" s="1"/>
  <c r="AG482" i="6"/>
  <c r="AJ482" i="6" s="1"/>
  <c r="AG504" i="6"/>
  <c r="AJ504" i="6" s="1"/>
  <c r="AG403" i="6"/>
  <c r="AJ403" i="6" s="1"/>
  <c r="AG465" i="6"/>
  <c r="AJ465" i="6" s="1"/>
  <c r="AG474" i="6"/>
  <c r="AJ474" i="6" s="1"/>
  <c r="AG496" i="6"/>
  <c r="AJ496" i="6" s="1"/>
  <c r="AG292" i="6"/>
  <c r="AJ292" i="6" s="1"/>
  <c r="AG308" i="6"/>
  <c r="AJ308" i="6" s="1"/>
  <c r="AG324" i="6"/>
  <c r="AJ324" i="6" s="1"/>
  <c r="AG340" i="6"/>
  <c r="AJ340" i="6" s="1"/>
  <c r="AG357" i="6"/>
  <c r="AJ357" i="6" s="1"/>
  <c r="AG402" i="6"/>
  <c r="AJ402" i="6" s="1"/>
  <c r="AG420" i="6"/>
  <c r="AJ420" i="6" s="1"/>
  <c r="AG439" i="6"/>
  <c r="AJ439" i="6" s="1"/>
  <c r="AG456" i="6"/>
  <c r="AJ456" i="6" s="1"/>
  <c r="AG473" i="6"/>
  <c r="AJ473" i="6" s="1"/>
  <c r="AG494" i="6"/>
  <c r="AJ494" i="6" s="1"/>
  <c r="K261" i="6" l="1"/>
  <c r="J261" i="6"/>
  <c r="I261" i="6"/>
  <c r="D39" i="3" s="1"/>
  <c r="K11" i="6"/>
  <c r="AW11" i="6"/>
  <c r="AW9" i="6" s="1"/>
  <c r="AI260" i="6"/>
  <c r="AI259" i="6"/>
  <c r="AI258" i="6"/>
  <c r="AI257" i="6"/>
  <c r="AI256" i="6"/>
  <c r="AI255" i="6"/>
  <c r="AI254" i="6"/>
  <c r="AI253" i="6"/>
  <c r="AI252" i="6"/>
  <c r="AI251" i="6"/>
  <c r="AI250" i="6"/>
  <c r="AI249" i="6"/>
  <c r="AI248" i="6"/>
  <c r="AI247" i="6"/>
  <c r="AI246" i="6"/>
  <c r="AI245" i="6"/>
  <c r="AI244" i="6"/>
  <c r="AI243" i="6"/>
  <c r="AI242" i="6"/>
  <c r="AI241" i="6"/>
  <c r="AI240" i="6"/>
  <c r="AI239" i="6"/>
  <c r="AI238" i="6"/>
  <c r="AI237" i="6"/>
  <c r="AI236" i="6"/>
  <c r="AI235" i="6"/>
  <c r="AI234" i="6"/>
  <c r="AI233" i="6"/>
  <c r="AI232" i="6"/>
  <c r="AI231" i="6"/>
  <c r="AI230" i="6"/>
  <c r="AI229" i="6"/>
  <c r="AI228" i="6"/>
  <c r="AI227" i="6"/>
  <c r="AI226" i="6"/>
  <c r="AI225" i="6"/>
  <c r="AI224" i="6"/>
  <c r="AI223" i="6"/>
  <c r="AI222" i="6"/>
  <c r="AI221" i="6"/>
  <c r="AI220" i="6"/>
  <c r="AI219" i="6"/>
  <c r="AI218" i="6"/>
  <c r="AI217" i="6"/>
  <c r="AI216" i="6"/>
  <c r="AI215" i="6"/>
  <c r="AI214" i="6"/>
  <c r="AI213" i="6"/>
  <c r="AI212" i="6"/>
  <c r="AI211" i="6"/>
  <c r="AI210" i="6"/>
  <c r="AI209" i="6"/>
  <c r="AI208" i="6"/>
  <c r="AI207" i="6"/>
  <c r="AI206" i="6"/>
  <c r="AI205" i="6"/>
  <c r="AI204" i="6"/>
  <c r="AI202" i="6"/>
  <c r="AI201" i="6"/>
  <c r="AI200" i="6"/>
  <c r="AI199" i="6"/>
  <c r="AI198" i="6"/>
  <c r="AI197" i="6"/>
  <c r="AI196" i="6"/>
  <c r="AI195" i="6"/>
  <c r="AI194" i="6"/>
  <c r="AI193" i="6"/>
  <c r="AI192" i="6"/>
  <c r="AI191" i="6"/>
  <c r="AI190" i="6"/>
  <c r="AI189" i="6"/>
  <c r="AI188" i="6"/>
  <c r="AI187" i="6"/>
  <c r="AI186" i="6"/>
  <c r="AI185" i="6"/>
  <c r="AI184" i="6"/>
  <c r="AI183" i="6"/>
  <c r="AI182" i="6"/>
  <c r="AI181" i="6"/>
  <c r="AI180" i="6"/>
  <c r="AI179" i="6"/>
  <c r="AI178" i="6"/>
  <c r="AI177" i="6"/>
  <c r="AI176" i="6"/>
  <c r="AI175" i="6"/>
  <c r="AI174" i="6"/>
  <c r="AI173" i="6"/>
  <c r="AI172" i="6"/>
  <c r="AI171" i="6"/>
  <c r="AI170" i="6"/>
  <c r="AI169" i="6"/>
  <c r="AI168" i="6"/>
  <c r="AI167" i="6"/>
  <c r="AI166" i="6"/>
  <c r="AI165" i="6"/>
  <c r="AI164" i="6"/>
  <c r="AI163" i="6"/>
  <c r="AI162" i="6"/>
  <c r="AI161" i="6"/>
  <c r="AI160" i="6"/>
  <c r="AI159" i="6"/>
  <c r="AI158" i="6"/>
  <c r="AI157" i="6"/>
  <c r="AI156" i="6"/>
  <c r="AI155" i="6"/>
  <c r="AI154" i="6"/>
  <c r="AI153" i="6"/>
  <c r="AI152" i="6"/>
  <c r="AI151" i="6"/>
  <c r="AI150" i="6"/>
  <c r="AI149" i="6"/>
  <c r="AI148" i="6"/>
  <c r="AI147" i="6"/>
  <c r="AI146" i="6"/>
  <c r="AI145" i="6"/>
  <c r="AI144" i="6"/>
  <c r="AI143" i="6"/>
  <c r="AI142" i="6"/>
  <c r="AI141" i="6"/>
  <c r="AI140" i="6"/>
  <c r="AI139" i="6"/>
  <c r="AI138" i="6"/>
  <c r="AI137" i="6"/>
  <c r="AI136" i="6"/>
  <c r="AI135" i="6"/>
  <c r="AI134" i="6"/>
  <c r="AI133" i="6"/>
  <c r="AI132" i="6"/>
  <c r="AI131" i="6"/>
  <c r="AI130" i="6"/>
  <c r="AI129" i="6"/>
  <c r="AI128" i="6"/>
  <c r="AI127" i="6"/>
  <c r="AI126" i="6"/>
  <c r="AI125" i="6"/>
  <c r="AI124" i="6"/>
  <c r="AI123" i="6"/>
  <c r="AI122" i="6"/>
  <c r="AI121" i="6"/>
  <c r="AI120" i="6"/>
  <c r="AI119" i="6"/>
  <c r="AI118" i="6"/>
  <c r="AI117" i="6"/>
  <c r="AI116" i="6"/>
  <c r="AI115" i="6"/>
  <c r="AI114" i="6"/>
  <c r="AI113" i="6"/>
  <c r="AI112" i="6"/>
  <c r="AI111" i="6"/>
  <c r="AI110" i="6"/>
  <c r="AI109" i="6"/>
  <c r="AI108" i="6"/>
  <c r="AI107" i="6"/>
  <c r="AI106" i="6"/>
  <c r="AI105" i="6"/>
  <c r="AI104" i="6"/>
  <c r="AI103" i="6"/>
  <c r="AI102" i="6"/>
  <c r="AI101" i="6"/>
  <c r="AI100" i="6"/>
  <c r="AI99" i="6"/>
  <c r="AI98" i="6"/>
  <c r="AI97" i="6"/>
  <c r="AI96" i="6"/>
  <c r="AI94" i="6"/>
  <c r="AI93" i="6"/>
  <c r="AI92" i="6"/>
  <c r="AI91" i="6"/>
  <c r="AI90" i="6"/>
  <c r="AI89" i="6"/>
  <c r="AI88" i="6"/>
  <c r="AI87" i="6"/>
  <c r="AI86" i="6"/>
  <c r="AI85" i="6"/>
  <c r="AI84" i="6"/>
  <c r="AI83" i="6"/>
  <c r="AI82" i="6"/>
  <c r="AI81" i="6"/>
  <c r="AI80" i="6"/>
  <c r="AI79" i="6"/>
  <c r="AI78" i="6"/>
  <c r="AI77" i="6"/>
  <c r="AI76" i="6"/>
  <c r="AI75" i="6"/>
  <c r="AI66" i="6"/>
  <c r="AI65" i="6"/>
  <c r="AI64" i="6"/>
  <c r="AI63" i="6"/>
  <c r="AI62" i="6"/>
  <c r="AI61" i="6"/>
  <c r="AI60" i="6"/>
  <c r="AI59" i="6"/>
  <c r="AI58" i="6"/>
  <c r="AI57" i="6"/>
  <c r="AI56" i="6"/>
  <c r="AI55" i="6"/>
  <c r="AI54" i="6"/>
  <c r="AI53" i="6"/>
  <c r="AI52" i="6"/>
  <c r="AI49" i="6"/>
  <c r="AI48" i="6"/>
  <c r="AI47" i="6"/>
  <c r="AI46" i="6"/>
  <c r="AI45" i="6"/>
  <c r="AI44" i="6"/>
  <c r="AI43" i="6"/>
  <c r="AI31" i="6"/>
  <c r="AI30" i="6"/>
  <c r="AI29" i="6"/>
  <c r="AI13" i="6"/>
  <c r="AA260" i="6"/>
  <c r="AC260" i="6" s="1"/>
  <c r="AA259" i="6"/>
  <c r="AC259" i="6" s="1"/>
  <c r="AA258" i="6"/>
  <c r="AC258" i="6" s="1"/>
  <c r="AA257" i="6"/>
  <c r="AC257" i="6" s="1"/>
  <c r="AA256" i="6"/>
  <c r="AC256" i="6" s="1"/>
  <c r="AA255" i="6"/>
  <c r="AC255" i="6" s="1"/>
  <c r="AA254" i="6"/>
  <c r="AC254" i="6" s="1"/>
  <c r="AA253" i="6"/>
  <c r="AC253" i="6" s="1"/>
  <c r="AA252" i="6"/>
  <c r="AC252" i="6" s="1"/>
  <c r="AA251" i="6"/>
  <c r="AC251" i="6" s="1"/>
  <c r="AA250" i="6"/>
  <c r="AC250" i="6" s="1"/>
  <c r="AA249" i="6"/>
  <c r="AC249" i="6" s="1"/>
  <c r="AA248" i="6"/>
  <c r="AC248" i="6" s="1"/>
  <c r="AA247" i="6"/>
  <c r="AC247" i="6" s="1"/>
  <c r="AA246" i="6"/>
  <c r="AC246" i="6" s="1"/>
  <c r="AA245" i="6"/>
  <c r="AC245" i="6" s="1"/>
  <c r="AA244" i="6"/>
  <c r="AC244" i="6" s="1"/>
  <c r="AA243" i="6"/>
  <c r="AC243" i="6" s="1"/>
  <c r="AA242" i="6"/>
  <c r="AC242" i="6" s="1"/>
  <c r="AA241" i="6"/>
  <c r="AC241" i="6" s="1"/>
  <c r="AA240" i="6"/>
  <c r="AC240" i="6" s="1"/>
  <c r="AA239" i="6"/>
  <c r="AC239" i="6" s="1"/>
  <c r="AA238" i="6"/>
  <c r="AC238" i="6" s="1"/>
  <c r="AA237" i="6"/>
  <c r="AC237" i="6" s="1"/>
  <c r="AA236" i="6"/>
  <c r="AC236" i="6" s="1"/>
  <c r="AA235" i="6"/>
  <c r="AC235" i="6" s="1"/>
  <c r="AA234" i="6"/>
  <c r="AC234" i="6" s="1"/>
  <c r="AA233" i="6"/>
  <c r="AC233" i="6" s="1"/>
  <c r="AA232" i="6"/>
  <c r="AC232" i="6" s="1"/>
  <c r="AA231" i="6"/>
  <c r="AC231" i="6" s="1"/>
  <c r="AA230" i="6"/>
  <c r="AC230" i="6" s="1"/>
  <c r="AA229" i="6"/>
  <c r="AC229" i="6" s="1"/>
  <c r="AA228" i="6"/>
  <c r="AC228" i="6" s="1"/>
  <c r="AA227" i="6"/>
  <c r="AC227" i="6" s="1"/>
  <c r="AA226" i="6"/>
  <c r="AC226" i="6" s="1"/>
  <c r="AA225" i="6"/>
  <c r="AC225" i="6" s="1"/>
  <c r="AA224" i="6"/>
  <c r="AC224" i="6" s="1"/>
  <c r="AA223" i="6"/>
  <c r="AC223" i="6" s="1"/>
  <c r="AA222" i="6"/>
  <c r="AC222" i="6" s="1"/>
  <c r="AA221" i="6"/>
  <c r="AC221" i="6" s="1"/>
  <c r="AA220" i="6"/>
  <c r="AC220" i="6" s="1"/>
  <c r="AA219" i="6"/>
  <c r="AC219" i="6" s="1"/>
  <c r="AA218" i="6"/>
  <c r="AC218" i="6" s="1"/>
  <c r="AA217" i="6"/>
  <c r="AC217" i="6" s="1"/>
  <c r="AA216" i="6"/>
  <c r="AC216" i="6" s="1"/>
  <c r="AA215" i="6"/>
  <c r="AC215" i="6" s="1"/>
  <c r="AA214" i="6"/>
  <c r="AC214" i="6" s="1"/>
  <c r="AA213" i="6"/>
  <c r="AC213" i="6" s="1"/>
  <c r="AA212" i="6"/>
  <c r="AC212" i="6" s="1"/>
  <c r="AA211" i="6"/>
  <c r="AC211" i="6" s="1"/>
  <c r="AA210" i="6"/>
  <c r="AC210" i="6" s="1"/>
  <c r="AA209" i="6"/>
  <c r="AC209" i="6" s="1"/>
  <c r="AA208" i="6"/>
  <c r="AC208" i="6" s="1"/>
  <c r="AA207" i="6"/>
  <c r="AC207" i="6" s="1"/>
  <c r="AA206" i="6"/>
  <c r="AC206" i="6" s="1"/>
  <c r="AA205" i="6"/>
  <c r="AC205" i="6" s="1"/>
  <c r="AA204" i="6"/>
  <c r="AC204" i="6" s="1"/>
  <c r="AA202" i="6"/>
  <c r="AC202" i="6" s="1"/>
  <c r="AA201" i="6"/>
  <c r="AC201" i="6" s="1"/>
  <c r="AA200" i="6"/>
  <c r="AC200" i="6" s="1"/>
  <c r="AA199" i="6"/>
  <c r="AC199" i="6" s="1"/>
  <c r="AA198" i="6"/>
  <c r="AC198" i="6" s="1"/>
  <c r="AA197" i="6"/>
  <c r="AC197" i="6" s="1"/>
  <c r="AA196" i="6"/>
  <c r="AC196" i="6" s="1"/>
  <c r="AA195" i="6"/>
  <c r="AC195" i="6" s="1"/>
  <c r="AA194" i="6"/>
  <c r="AC194" i="6" s="1"/>
  <c r="AA193" i="6"/>
  <c r="AC193" i="6" s="1"/>
  <c r="AA192" i="6"/>
  <c r="AC192" i="6" s="1"/>
  <c r="AA191" i="6"/>
  <c r="AC191" i="6" s="1"/>
  <c r="AA190" i="6"/>
  <c r="AC190" i="6" s="1"/>
  <c r="AA189" i="6"/>
  <c r="AC189" i="6" s="1"/>
  <c r="AA188" i="6"/>
  <c r="AC188" i="6" s="1"/>
  <c r="AA187" i="6"/>
  <c r="AC187" i="6" s="1"/>
  <c r="AA186" i="6"/>
  <c r="AC186" i="6" s="1"/>
  <c r="AA185" i="6"/>
  <c r="AC185" i="6" s="1"/>
  <c r="AA184" i="6"/>
  <c r="AC184" i="6" s="1"/>
  <c r="AA183" i="6"/>
  <c r="AC183" i="6" s="1"/>
  <c r="AA182" i="6"/>
  <c r="AC182" i="6" s="1"/>
  <c r="AA181" i="6"/>
  <c r="AC181" i="6" s="1"/>
  <c r="AA180" i="6"/>
  <c r="AC180" i="6" s="1"/>
  <c r="AA179" i="6"/>
  <c r="AC179" i="6" s="1"/>
  <c r="AA178" i="6"/>
  <c r="AC178" i="6" s="1"/>
  <c r="AA177" i="6"/>
  <c r="AC177" i="6" s="1"/>
  <c r="AA176" i="6"/>
  <c r="AC176" i="6" s="1"/>
  <c r="AA175" i="6"/>
  <c r="AC175" i="6" s="1"/>
  <c r="AA174" i="6"/>
  <c r="AC174" i="6" s="1"/>
  <c r="AA173" i="6"/>
  <c r="AC173" i="6" s="1"/>
  <c r="AA172" i="6"/>
  <c r="AC172" i="6" s="1"/>
  <c r="AA171" i="6"/>
  <c r="AC171" i="6" s="1"/>
  <c r="AA170" i="6"/>
  <c r="AC170" i="6" s="1"/>
  <c r="AA169" i="6"/>
  <c r="AC169" i="6" s="1"/>
  <c r="AA168" i="6"/>
  <c r="AC168" i="6" s="1"/>
  <c r="AA167" i="6"/>
  <c r="AC167" i="6" s="1"/>
  <c r="AA166" i="6"/>
  <c r="AC166" i="6" s="1"/>
  <c r="AA165" i="6"/>
  <c r="AC165" i="6" s="1"/>
  <c r="AA164" i="6"/>
  <c r="AC164" i="6" s="1"/>
  <c r="AA163" i="6"/>
  <c r="AC163" i="6" s="1"/>
  <c r="AA162" i="6"/>
  <c r="AC162" i="6" s="1"/>
  <c r="AA161" i="6"/>
  <c r="AC161" i="6" s="1"/>
  <c r="AA160" i="6"/>
  <c r="AC160" i="6" s="1"/>
  <c r="AA159" i="6"/>
  <c r="AC159" i="6" s="1"/>
  <c r="AA158" i="6"/>
  <c r="AC158" i="6" s="1"/>
  <c r="AA157" i="6"/>
  <c r="AC157" i="6" s="1"/>
  <c r="AA156" i="6"/>
  <c r="AC156" i="6" s="1"/>
  <c r="AA155" i="6"/>
  <c r="AC155" i="6" s="1"/>
  <c r="AA154" i="6"/>
  <c r="AC154" i="6" s="1"/>
  <c r="AA153" i="6"/>
  <c r="AC153" i="6" s="1"/>
  <c r="AA152" i="6"/>
  <c r="AC152" i="6" s="1"/>
  <c r="AA151" i="6"/>
  <c r="AC151" i="6" s="1"/>
  <c r="AA150" i="6"/>
  <c r="AC150" i="6" s="1"/>
  <c r="AA149" i="6"/>
  <c r="AC149" i="6" s="1"/>
  <c r="AA148" i="6"/>
  <c r="AC148" i="6" s="1"/>
  <c r="AA147" i="6"/>
  <c r="AC147" i="6" s="1"/>
  <c r="AA146" i="6"/>
  <c r="AC146" i="6" s="1"/>
  <c r="AA145" i="6"/>
  <c r="AC145" i="6" s="1"/>
  <c r="AA144" i="6"/>
  <c r="AC144" i="6" s="1"/>
  <c r="AA143" i="6"/>
  <c r="AC143" i="6" s="1"/>
  <c r="AA142" i="6"/>
  <c r="AC142" i="6" s="1"/>
  <c r="AA141" i="6"/>
  <c r="AC141" i="6" s="1"/>
  <c r="AA140" i="6"/>
  <c r="AC140" i="6" s="1"/>
  <c r="AA139" i="6"/>
  <c r="AC139" i="6" s="1"/>
  <c r="AA138" i="6"/>
  <c r="AC138" i="6" s="1"/>
  <c r="AA137" i="6"/>
  <c r="AC137" i="6" s="1"/>
  <c r="AA136" i="6"/>
  <c r="AC136" i="6" s="1"/>
  <c r="AA135" i="6"/>
  <c r="AC135" i="6" s="1"/>
  <c r="AA134" i="6"/>
  <c r="AC134" i="6" s="1"/>
  <c r="AA133" i="6"/>
  <c r="AC133" i="6" s="1"/>
  <c r="AA132" i="6"/>
  <c r="AC132" i="6" s="1"/>
  <c r="AA131" i="6"/>
  <c r="AC131" i="6" s="1"/>
  <c r="AA130" i="6"/>
  <c r="AC130" i="6" s="1"/>
  <c r="AA129" i="6"/>
  <c r="AC129" i="6" s="1"/>
  <c r="AA128" i="6"/>
  <c r="AC128" i="6" s="1"/>
  <c r="AA127" i="6"/>
  <c r="AC127" i="6" s="1"/>
  <c r="AA126" i="6"/>
  <c r="AC126" i="6" s="1"/>
  <c r="AA125" i="6"/>
  <c r="AC125" i="6" s="1"/>
  <c r="AA124" i="6"/>
  <c r="AC124" i="6" s="1"/>
  <c r="AA123" i="6"/>
  <c r="AC123" i="6" s="1"/>
  <c r="AA122" i="6"/>
  <c r="AC122" i="6" s="1"/>
  <c r="AA121" i="6"/>
  <c r="AC121" i="6" s="1"/>
  <c r="AA120" i="6"/>
  <c r="AC120" i="6" s="1"/>
  <c r="AA119" i="6"/>
  <c r="AC119" i="6" s="1"/>
  <c r="AA118" i="6"/>
  <c r="AC118" i="6" s="1"/>
  <c r="AA117" i="6"/>
  <c r="AC117" i="6" s="1"/>
  <c r="AA116" i="6"/>
  <c r="AC116" i="6" s="1"/>
  <c r="AA115" i="6"/>
  <c r="AC115" i="6" s="1"/>
  <c r="AA114" i="6"/>
  <c r="AC114" i="6" s="1"/>
  <c r="AA113" i="6"/>
  <c r="AC113" i="6" s="1"/>
  <c r="AA112" i="6"/>
  <c r="AC112" i="6" s="1"/>
  <c r="AA111" i="6"/>
  <c r="AC111" i="6" s="1"/>
  <c r="AA110" i="6"/>
  <c r="AC110" i="6" s="1"/>
  <c r="AA109" i="6"/>
  <c r="AC109" i="6" s="1"/>
  <c r="AA108" i="6"/>
  <c r="AC108" i="6" s="1"/>
  <c r="AA107" i="6"/>
  <c r="AC107" i="6" s="1"/>
  <c r="AA106" i="6"/>
  <c r="AC106" i="6" s="1"/>
  <c r="AA105" i="6"/>
  <c r="AC105" i="6" s="1"/>
  <c r="AA104" i="6"/>
  <c r="AC104" i="6" s="1"/>
  <c r="AA103" i="6"/>
  <c r="AC103" i="6" s="1"/>
  <c r="AA102" i="6"/>
  <c r="AC102" i="6" s="1"/>
  <c r="AA101" i="6"/>
  <c r="AC101" i="6" s="1"/>
  <c r="AA100" i="6"/>
  <c r="AC100" i="6" s="1"/>
  <c r="AA99" i="6"/>
  <c r="AC99" i="6" s="1"/>
  <c r="AA98" i="6"/>
  <c r="AC98" i="6" s="1"/>
  <c r="AA97" i="6"/>
  <c r="AC97" i="6" s="1"/>
  <c r="AA96" i="6"/>
  <c r="AC96" i="6" s="1"/>
  <c r="AA94" i="6"/>
  <c r="AC94" i="6" s="1"/>
  <c r="AA93" i="6"/>
  <c r="AC93" i="6" s="1"/>
  <c r="AA92" i="6"/>
  <c r="AC92" i="6" s="1"/>
  <c r="AA91" i="6"/>
  <c r="AC91" i="6" s="1"/>
  <c r="AA90" i="6"/>
  <c r="AC90" i="6" s="1"/>
  <c r="AA89" i="6"/>
  <c r="AC89" i="6" s="1"/>
  <c r="AA88" i="6"/>
  <c r="AC88" i="6" s="1"/>
  <c r="AA87" i="6"/>
  <c r="AC87" i="6" s="1"/>
  <c r="AA86" i="6"/>
  <c r="AC86" i="6" s="1"/>
  <c r="AA85" i="6"/>
  <c r="AC85" i="6" s="1"/>
  <c r="AA84" i="6"/>
  <c r="AC84" i="6" s="1"/>
  <c r="AA83" i="6"/>
  <c r="AC83" i="6" s="1"/>
  <c r="AA82" i="6"/>
  <c r="AC82" i="6" s="1"/>
  <c r="AA81" i="6"/>
  <c r="AC81" i="6" s="1"/>
  <c r="AA80" i="6"/>
  <c r="AC80" i="6" s="1"/>
  <c r="AA79" i="6"/>
  <c r="AC79" i="6" s="1"/>
  <c r="AA78" i="6"/>
  <c r="AC78" i="6" s="1"/>
  <c r="AA77" i="6"/>
  <c r="AC77" i="6" s="1"/>
  <c r="AA76" i="6"/>
  <c r="AC76" i="6" s="1"/>
  <c r="AA75" i="6"/>
  <c r="AC75" i="6" s="1"/>
  <c r="AA66" i="6"/>
  <c r="AC66" i="6" s="1"/>
  <c r="AA65" i="6"/>
  <c r="AC65" i="6" s="1"/>
  <c r="AA64" i="6"/>
  <c r="AC64" i="6" s="1"/>
  <c r="AA63" i="6"/>
  <c r="AC63" i="6" s="1"/>
  <c r="AA62" i="6"/>
  <c r="AC62" i="6" s="1"/>
  <c r="AA61" i="6"/>
  <c r="AC61" i="6" s="1"/>
  <c r="AA60" i="6"/>
  <c r="AC60" i="6" s="1"/>
  <c r="AA59" i="6"/>
  <c r="AC59" i="6" s="1"/>
  <c r="AA58" i="6"/>
  <c r="AC58" i="6" s="1"/>
  <c r="AA57" i="6"/>
  <c r="AC57" i="6" s="1"/>
  <c r="AA56" i="6"/>
  <c r="AC56" i="6" s="1"/>
  <c r="AA55" i="6"/>
  <c r="AC55" i="6" s="1"/>
  <c r="AA54" i="6"/>
  <c r="AC54" i="6" s="1"/>
  <c r="AA53" i="6"/>
  <c r="AC53" i="6" s="1"/>
  <c r="AA52" i="6"/>
  <c r="AC52" i="6" s="1"/>
  <c r="AA49" i="6"/>
  <c r="AC49" i="6" s="1"/>
  <c r="AA48" i="6"/>
  <c r="AC48" i="6" s="1"/>
  <c r="AA47" i="6"/>
  <c r="AC47" i="6" s="1"/>
  <c r="AA46" i="6"/>
  <c r="AC46" i="6" s="1"/>
  <c r="AA45" i="6"/>
  <c r="AC45" i="6" s="1"/>
  <c r="AA44" i="6"/>
  <c r="AC44" i="6" s="1"/>
  <c r="AA43" i="6"/>
  <c r="AC43" i="6" s="1"/>
  <c r="AA31" i="6"/>
  <c r="AC31" i="6" s="1"/>
  <c r="AA30" i="6"/>
  <c r="AC30" i="6" s="1"/>
  <c r="AA29" i="6"/>
  <c r="AC29" i="6" s="1"/>
  <c r="AA13" i="6"/>
  <c r="AC13" i="6" s="1"/>
  <c r="I11" i="6"/>
  <c r="J11" i="6"/>
  <c r="T260" i="6"/>
  <c r="X260" i="6" s="1"/>
  <c r="T259" i="6"/>
  <c r="X259" i="6" s="1"/>
  <c r="T258" i="6"/>
  <c r="X258" i="6" s="1"/>
  <c r="T257" i="6"/>
  <c r="X257" i="6" s="1"/>
  <c r="T256" i="6"/>
  <c r="X256" i="6" s="1"/>
  <c r="T255" i="6"/>
  <c r="X255" i="6" s="1"/>
  <c r="T254" i="6"/>
  <c r="X254" i="6" s="1"/>
  <c r="T253" i="6"/>
  <c r="X253" i="6" s="1"/>
  <c r="T252" i="6"/>
  <c r="X252" i="6" s="1"/>
  <c r="T251" i="6"/>
  <c r="X251" i="6" s="1"/>
  <c r="T250" i="6"/>
  <c r="X250" i="6" s="1"/>
  <c r="T249" i="6"/>
  <c r="X249" i="6" s="1"/>
  <c r="T248" i="6"/>
  <c r="X248" i="6" s="1"/>
  <c r="T247" i="6"/>
  <c r="X247" i="6" s="1"/>
  <c r="T246" i="6"/>
  <c r="X246" i="6" s="1"/>
  <c r="T245" i="6"/>
  <c r="X245" i="6" s="1"/>
  <c r="T244" i="6"/>
  <c r="X244" i="6" s="1"/>
  <c r="T243" i="6"/>
  <c r="X243" i="6" s="1"/>
  <c r="T242" i="6"/>
  <c r="X242" i="6" s="1"/>
  <c r="T241" i="6"/>
  <c r="X241" i="6" s="1"/>
  <c r="T240" i="6"/>
  <c r="X240" i="6" s="1"/>
  <c r="T239" i="6"/>
  <c r="X239" i="6" s="1"/>
  <c r="T238" i="6"/>
  <c r="X238" i="6" s="1"/>
  <c r="T237" i="6"/>
  <c r="X237" i="6" s="1"/>
  <c r="T236" i="6"/>
  <c r="X236" i="6" s="1"/>
  <c r="T235" i="6"/>
  <c r="X235" i="6" s="1"/>
  <c r="T234" i="6"/>
  <c r="X234" i="6" s="1"/>
  <c r="T233" i="6"/>
  <c r="X233" i="6" s="1"/>
  <c r="T232" i="6"/>
  <c r="X232" i="6" s="1"/>
  <c r="T231" i="6"/>
  <c r="X231" i="6" s="1"/>
  <c r="T230" i="6"/>
  <c r="X230" i="6" s="1"/>
  <c r="T229" i="6"/>
  <c r="X229" i="6" s="1"/>
  <c r="T228" i="6"/>
  <c r="X228" i="6" s="1"/>
  <c r="T227" i="6"/>
  <c r="X227" i="6" s="1"/>
  <c r="T226" i="6"/>
  <c r="X226" i="6" s="1"/>
  <c r="T225" i="6"/>
  <c r="X225" i="6" s="1"/>
  <c r="T224" i="6"/>
  <c r="X224" i="6" s="1"/>
  <c r="T223" i="6"/>
  <c r="X223" i="6" s="1"/>
  <c r="T222" i="6"/>
  <c r="X222" i="6" s="1"/>
  <c r="T221" i="6"/>
  <c r="X221" i="6" s="1"/>
  <c r="T220" i="6"/>
  <c r="X220" i="6" s="1"/>
  <c r="T219" i="6"/>
  <c r="X219" i="6" s="1"/>
  <c r="T218" i="6"/>
  <c r="X218" i="6" s="1"/>
  <c r="T217" i="6"/>
  <c r="X217" i="6" s="1"/>
  <c r="T216" i="6"/>
  <c r="X216" i="6" s="1"/>
  <c r="T215" i="6"/>
  <c r="X215" i="6" s="1"/>
  <c r="T214" i="6"/>
  <c r="X214" i="6" s="1"/>
  <c r="T213" i="6"/>
  <c r="X213" i="6" s="1"/>
  <c r="T212" i="6"/>
  <c r="X212" i="6" s="1"/>
  <c r="T211" i="6"/>
  <c r="X211" i="6" s="1"/>
  <c r="T210" i="6"/>
  <c r="X210" i="6" s="1"/>
  <c r="T209" i="6"/>
  <c r="X209" i="6" s="1"/>
  <c r="T208" i="6"/>
  <c r="X208" i="6" s="1"/>
  <c r="T207" i="6"/>
  <c r="X207" i="6" s="1"/>
  <c r="T206" i="6"/>
  <c r="X206" i="6" s="1"/>
  <c r="T205" i="6"/>
  <c r="X205" i="6" s="1"/>
  <c r="T204" i="6"/>
  <c r="X204" i="6" s="1"/>
  <c r="T202" i="6"/>
  <c r="X202" i="6" s="1"/>
  <c r="T201" i="6"/>
  <c r="X201" i="6" s="1"/>
  <c r="T200" i="6"/>
  <c r="X200" i="6" s="1"/>
  <c r="T199" i="6"/>
  <c r="X199" i="6" s="1"/>
  <c r="T198" i="6"/>
  <c r="X198" i="6" s="1"/>
  <c r="T197" i="6"/>
  <c r="X197" i="6" s="1"/>
  <c r="T196" i="6"/>
  <c r="X196" i="6" s="1"/>
  <c r="T195" i="6"/>
  <c r="X195" i="6" s="1"/>
  <c r="T194" i="6"/>
  <c r="X194" i="6" s="1"/>
  <c r="T193" i="6"/>
  <c r="X193" i="6" s="1"/>
  <c r="T192" i="6"/>
  <c r="X192" i="6" s="1"/>
  <c r="T191" i="6"/>
  <c r="X191" i="6" s="1"/>
  <c r="T190" i="6"/>
  <c r="X190" i="6" s="1"/>
  <c r="T189" i="6"/>
  <c r="X189" i="6" s="1"/>
  <c r="T188" i="6"/>
  <c r="X188" i="6" s="1"/>
  <c r="T187" i="6"/>
  <c r="X187" i="6" s="1"/>
  <c r="T186" i="6"/>
  <c r="X186" i="6" s="1"/>
  <c r="T185" i="6"/>
  <c r="X185" i="6" s="1"/>
  <c r="T184" i="6"/>
  <c r="X184" i="6" s="1"/>
  <c r="T183" i="6"/>
  <c r="X183" i="6" s="1"/>
  <c r="T182" i="6"/>
  <c r="X182" i="6" s="1"/>
  <c r="T181" i="6"/>
  <c r="X181" i="6" s="1"/>
  <c r="T180" i="6"/>
  <c r="X180" i="6" s="1"/>
  <c r="T179" i="6"/>
  <c r="X179" i="6" s="1"/>
  <c r="T178" i="6"/>
  <c r="X178" i="6" s="1"/>
  <c r="T177" i="6"/>
  <c r="X177" i="6" s="1"/>
  <c r="T176" i="6"/>
  <c r="X176" i="6" s="1"/>
  <c r="T175" i="6"/>
  <c r="X175" i="6" s="1"/>
  <c r="T174" i="6"/>
  <c r="X174" i="6" s="1"/>
  <c r="T173" i="6"/>
  <c r="X173" i="6" s="1"/>
  <c r="T172" i="6"/>
  <c r="X172" i="6" s="1"/>
  <c r="T171" i="6"/>
  <c r="X171" i="6" s="1"/>
  <c r="T170" i="6"/>
  <c r="X170" i="6" s="1"/>
  <c r="T169" i="6"/>
  <c r="X169" i="6" s="1"/>
  <c r="T168" i="6"/>
  <c r="X168" i="6" s="1"/>
  <c r="T167" i="6"/>
  <c r="X167" i="6" s="1"/>
  <c r="T166" i="6"/>
  <c r="X166" i="6" s="1"/>
  <c r="T165" i="6"/>
  <c r="X165" i="6" s="1"/>
  <c r="T164" i="6"/>
  <c r="X164" i="6" s="1"/>
  <c r="T163" i="6"/>
  <c r="X163" i="6" s="1"/>
  <c r="T162" i="6"/>
  <c r="X162" i="6" s="1"/>
  <c r="T161" i="6"/>
  <c r="X161" i="6" s="1"/>
  <c r="T160" i="6"/>
  <c r="X160" i="6" s="1"/>
  <c r="T159" i="6"/>
  <c r="X159" i="6" s="1"/>
  <c r="T158" i="6"/>
  <c r="X158" i="6" s="1"/>
  <c r="T157" i="6"/>
  <c r="X157" i="6" s="1"/>
  <c r="T156" i="6"/>
  <c r="X156" i="6" s="1"/>
  <c r="T155" i="6"/>
  <c r="X155" i="6" s="1"/>
  <c r="T154" i="6"/>
  <c r="X154" i="6" s="1"/>
  <c r="T153" i="6"/>
  <c r="X153" i="6" s="1"/>
  <c r="T152" i="6"/>
  <c r="X152" i="6" s="1"/>
  <c r="T151" i="6"/>
  <c r="X151" i="6" s="1"/>
  <c r="T150" i="6"/>
  <c r="X150" i="6" s="1"/>
  <c r="T149" i="6"/>
  <c r="X149" i="6" s="1"/>
  <c r="T148" i="6"/>
  <c r="X148" i="6" s="1"/>
  <c r="T147" i="6"/>
  <c r="X147" i="6" s="1"/>
  <c r="T146" i="6"/>
  <c r="X146" i="6" s="1"/>
  <c r="T145" i="6"/>
  <c r="X145" i="6" s="1"/>
  <c r="T144" i="6"/>
  <c r="X144" i="6" s="1"/>
  <c r="T143" i="6"/>
  <c r="X143" i="6" s="1"/>
  <c r="T142" i="6"/>
  <c r="X142" i="6" s="1"/>
  <c r="T141" i="6"/>
  <c r="X141" i="6" s="1"/>
  <c r="T140" i="6"/>
  <c r="X140" i="6" s="1"/>
  <c r="T139" i="6"/>
  <c r="X139" i="6" s="1"/>
  <c r="T138" i="6"/>
  <c r="X138" i="6" s="1"/>
  <c r="T137" i="6"/>
  <c r="X137" i="6" s="1"/>
  <c r="T136" i="6"/>
  <c r="X136" i="6" s="1"/>
  <c r="T135" i="6"/>
  <c r="X135" i="6" s="1"/>
  <c r="T134" i="6"/>
  <c r="X134" i="6" s="1"/>
  <c r="T133" i="6"/>
  <c r="X133" i="6" s="1"/>
  <c r="T132" i="6"/>
  <c r="X132" i="6" s="1"/>
  <c r="T131" i="6"/>
  <c r="X131" i="6" s="1"/>
  <c r="T130" i="6"/>
  <c r="X130" i="6" s="1"/>
  <c r="T129" i="6"/>
  <c r="X129" i="6" s="1"/>
  <c r="T128" i="6"/>
  <c r="X128" i="6" s="1"/>
  <c r="T127" i="6"/>
  <c r="X127" i="6" s="1"/>
  <c r="T126" i="6"/>
  <c r="X126" i="6" s="1"/>
  <c r="T125" i="6"/>
  <c r="X125" i="6" s="1"/>
  <c r="T124" i="6"/>
  <c r="X124" i="6" s="1"/>
  <c r="T123" i="6"/>
  <c r="X123" i="6" s="1"/>
  <c r="T122" i="6"/>
  <c r="X122" i="6" s="1"/>
  <c r="T121" i="6"/>
  <c r="X121" i="6" s="1"/>
  <c r="T120" i="6"/>
  <c r="X120" i="6" s="1"/>
  <c r="T119" i="6"/>
  <c r="X119" i="6" s="1"/>
  <c r="T118" i="6"/>
  <c r="X118" i="6" s="1"/>
  <c r="T117" i="6"/>
  <c r="X117" i="6" s="1"/>
  <c r="T116" i="6"/>
  <c r="X116" i="6" s="1"/>
  <c r="T115" i="6"/>
  <c r="X115" i="6" s="1"/>
  <c r="T114" i="6"/>
  <c r="X114" i="6" s="1"/>
  <c r="T113" i="6"/>
  <c r="X113" i="6" s="1"/>
  <c r="T112" i="6"/>
  <c r="X112" i="6" s="1"/>
  <c r="T111" i="6"/>
  <c r="X111" i="6" s="1"/>
  <c r="T110" i="6"/>
  <c r="X110" i="6" s="1"/>
  <c r="T109" i="6"/>
  <c r="X109" i="6" s="1"/>
  <c r="T108" i="6"/>
  <c r="X108" i="6" s="1"/>
  <c r="T107" i="6"/>
  <c r="X107" i="6" s="1"/>
  <c r="T106" i="6"/>
  <c r="X106" i="6" s="1"/>
  <c r="T105" i="6"/>
  <c r="X105" i="6" s="1"/>
  <c r="T104" i="6"/>
  <c r="X104" i="6" s="1"/>
  <c r="T103" i="6"/>
  <c r="X103" i="6" s="1"/>
  <c r="T102" i="6"/>
  <c r="X102" i="6" s="1"/>
  <c r="T101" i="6"/>
  <c r="X101" i="6" s="1"/>
  <c r="T100" i="6"/>
  <c r="X100" i="6" s="1"/>
  <c r="T99" i="6"/>
  <c r="X99" i="6" s="1"/>
  <c r="T98" i="6"/>
  <c r="X98" i="6" s="1"/>
  <c r="T97" i="6"/>
  <c r="X97" i="6" s="1"/>
  <c r="T96" i="6"/>
  <c r="X96" i="6" s="1"/>
  <c r="T94" i="6"/>
  <c r="X94" i="6" s="1"/>
  <c r="T93" i="6"/>
  <c r="X93" i="6" s="1"/>
  <c r="T92" i="6"/>
  <c r="X92" i="6" s="1"/>
  <c r="T91" i="6"/>
  <c r="X91" i="6" s="1"/>
  <c r="T90" i="6"/>
  <c r="X90" i="6" s="1"/>
  <c r="T89" i="6"/>
  <c r="X89" i="6" s="1"/>
  <c r="T88" i="6"/>
  <c r="X88" i="6" s="1"/>
  <c r="T87" i="6"/>
  <c r="X87" i="6" s="1"/>
  <c r="T86" i="6"/>
  <c r="X86" i="6" s="1"/>
  <c r="T85" i="6"/>
  <c r="X85" i="6" s="1"/>
  <c r="T84" i="6"/>
  <c r="X84" i="6" s="1"/>
  <c r="T83" i="6"/>
  <c r="X83" i="6" s="1"/>
  <c r="T82" i="6"/>
  <c r="X82" i="6" s="1"/>
  <c r="T81" i="6"/>
  <c r="X81" i="6" s="1"/>
  <c r="T80" i="6"/>
  <c r="X80" i="6" s="1"/>
  <c r="T79" i="6"/>
  <c r="X79" i="6" s="1"/>
  <c r="T78" i="6"/>
  <c r="X78" i="6" s="1"/>
  <c r="T77" i="6"/>
  <c r="X77" i="6" s="1"/>
  <c r="T76" i="6"/>
  <c r="X76" i="6" s="1"/>
  <c r="T75" i="6"/>
  <c r="X75" i="6" s="1"/>
  <c r="T66" i="6"/>
  <c r="X66" i="6" s="1"/>
  <c r="T65" i="6"/>
  <c r="X65" i="6" s="1"/>
  <c r="T64" i="6"/>
  <c r="X64" i="6" s="1"/>
  <c r="T63" i="6"/>
  <c r="X63" i="6" s="1"/>
  <c r="T62" i="6"/>
  <c r="X62" i="6" s="1"/>
  <c r="T61" i="6"/>
  <c r="X61" i="6" s="1"/>
  <c r="T60" i="6"/>
  <c r="X60" i="6" s="1"/>
  <c r="T59" i="6"/>
  <c r="X59" i="6" s="1"/>
  <c r="T58" i="6"/>
  <c r="X58" i="6" s="1"/>
  <c r="T57" i="6"/>
  <c r="X57" i="6" s="1"/>
  <c r="T56" i="6"/>
  <c r="X56" i="6" s="1"/>
  <c r="T55" i="6"/>
  <c r="X55" i="6" s="1"/>
  <c r="T54" i="6"/>
  <c r="X54" i="6" s="1"/>
  <c r="T53" i="6"/>
  <c r="X53" i="6" s="1"/>
  <c r="T52" i="6"/>
  <c r="X52" i="6" s="1"/>
  <c r="T49" i="6"/>
  <c r="X49" i="6" s="1"/>
  <c r="T48" i="6"/>
  <c r="X48" i="6" s="1"/>
  <c r="X47" i="6"/>
  <c r="T46" i="6"/>
  <c r="X46" i="6" s="1"/>
  <c r="T45" i="6"/>
  <c r="X45" i="6" s="1"/>
  <c r="T44" i="6"/>
  <c r="X44" i="6" s="1"/>
  <c r="T43" i="6"/>
  <c r="X43" i="6" s="1"/>
  <c r="T31" i="6"/>
  <c r="X31" i="6" s="1"/>
  <c r="X30" i="6"/>
  <c r="T29" i="6"/>
  <c r="X29" i="6" s="1"/>
  <c r="T13" i="6"/>
  <c r="K10" i="6" l="1"/>
  <c r="J10" i="6"/>
  <c r="I10" i="6"/>
  <c r="D38" i="3" s="1"/>
  <c r="AW10" i="6"/>
  <c r="K38" i="3" s="1"/>
  <c r="K37" i="3" s="1"/>
  <c r="AW8" i="6"/>
  <c r="X13" i="6"/>
  <c r="AG13" i="6" s="1"/>
  <c r="AJ13" i="6" s="1"/>
  <c r="AG113" i="6"/>
  <c r="AJ113" i="6" s="1"/>
  <c r="AG121" i="6"/>
  <c r="AJ121" i="6" s="1"/>
  <c r="AG129" i="6"/>
  <c r="AJ129" i="6" s="1"/>
  <c r="AG137" i="6"/>
  <c r="AJ137" i="6" s="1"/>
  <c r="AG145" i="6"/>
  <c r="AJ145" i="6" s="1"/>
  <c r="AG153" i="6"/>
  <c r="AJ153" i="6" s="1"/>
  <c r="AG161" i="6"/>
  <c r="AJ161" i="6" s="1"/>
  <c r="AG169" i="6"/>
  <c r="AJ169" i="6" s="1"/>
  <c r="AG177" i="6"/>
  <c r="AJ177" i="6" s="1"/>
  <c r="AG185" i="6"/>
  <c r="AJ185" i="6" s="1"/>
  <c r="AG193" i="6"/>
  <c r="AJ193" i="6" s="1"/>
  <c r="AG201" i="6"/>
  <c r="AJ201" i="6" s="1"/>
  <c r="AG205" i="6"/>
  <c r="AJ205" i="6" s="1"/>
  <c r="AG212" i="6"/>
  <c r="AJ212" i="6" s="1"/>
  <c r="AG220" i="6"/>
  <c r="AJ220" i="6" s="1"/>
  <c r="AG228" i="6"/>
  <c r="AJ228" i="6" s="1"/>
  <c r="AG235" i="6"/>
  <c r="AJ235" i="6" s="1"/>
  <c r="AG241" i="6"/>
  <c r="AJ241" i="6" s="1"/>
  <c r="AG249" i="6"/>
  <c r="AJ249" i="6" s="1"/>
  <c r="AG253" i="6"/>
  <c r="AJ253" i="6" s="1"/>
  <c r="AG97" i="6"/>
  <c r="AJ97" i="6" s="1"/>
  <c r="AG65" i="6"/>
  <c r="AJ65" i="6" s="1"/>
  <c r="AG130" i="6"/>
  <c r="AJ130" i="6" s="1"/>
  <c r="AG138" i="6"/>
  <c r="AJ138" i="6" s="1"/>
  <c r="AG146" i="6"/>
  <c r="AJ146" i="6" s="1"/>
  <c r="AG154" i="6"/>
  <c r="AJ154" i="6" s="1"/>
  <c r="AG162" i="6"/>
  <c r="AJ162" i="6" s="1"/>
  <c r="AG170" i="6"/>
  <c r="AJ170" i="6" s="1"/>
  <c r="AG178" i="6"/>
  <c r="AJ178" i="6" s="1"/>
  <c r="AG186" i="6"/>
  <c r="AJ186" i="6" s="1"/>
  <c r="AG194" i="6"/>
  <c r="AJ194" i="6" s="1"/>
  <c r="AG202" i="6"/>
  <c r="AJ202" i="6" s="1"/>
  <c r="AG213" i="6"/>
  <c r="AJ213" i="6" s="1"/>
  <c r="AG221" i="6"/>
  <c r="AJ221" i="6" s="1"/>
  <c r="AG229" i="6"/>
  <c r="AJ229" i="6" s="1"/>
  <c r="AG242" i="6"/>
  <c r="AJ242" i="6" s="1"/>
  <c r="AG250" i="6"/>
  <c r="AJ250" i="6" s="1"/>
  <c r="AG254" i="6"/>
  <c r="AJ254" i="6" s="1"/>
  <c r="AG47" i="6"/>
  <c r="AJ47" i="6" s="1"/>
  <c r="AG29" i="6"/>
  <c r="AJ29" i="6" s="1"/>
  <c r="AG122" i="6"/>
  <c r="AJ122" i="6" s="1"/>
  <c r="AG30" i="6"/>
  <c r="AJ30" i="6" s="1"/>
  <c r="AG49" i="6"/>
  <c r="AJ49" i="6" s="1"/>
  <c r="AG58" i="6"/>
  <c r="AJ58" i="6" s="1"/>
  <c r="AG66" i="6"/>
  <c r="AJ66" i="6" s="1"/>
  <c r="AG82" i="6"/>
  <c r="AJ82" i="6" s="1"/>
  <c r="AG90" i="6"/>
  <c r="AJ90" i="6" s="1"/>
  <c r="AG99" i="6"/>
  <c r="AJ99" i="6" s="1"/>
  <c r="AG107" i="6"/>
  <c r="AJ107" i="6" s="1"/>
  <c r="AG115" i="6"/>
  <c r="AJ115" i="6" s="1"/>
  <c r="AG123" i="6"/>
  <c r="AJ123" i="6" s="1"/>
  <c r="AG131" i="6"/>
  <c r="AJ131" i="6" s="1"/>
  <c r="AG139" i="6"/>
  <c r="AJ139" i="6" s="1"/>
  <c r="AG147" i="6"/>
  <c r="AJ147" i="6" s="1"/>
  <c r="AG155" i="6"/>
  <c r="AJ155" i="6" s="1"/>
  <c r="AG163" i="6"/>
  <c r="AJ163" i="6" s="1"/>
  <c r="AG171" i="6"/>
  <c r="AJ171" i="6" s="1"/>
  <c r="AG179" i="6"/>
  <c r="AJ179" i="6" s="1"/>
  <c r="AG187" i="6"/>
  <c r="AJ187" i="6" s="1"/>
  <c r="AG195" i="6"/>
  <c r="AJ195" i="6" s="1"/>
  <c r="AG206" i="6"/>
  <c r="AJ206" i="6" s="1"/>
  <c r="AG214" i="6"/>
  <c r="AJ214" i="6" s="1"/>
  <c r="AG222" i="6"/>
  <c r="AJ222" i="6" s="1"/>
  <c r="AG230" i="6"/>
  <c r="AJ230" i="6" s="1"/>
  <c r="AG243" i="6"/>
  <c r="AJ243" i="6" s="1"/>
  <c r="AG251" i="6"/>
  <c r="AJ251" i="6" s="1"/>
  <c r="AG255" i="6"/>
  <c r="AJ255" i="6" s="1"/>
  <c r="AG80" i="6"/>
  <c r="AJ80" i="6" s="1"/>
  <c r="AG57" i="6"/>
  <c r="AJ57" i="6" s="1"/>
  <c r="AG114" i="6"/>
  <c r="AJ114" i="6" s="1"/>
  <c r="AG31" i="6"/>
  <c r="AJ31" i="6" s="1"/>
  <c r="AG52" i="6"/>
  <c r="AJ52" i="6" s="1"/>
  <c r="AG59" i="6"/>
  <c r="AJ59" i="6" s="1"/>
  <c r="AG75" i="6"/>
  <c r="AJ75" i="6" s="1"/>
  <c r="AG83" i="6"/>
  <c r="AJ83" i="6" s="1"/>
  <c r="AG91" i="6"/>
  <c r="AJ91" i="6" s="1"/>
  <c r="AG100" i="6"/>
  <c r="AJ100" i="6" s="1"/>
  <c r="AG108" i="6"/>
  <c r="AJ108" i="6" s="1"/>
  <c r="AG116" i="6"/>
  <c r="AJ116" i="6" s="1"/>
  <c r="AG124" i="6"/>
  <c r="AJ124" i="6" s="1"/>
  <c r="AG132" i="6"/>
  <c r="AJ132" i="6" s="1"/>
  <c r="AG140" i="6"/>
  <c r="AJ140" i="6" s="1"/>
  <c r="AG148" i="6"/>
  <c r="AJ148" i="6" s="1"/>
  <c r="AG156" i="6"/>
  <c r="AJ156" i="6" s="1"/>
  <c r="AG164" i="6"/>
  <c r="AJ164" i="6" s="1"/>
  <c r="AG172" i="6"/>
  <c r="AJ172" i="6" s="1"/>
  <c r="AG180" i="6"/>
  <c r="AJ180" i="6" s="1"/>
  <c r="AG188" i="6"/>
  <c r="AJ188" i="6" s="1"/>
  <c r="AG196" i="6"/>
  <c r="AJ196" i="6" s="1"/>
  <c r="AG207" i="6"/>
  <c r="AJ207" i="6" s="1"/>
  <c r="AG215" i="6"/>
  <c r="AJ215" i="6" s="1"/>
  <c r="AG223" i="6"/>
  <c r="AJ223" i="6" s="1"/>
  <c r="AG231" i="6"/>
  <c r="AJ231" i="6" s="1"/>
  <c r="AG236" i="6"/>
  <c r="AJ236" i="6" s="1"/>
  <c r="AG244" i="6"/>
  <c r="AJ244" i="6" s="1"/>
  <c r="AG252" i="6"/>
  <c r="AJ252" i="6" s="1"/>
  <c r="AG256" i="6"/>
  <c r="AJ256" i="6" s="1"/>
  <c r="AG88" i="6"/>
  <c r="AJ88" i="6" s="1"/>
  <c r="AG89" i="6"/>
  <c r="AJ89" i="6" s="1"/>
  <c r="AG43" i="6"/>
  <c r="AJ43" i="6" s="1"/>
  <c r="AG53" i="6"/>
  <c r="AJ53" i="6" s="1"/>
  <c r="AG60" i="6"/>
  <c r="AJ60" i="6" s="1"/>
  <c r="AG76" i="6"/>
  <c r="AJ76" i="6" s="1"/>
  <c r="AG84" i="6"/>
  <c r="AJ84" i="6" s="1"/>
  <c r="AG92" i="6"/>
  <c r="AJ92" i="6" s="1"/>
  <c r="AG101" i="6"/>
  <c r="AJ101" i="6" s="1"/>
  <c r="AG109" i="6"/>
  <c r="AJ109" i="6" s="1"/>
  <c r="AG117" i="6"/>
  <c r="AJ117" i="6" s="1"/>
  <c r="AG125" i="6"/>
  <c r="AJ125" i="6" s="1"/>
  <c r="AG133" i="6"/>
  <c r="AJ133" i="6" s="1"/>
  <c r="AG141" i="6"/>
  <c r="AJ141" i="6" s="1"/>
  <c r="AG149" i="6"/>
  <c r="AJ149" i="6" s="1"/>
  <c r="AG157" i="6"/>
  <c r="AJ157" i="6" s="1"/>
  <c r="AG165" i="6"/>
  <c r="AJ165" i="6" s="1"/>
  <c r="AG173" i="6"/>
  <c r="AJ173" i="6" s="1"/>
  <c r="AG181" i="6"/>
  <c r="AJ181" i="6" s="1"/>
  <c r="AG189" i="6"/>
  <c r="AJ189" i="6" s="1"/>
  <c r="AG197" i="6"/>
  <c r="AJ197" i="6" s="1"/>
  <c r="AG208" i="6"/>
  <c r="AJ208" i="6" s="1"/>
  <c r="AG216" i="6"/>
  <c r="AJ216" i="6" s="1"/>
  <c r="AG224" i="6"/>
  <c r="AJ224" i="6" s="1"/>
  <c r="AG232" i="6"/>
  <c r="AJ232" i="6" s="1"/>
  <c r="AG237" i="6"/>
  <c r="AJ237" i="6" s="1"/>
  <c r="AG245" i="6"/>
  <c r="AJ245" i="6" s="1"/>
  <c r="AG257" i="6"/>
  <c r="AJ257" i="6" s="1"/>
  <c r="AG105" i="6"/>
  <c r="AJ105" i="6" s="1"/>
  <c r="AG81" i="6"/>
  <c r="AJ81" i="6" s="1"/>
  <c r="AG44" i="6"/>
  <c r="AJ44" i="6" s="1"/>
  <c r="AG54" i="6"/>
  <c r="AJ54" i="6" s="1"/>
  <c r="AG61" i="6"/>
  <c r="AJ61" i="6" s="1"/>
  <c r="AG77" i="6"/>
  <c r="AJ77" i="6" s="1"/>
  <c r="AG85" i="6"/>
  <c r="AJ85" i="6" s="1"/>
  <c r="AG93" i="6"/>
  <c r="AJ93" i="6" s="1"/>
  <c r="AG102" i="6"/>
  <c r="AJ102" i="6" s="1"/>
  <c r="AG110" i="6"/>
  <c r="AJ110" i="6" s="1"/>
  <c r="AG118" i="6"/>
  <c r="AJ118" i="6" s="1"/>
  <c r="AG126" i="6"/>
  <c r="AJ126" i="6" s="1"/>
  <c r="AG134" i="6"/>
  <c r="AJ134" i="6" s="1"/>
  <c r="AG142" i="6"/>
  <c r="AJ142" i="6" s="1"/>
  <c r="AG150" i="6"/>
  <c r="AJ150" i="6" s="1"/>
  <c r="AG158" i="6"/>
  <c r="AJ158" i="6" s="1"/>
  <c r="AG166" i="6"/>
  <c r="AJ166" i="6" s="1"/>
  <c r="AG174" i="6"/>
  <c r="AJ174" i="6" s="1"/>
  <c r="AG182" i="6"/>
  <c r="AJ182" i="6" s="1"/>
  <c r="AG190" i="6"/>
  <c r="AJ190" i="6" s="1"/>
  <c r="AG198" i="6"/>
  <c r="AJ198" i="6" s="1"/>
  <c r="AG209" i="6"/>
  <c r="AJ209" i="6" s="1"/>
  <c r="AG217" i="6"/>
  <c r="AJ217" i="6" s="1"/>
  <c r="AG225" i="6"/>
  <c r="AJ225" i="6" s="1"/>
  <c r="AG233" i="6"/>
  <c r="AJ233" i="6" s="1"/>
  <c r="AG238" i="6"/>
  <c r="AJ238" i="6" s="1"/>
  <c r="AG246" i="6"/>
  <c r="AJ246" i="6" s="1"/>
  <c r="AG258" i="6"/>
  <c r="AJ258" i="6" s="1"/>
  <c r="AG48" i="6"/>
  <c r="AJ48" i="6" s="1"/>
  <c r="AG106" i="6"/>
  <c r="AJ106" i="6" s="1"/>
  <c r="AG45" i="6"/>
  <c r="AJ45" i="6" s="1"/>
  <c r="AG55" i="6"/>
  <c r="AJ55" i="6" s="1"/>
  <c r="AG62" i="6"/>
  <c r="AJ62" i="6" s="1"/>
  <c r="AG78" i="6"/>
  <c r="AJ78" i="6" s="1"/>
  <c r="AG86" i="6"/>
  <c r="AJ86" i="6" s="1"/>
  <c r="AG94" i="6"/>
  <c r="AJ94" i="6" s="1"/>
  <c r="AG103" i="6"/>
  <c r="AJ103" i="6" s="1"/>
  <c r="AG111" i="6"/>
  <c r="AJ111" i="6" s="1"/>
  <c r="AG119" i="6"/>
  <c r="AJ119" i="6" s="1"/>
  <c r="AG127" i="6"/>
  <c r="AJ127" i="6" s="1"/>
  <c r="AG135" i="6"/>
  <c r="AJ135" i="6" s="1"/>
  <c r="AG143" i="6"/>
  <c r="AJ143" i="6" s="1"/>
  <c r="AG151" i="6"/>
  <c r="AJ151" i="6" s="1"/>
  <c r="AG159" i="6"/>
  <c r="AJ159" i="6" s="1"/>
  <c r="AG167" i="6"/>
  <c r="AJ167" i="6" s="1"/>
  <c r="AG175" i="6"/>
  <c r="AJ175" i="6" s="1"/>
  <c r="AG183" i="6"/>
  <c r="AJ183" i="6" s="1"/>
  <c r="AG191" i="6"/>
  <c r="AJ191" i="6" s="1"/>
  <c r="AG199" i="6"/>
  <c r="AJ199" i="6" s="1"/>
  <c r="AG210" i="6"/>
  <c r="AJ210" i="6" s="1"/>
  <c r="AG218" i="6"/>
  <c r="AJ218" i="6" s="1"/>
  <c r="AG226" i="6"/>
  <c r="AJ226" i="6" s="1"/>
  <c r="AG234" i="6"/>
  <c r="AJ234" i="6" s="1"/>
  <c r="AG239" i="6"/>
  <c r="AJ239" i="6" s="1"/>
  <c r="AG247" i="6"/>
  <c r="AJ247" i="6" s="1"/>
  <c r="AG259" i="6"/>
  <c r="AJ259" i="6" s="1"/>
  <c r="AG64" i="6"/>
  <c r="AJ64" i="6" s="1"/>
  <c r="AG98" i="6"/>
  <c r="AJ98" i="6" s="1"/>
  <c r="AG46" i="6"/>
  <c r="AJ46" i="6" s="1"/>
  <c r="AG56" i="6"/>
  <c r="AJ56" i="6" s="1"/>
  <c r="AG63" i="6"/>
  <c r="AJ63" i="6" s="1"/>
  <c r="AG79" i="6"/>
  <c r="AJ79" i="6" s="1"/>
  <c r="AG87" i="6"/>
  <c r="AJ87" i="6" s="1"/>
  <c r="AG96" i="6"/>
  <c r="AJ96" i="6" s="1"/>
  <c r="AG104" i="6"/>
  <c r="AJ104" i="6" s="1"/>
  <c r="AG112" i="6"/>
  <c r="AJ112" i="6" s="1"/>
  <c r="AG120" i="6"/>
  <c r="AJ120" i="6" s="1"/>
  <c r="AG128" i="6"/>
  <c r="AJ128" i="6" s="1"/>
  <c r="AG136" i="6"/>
  <c r="AJ136" i="6" s="1"/>
  <c r="AG144" i="6"/>
  <c r="AJ144" i="6" s="1"/>
  <c r="AG152" i="6"/>
  <c r="AJ152" i="6" s="1"/>
  <c r="AG160" i="6"/>
  <c r="AJ160" i="6" s="1"/>
  <c r="AG168" i="6"/>
  <c r="AJ168" i="6" s="1"/>
  <c r="AG176" i="6"/>
  <c r="AJ176" i="6" s="1"/>
  <c r="AG184" i="6"/>
  <c r="AJ184" i="6" s="1"/>
  <c r="AG192" i="6"/>
  <c r="AJ192" i="6" s="1"/>
  <c r="AG200" i="6"/>
  <c r="AJ200" i="6" s="1"/>
  <c r="AG204" i="6"/>
  <c r="AJ204" i="6" s="1"/>
  <c r="AG211" i="6"/>
  <c r="AJ211" i="6" s="1"/>
  <c r="AG219" i="6"/>
  <c r="AJ219" i="6" s="1"/>
  <c r="AG227" i="6"/>
  <c r="AJ227" i="6" s="1"/>
  <c r="AG240" i="6"/>
  <c r="AJ240" i="6" s="1"/>
  <c r="AG248" i="6"/>
  <c r="AJ248" i="6" s="1"/>
  <c r="AG260" i="6"/>
  <c r="AJ260" i="6" s="1"/>
  <c r="F34" i="3"/>
  <c r="H619" i="7"/>
  <c r="H618" i="7"/>
  <c r="H617" i="7"/>
  <c r="H616" i="7"/>
  <c r="H615" i="7"/>
  <c r="H614" i="7"/>
  <c r="H613" i="7"/>
  <c r="H612" i="7"/>
  <c r="H611" i="7"/>
  <c r="AJ593" i="7"/>
  <c r="AB593" i="7"/>
  <c r="AD593" i="7" s="1"/>
  <c r="U593" i="7"/>
  <c r="Y593" i="7" s="1"/>
  <c r="H593" i="7"/>
  <c r="AJ592" i="7"/>
  <c r="AB592" i="7"/>
  <c r="AD592" i="7" s="1"/>
  <c r="U592" i="7"/>
  <c r="Y592" i="7" s="1"/>
  <c r="H592" i="7"/>
  <c r="AJ591" i="7"/>
  <c r="AB591" i="7"/>
  <c r="AD591" i="7" s="1"/>
  <c r="U591" i="7"/>
  <c r="Y591" i="7" s="1"/>
  <c r="H591" i="7"/>
  <c r="AJ590" i="7"/>
  <c r="AB590" i="7"/>
  <c r="AD590" i="7" s="1"/>
  <c r="U590" i="7"/>
  <c r="Y590" i="7" s="1"/>
  <c r="H590" i="7"/>
  <c r="AJ589" i="7"/>
  <c r="AB589" i="7"/>
  <c r="AD589" i="7" s="1"/>
  <c r="U589" i="7"/>
  <c r="Y589" i="7" s="1"/>
  <c r="H589" i="7"/>
  <c r="AJ588" i="7"/>
  <c r="AB588" i="7"/>
  <c r="AD588" i="7" s="1"/>
  <c r="U588" i="7"/>
  <c r="Y588" i="7" s="1"/>
  <c r="H588" i="7"/>
  <c r="AJ587" i="7"/>
  <c r="AB587" i="7"/>
  <c r="AD587" i="7" s="1"/>
  <c r="U587" i="7"/>
  <c r="Y587" i="7" s="1"/>
  <c r="H587" i="7"/>
  <c r="AJ586" i="7"/>
  <c r="AB586" i="7"/>
  <c r="AD586" i="7" s="1"/>
  <c r="U586" i="7"/>
  <c r="Y586" i="7" s="1"/>
  <c r="H586" i="7"/>
  <c r="AJ585" i="7"/>
  <c r="AB585" i="7"/>
  <c r="AD585" i="7" s="1"/>
  <c r="U585" i="7"/>
  <c r="Y585" i="7" s="1"/>
  <c r="H585" i="7"/>
  <c r="AJ584" i="7"/>
  <c r="AB584" i="7"/>
  <c r="AD584" i="7" s="1"/>
  <c r="U584" i="7"/>
  <c r="Y584" i="7" s="1"/>
  <c r="H584" i="7"/>
  <c r="AJ583" i="7"/>
  <c r="AB583" i="7"/>
  <c r="AD583" i="7" s="1"/>
  <c r="U583" i="7"/>
  <c r="Y583" i="7" s="1"/>
  <c r="H583" i="7"/>
  <c r="AJ582" i="7"/>
  <c r="AB582" i="7"/>
  <c r="AD582" i="7" s="1"/>
  <c r="U582" i="7"/>
  <c r="Y582" i="7" s="1"/>
  <c r="H582" i="7"/>
  <c r="AJ581" i="7"/>
  <c r="AB581" i="7"/>
  <c r="AD581" i="7" s="1"/>
  <c r="U581" i="7"/>
  <c r="Y581" i="7" s="1"/>
  <c r="H581" i="7"/>
  <c r="AX580" i="7"/>
  <c r="AX579" i="7" s="1"/>
  <c r="K34" i="3" s="1"/>
  <c r="K580" i="7"/>
  <c r="K579" i="7" s="1"/>
  <c r="J580" i="7"/>
  <c r="J579" i="7" s="1"/>
  <c r="I580" i="7"/>
  <c r="I579" i="7" s="1"/>
  <c r="D34" i="3" s="1"/>
  <c r="H580" i="7"/>
  <c r="H579" i="7" s="1"/>
  <c r="AJ578" i="7"/>
  <c r="AB578" i="7"/>
  <c r="AD578" i="7" s="1"/>
  <c r="U578" i="7"/>
  <c r="Y578" i="7" s="1"/>
  <c r="H578" i="7"/>
  <c r="AJ577" i="7"/>
  <c r="AB577" i="7"/>
  <c r="AD577" i="7" s="1"/>
  <c r="U577" i="7"/>
  <c r="Y577" i="7" s="1"/>
  <c r="H577" i="7"/>
  <c r="AJ576" i="7"/>
  <c r="U576" i="7"/>
  <c r="Y576" i="7" s="1"/>
  <c r="H576" i="7"/>
  <c r="AJ575" i="7"/>
  <c r="AB575" i="7"/>
  <c r="AD575" i="7" s="1"/>
  <c r="U575" i="7"/>
  <c r="Y575" i="7" s="1"/>
  <c r="H575" i="7"/>
  <c r="AJ574" i="7"/>
  <c r="AB574" i="7"/>
  <c r="AD574" i="7" s="1"/>
  <c r="U574" i="7"/>
  <c r="Y574" i="7" s="1"/>
  <c r="H574" i="7"/>
  <c r="AJ573" i="7"/>
  <c r="AB573" i="7"/>
  <c r="AD573" i="7" s="1"/>
  <c r="U573" i="7"/>
  <c r="Y573" i="7" s="1"/>
  <c r="H573" i="7"/>
  <c r="AJ572" i="7"/>
  <c r="AB572" i="7"/>
  <c r="AD572" i="7" s="1"/>
  <c r="U572" i="7"/>
  <c r="Y572" i="7" s="1"/>
  <c r="H572" i="7"/>
  <c r="AJ571" i="7"/>
  <c r="AB571" i="7"/>
  <c r="AD571" i="7" s="1"/>
  <c r="U571" i="7"/>
  <c r="Y571" i="7" s="1"/>
  <c r="H571" i="7"/>
  <c r="AJ570" i="7"/>
  <c r="AB570" i="7"/>
  <c r="AD570" i="7" s="1"/>
  <c r="U570" i="7"/>
  <c r="Y570" i="7" s="1"/>
  <c r="H570" i="7"/>
  <c r="AX569" i="7"/>
  <c r="K569" i="7"/>
  <c r="K568" i="7" s="1"/>
  <c r="J569" i="7"/>
  <c r="J568" i="7" s="1"/>
  <c r="I569" i="7"/>
  <c r="I568" i="7" s="1"/>
  <c r="H569" i="7"/>
  <c r="H568" i="7" s="1"/>
  <c r="AJ567" i="7"/>
  <c r="AB567" i="7"/>
  <c r="AD567" i="7" s="1"/>
  <c r="U567" i="7"/>
  <c r="Y567" i="7" s="1"/>
  <c r="H567" i="7"/>
  <c r="AJ566" i="7"/>
  <c r="AB566" i="7"/>
  <c r="AD566" i="7" s="1"/>
  <c r="U566" i="7"/>
  <c r="Y566" i="7" s="1"/>
  <c r="H566" i="7"/>
  <c r="AJ565" i="7"/>
  <c r="AB565" i="7"/>
  <c r="AD565" i="7" s="1"/>
  <c r="U565" i="7"/>
  <c r="Y565" i="7" s="1"/>
  <c r="H565" i="7"/>
  <c r="AJ564" i="7"/>
  <c r="AB564" i="7"/>
  <c r="AD564" i="7" s="1"/>
  <c r="U564" i="7"/>
  <c r="Y564" i="7" s="1"/>
  <c r="H564" i="7"/>
  <c r="AJ563" i="7"/>
  <c r="AB563" i="7"/>
  <c r="AD563" i="7" s="1"/>
  <c r="U563" i="7"/>
  <c r="Y563" i="7" s="1"/>
  <c r="H563" i="7"/>
  <c r="AJ562" i="7"/>
  <c r="AB562" i="7"/>
  <c r="AD562" i="7" s="1"/>
  <c r="U562" i="7"/>
  <c r="Y562" i="7" s="1"/>
  <c r="H562" i="7"/>
  <c r="AJ561" i="7"/>
  <c r="AB561" i="7"/>
  <c r="AD561" i="7" s="1"/>
  <c r="U561" i="7"/>
  <c r="Y561" i="7" s="1"/>
  <c r="H561" i="7"/>
  <c r="AJ560" i="7"/>
  <c r="AB560" i="7"/>
  <c r="AD560" i="7" s="1"/>
  <c r="U560" i="7"/>
  <c r="Y560" i="7" s="1"/>
  <c r="H560" i="7"/>
  <c r="AJ559" i="7"/>
  <c r="AB559" i="7"/>
  <c r="AD559" i="7" s="1"/>
  <c r="U559" i="7"/>
  <c r="Y559" i="7" s="1"/>
  <c r="H559" i="7"/>
  <c r="AJ558" i="7"/>
  <c r="AB558" i="7"/>
  <c r="AD558" i="7" s="1"/>
  <c r="U558" i="7"/>
  <c r="Y558" i="7" s="1"/>
  <c r="H558" i="7"/>
  <c r="AX557" i="7"/>
  <c r="AX556" i="7" s="1"/>
  <c r="K557" i="7"/>
  <c r="K556" i="7" s="1"/>
  <c r="J557" i="7"/>
  <c r="J556" i="7" s="1"/>
  <c r="I557" i="7"/>
  <c r="I556" i="7" s="1"/>
  <c r="H557" i="7"/>
  <c r="H556" i="7" s="1"/>
  <c r="AJ555" i="7"/>
  <c r="AB555" i="7"/>
  <c r="AD555" i="7" s="1"/>
  <c r="U555" i="7"/>
  <c r="U554" i="7" s="1"/>
  <c r="U553" i="7" s="1"/>
  <c r="H555" i="7"/>
  <c r="AX554" i="7"/>
  <c r="AX553" i="7" s="1"/>
  <c r="K554" i="7"/>
  <c r="K553" i="7" s="1"/>
  <c r="J554" i="7"/>
  <c r="J553" i="7" s="1"/>
  <c r="I554" i="7"/>
  <c r="AJ552" i="7"/>
  <c r="AB552" i="7"/>
  <c r="AD552" i="7" s="1"/>
  <c r="U552" i="7"/>
  <c r="Y552" i="7" s="1"/>
  <c r="H552" i="7"/>
  <c r="AJ551" i="7"/>
  <c r="AB551" i="7"/>
  <c r="AD551" i="7" s="1"/>
  <c r="U551" i="7"/>
  <c r="Y551" i="7" s="1"/>
  <c r="H551" i="7"/>
  <c r="AX550" i="7"/>
  <c r="AX549" i="7" s="1"/>
  <c r="K550" i="7"/>
  <c r="K549" i="7" s="1"/>
  <c r="J550" i="7"/>
  <c r="J549" i="7" s="1"/>
  <c r="I550" i="7"/>
  <c r="AJ548" i="7"/>
  <c r="AB548" i="7"/>
  <c r="AD548" i="7" s="1"/>
  <c r="U548" i="7"/>
  <c r="Y548" i="7" s="1"/>
  <c r="H548" i="7"/>
  <c r="AJ547" i="7"/>
  <c r="AB547" i="7"/>
  <c r="AD547" i="7" s="1"/>
  <c r="U547" i="7"/>
  <c r="Y547" i="7" s="1"/>
  <c r="H547" i="7"/>
  <c r="AJ546" i="7"/>
  <c r="AB546" i="7"/>
  <c r="AD546" i="7" s="1"/>
  <c r="U546" i="7"/>
  <c r="Y546" i="7" s="1"/>
  <c r="H546" i="7"/>
  <c r="AJ545" i="7"/>
  <c r="AB545" i="7"/>
  <c r="AD545" i="7" s="1"/>
  <c r="U545" i="7"/>
  <c r="Y545" i="7" s="1"/>
  <c r="H545" i="7"/>
  <c r="AJ544" i="7"/>
  <c r="AB544" i="7"/>
  <c r="AD544" i="7" s="1"/>
  <c r="U544" i="7"/>
  <c r="Y544" i="7" s="1"/>
  <c r="H544" i="7"/>
  <c r="AJ543" i="7"/>
  <c r="AB543" i="7"/>
  <c r="AD543" i="7" s="1"/>
  <c r="U543" i="7"/>
  <c r="Y543" i="7" s="1"/>
  <c r="H543" i="7"/>
  <c r="AJ542" i="7"/>
  <c r="AB542" i="7"/>
  <c r="AD542" i="7" s="1"/>
  <c r="U542" i="7"/>
  <c r="Y542" i="7" s="1"/>
  <c r="H542" i="7"/>
  <c r="AJ541" i="7"/>
  <c r="AB541" i="7"/>
  <c r="AD541" i="7" s="1"/>
  <c r="U541" i="7"/>
  <c r="Y541" i="7" s="1"/>
  <c r="H541" i="7"/>
  <c r="AJ540" i="7"/>
  <c r="AB540" i="7"/>
  <c r="AD540" i="7" s="1"/>
  <c r="U540" i="7"/>
  <c r="Y540" i="7" s="1"/>
  <c r="H540" i="7"/>
  <c r="AJ539" i="7"/>
  <c r="AB539" i="7"/>
  <c r="AD539" i="7" s="1"/>
  <c r="U539" i="7"/>
  <c r="Y539" i="7" s="1"/>
  <c r="H539" i="7"/>
  <c r="AX538" i="7"/>
  <c r="AX537" i="7" s="1"/>
  <c r="J538" i="7"/>
  <c r="J537" i="7" s="1"/>
  <c r="I538" i="7"/>
  <c r="AJ536" i="7"/>
  <c r="AB536" i="7"/>
  <c r="AD536" i="7" s="1"/>
  <c r="U536" i="7"/>
  <c r="Y536" i="7" s="1"/>
  <c r="H536" i="7"/>
  <c r="AJ535" i="7"/>
  <c r="AB535" i="7"/>
  <c r="AD535" i="7" s="1"/>
  <c r="U535" i="7"/>
  <c r="Y535" i="7" s="1"/>
  <c r="H535" i="7"/>
  <c r="AJ534" i="7"/>
  <c r="AB534" i="7"/>
  <c r="AD534" i="7" s="1"/>
  <c r="U534" i="7"/>
  <c r="Y534" i="7" s="1"/>
  <c r="H534" i="7"/>
  <c r="AJ533" i="7"/>
  <c r="AB533" i="7"/>
  <c r="AD533" i="7" s="1"/>
  <c r="U533" i="7"/>
  <c r="Y533" i="7" s="1"/>
  <c r="H533" i="7"/>
  <c r="AJ532" i="7"/>
  <c r="AB532" i="7"/>
  <c r="AD532" i="7" s="1"/>
  <c r="U532" i="7"/>
  <c r="Y532" i="7" s="1"/>
  <c r="H532" i="7"/>
  <c r="AJ531" i="7"/>
  <c r="AB531" i="7"/>
  <c r="AD531" i="7" s="1"/>
  <c r="U531" i="7"/>
  <c r="Y531" i="7" s="1"/>
  <c r="H531" i="7"/>
  <c r="AJ530" i="7"/>
  <c r="AB530" i="7"/>
  <c r="AD530" i="7" s="1"/>
  <c r="U530" i="7"/>
  <c r="Y530" i="7" s="1"/>
  <c r="H530" i="7"/>
  <c r="AJ529" i="7"/>
  <c r="AB529" i="7"/>
  <c r="AD529" i="7" s="1"/>
  <c r="U529" i="7"/>
  <c r="Y529" i="7" s="1"/>
  <c r="H529" i="7"/>
  <c r="AJ528" i="7"/>
  <c r="AB528" i="7"/>
  <c r="AD528" i="7" s="1"/>
  <c r="U528" i="7"/>
  <c r="Y528" i="7" s="1"/>
  <c r="H528" i="7"/>
  <c r="AJ527" i="7"/>
  <c r="AB527" i="7"/>
  <c r="AD527" i="7" s="1"/>
  <c r="U527" i="7"/>
  <c r="Y527" i="7" s="1"/>
  <c r="H527" i="7"/>
  <c r="AJ526" i="7"/>
  <c r="AB526" i="7"/>
  <c r="AD526" i="7" s="1"/>
  <c r="U526" i="7"/>
  <c r="Y526" i="7" s="1"/>
  <c r="H526" i="7"/>
  <c r="AX525" i="7"/>
  <c r="AX524" i="7" s="1"/>
  <c r="K525" i="7"/>
  <c r="K524" i="7" s="1"/>
  <c r="J525" i="7"/>
  <c r="J524" i="7" s="1"/>
  <c r="I525" i="7"/>
  <c r="AJ523" i="7"/>
  <c r="AB523" i="7"/>
  <c r="AD523" i="7" s="1"/>
  <c r="U523" i="7"/>
  <c r="Y523" i="7" s="1"/>
  <c r="H523" i="7"/>
  <c r="AJ522" i="7"/>
  <c r="AB522" i="7"/>
  <c r="AD522" i="7" s="1"/>
  <c r="U522" i="7"/>
  <c r="Y522" i="7" s="1"/>
  <c r="H522" i="7"/>
  <c r="AJ521" i="7"/>
  <c r="AB521" i="7"/>
  <c r="AD521" i="7" s="1"/>
  <c r="U521" i="7"/>
  <c r="Y521" i="7" s="1"/>
  <c r="H521" i="7"/>
  <c r="AJ520" i="7"/>
  <c r="AB520" i="7"/>
  <c r="AD520" i="7" s="1"/>
  <c r="U520" i="7"/>
  <c r="Y520" i="7" s="1"/>
  <c r="H520" i="7"/>
  <c r="AJ519" i="7"/>
  <c r="AB519" i="7"/>
  <c r="AD519" i="7" s="1"/>
  <c r="U519" i="7"/>
  <c r="Y519" i="7" s="1"/>
  <c r="H519" i="7"/>
  <c r="AJ518" i="7"/>
  <c r="AB518" i="7"/>
  <c r="AD518" i="7" s="1"/>
  <c r="U518" i="7"/>
  <c r="Y518" i="7" s="1"/>
  <c r="H518" i="7"/>
  <c r="AJ517" i="7"/>
  <c r="AB517" i="7"/>
  <c r="AD517" i="7" s="1"/>
  <c r="U517" i="7"/>
  <c r="Y517" i="7" s="1"/>
  <c r="H517" i="7"/>
  <c r="AX516" i="7"/>
  <c r="AX515" i="7" s="1"/>
  <c r="K516" i="7"/>
  <c r="K515" i="7" s="1"/>
  <c r="J516" i="7"/>
  <c r="J515" i="7" s="1"/>
  <c r="I516" i="7"/>
  <c r="AJ514" i="7"/>
  <c r="AB514" i="7"/>
  <c r="AD514" i="7" s="1"/>
  <c r="U514" i="7"/>
  <c r="Y514" i="7" s="1"/>
  <c r="H514" i="7"/>
  <c r="AJ513" i="7"/>
  <c r="AB513" i="7"/>
  <c r="AD513" i="7" s="1"/>
  <c r="U513" i="7"/>
  <c r="Y513" i="7" s="1"/>
  <c r="H513" i="7"/>
  <c r="AJ509" i="7"/>
  <c r="AB509" i="7"/>
  <c r="AD509" i="7" s="1"/>
  <c r="U509" i="7"/>
  <c r="Y509" i="7" s="1"/>
  <c r="H509" i="7"/>
  <c r="AJ508" i="7"/>
  <c r="AB508" i="7"/>
  <c r="AD508" i="7" s="1"/>
  <c r="U508" i="7"/>
  <c r="Y508" i="7" s="1"/>
  <c r="H508" i="7"/>
  <c r="AJ507" i="7"/>
  <c r="AB507" i="7"/>
  <c r="AD507" i="7" s="1"/>
  <c r="U507" i="7"/>
  <c r="Y507" i="7" s="1"/>
  <c r="H507" i="7"/>
  <c r="AJ506" i="7"/>
  <c r="AB506" i="7"/>
  <c r="AD506" i="7" s="1"/>
  <c r="U506" i="7"/>
  <c r="Y506" i="7" s="1"/>
  <c r="H506" i="7"/>
  <c r="AJ505" i="7"/>
  <c r="AB505" i="7"/>
  <c r="AD505" i="7" s="1"/>
  <c r="U505" i="7"/>
  <c r="Y505" i="7" s="1"/>
  <c r="H505" i="7"/>
  <c r="AJ504" i="7"/>
  <c r="AB504" i="7"/>
  <c r="AD504" i="7" s="1"/>
  <c r="U504" i="7"/>
  <c r="Y504" i="7" s="1"/>
  <c r="H504" i="7"/>
  <c r="AJ503" i="7"/>
  <c r="AB503" i="7"/>
  <c r="AD503" i="7" s="1"/>
  <c r="U503" i="7"/>
  <c r="Y503" i="7" s="1"/>
  <c r="H503" i="7"/>
  <c r="AJ502" i="7"/>
  <c r="AB502" i="7"/>
  <c r="AD502" i="7" s="1"/>
  <c r="U502" i="7"/>
  <c r="Y502" i="7" s="1"/>
  <c r="H502" i="7"/>
  <c r="AJ501" i="7"/>
  <c r="AB501" i="7"/>
  <c r="U501" i="7"/>
  <c r="Y501" i="7" s="1"/>
  <c r="H501" i="7"/>
  <c r="AX500" i="7"/>
  <c r="AX499" i="7" s="1"/>
  <c r="K500" i="7"/>
  <c r="K499" i="7" s="1"/>
  <c r="J500" i="7"/>
  <c r="J499" i="7" s="1"/>
  <c r="I500" i="7"/>
  <c r="I499" i="7" s="1"/>
  <c r="AJ498" i="7"/>
  <c r="AB498" i="7"/>
  <c r="AD498" i="7" s="1"/>
  <c r="U498" i="7"/>
  <c r="Y498" i="7" s="1"/>
  <c r="H498" i="7"/>
  <c r="AJ497" i="7"/>
  <c r="AB497" i="7"/>
  <c r="AD497" i="7" s="1"/>
  <c r="U497" i="7"/>
  <c r="Y497" i="7" s="1"/>
  <c r="H497" i="7"/>
  <c r="AJ496" i="7"/>
  <c r="AB496" i="7"/>
  <c r="AD496" i="7" s="1"/>
  <c r="U496" i="7"/>
  <c r="Y496" i="7" s="1"/>
  <c r="H496" i="7"/>
  <c r="AJ495" i="7"/>
  <c r="AB495" i="7"/>
  <c r="AD495" i="7" s="1"/>
  <c r="U495" i="7"/>
  <c r="Y495" i="7" s="1"/>
  <c r="H495" i="7"/>
  <c r="AJ494" i="7"/>
  <c r="AB494" i="7"/>
  <c r="AD494" i="7" s="1"/>
  <c r="U494" i="7"/>
  <c r="Y494" i="7" s="1"/>
  <c r="H494" i="7"/>
  <c r="AJ493" i="7"/>
  <c r="AB493" i="7"/>
  <c r="AD493" i="7" s="1"/>
  <c r="U493" i="7"/>
  <c r="Y493" i="7" s="1"/>
  <c r="H493" i="7"/>
  <c r="AJ492" i="7"/>
  <c r="AB492" i="7"/>
  <c r="AD492" i="7" s="1"/>
  <c r="U492" i="7"/>
  <c r="Y492" i="7" s="1"/>
  <c r="H492" i="7"/>
  <c r="AX491" i="7"/>
  <c r="AX490" i="7" s="1"/>
  <c r="K491" i="7"/>
  <c r="K490" i="7" s="1"/>
  <c r="J491" i="7"/>
  <c r="J490" i="7" s="1"/>
  <c r="I491" i="7"/>
  <c r="AJ489" i="7"/>
  <c r="AB489" i="7"/>
  <c r="AD489" i="7" s="1"/>
  <c r="U489" i="7"/>
  <c r="Y489" i="7" s="1"/>
  <c r="H489" i="7"/>
  <c r="AJ488" i="7"/>
  <c r="AB488" i="7"/>
  <c r="AD488" i="7" s="1"/>
  <c r="U488" i="7"/>
  <c r="Y488" i="7" s="1"/>
  <c r="H488" i="7"/>
  <c r="AJ487" i="7"/>
  <c r="AB487" i="7"/>
  <c r="AD487" i="7" s="1"/>
  <c r="U487" i="7"/>
  <c r="Y487" i="7" s="1"/>
  <c r="H487" i="7"/>
  <c r="AJ486" i="7"/>
  <c r="AB486" i="7"/>
  <c r="AD486" i="7" s="1"/>
  <c r="U486" i="7"/>
  <c r="Y486" i="7" s="1"/>
  <c r="H486" i="7"/>
  <c r="AJ485" i="7"/>
  <c r="AB485" i="7"/>
  <c r="AD485" i="7" s="1"/>
  <c r="U485" i="7"/>
  <c r="Y485" i="7" s="1"/>
  <c r="H485" i="7"/>
  <c r="AJ484" i="7"/>
  <c r="AB484" i="7"/>
  <c r="AD484" i="7" s="1"/>
  <c r="U484" i="7"/>
  <c r="Y484" i="7" s="1"/>
  <c r="H484" i="7"/>
  <c r="AJ483" i="7"/>
  <c r="AB483" i="7"/>
  <c r="AD483" i="7" s="1"/>
  <c r="U483" i="7"/>
  <c r="Y483" i="7" s="1"/>
  <c r="H483" i="7"/>
  <c r="AJ482" i="7"/>
  <c r="AB482" i="7"/>
  <c r="AD482" i="7" s="1"/>
  <c r="U482" i="7"/>
  <c r="H482" i="7"/>
  <c r="AX481" i="7"/>
  <c r="AX480" i="7" s="1"/>
  <c r="K481" i="7"/>
  <c r="K480" i="7" s="1"/>
  <c r="J481" i="7"/>
  <c r="I481" i="7"/>
  <c r="H479" i="7"/>
  <c r="H478" i="7" s="1"/>
  <c r="AJ477" i="7"/>
  <c r="AB477" i="7"/>
  <c r="AD477" i="7" s="1"/>
  <c r="U477" i="7"/>
  <c r="H477" i="7"/>
  <c r="AJ476" i="7"/>
  <c r="AB476" i="7"/>
  <c r="AD476" i="7" s="1"/>
  <c r="U476" i="7"/>
  <c r="Y476" i="7" s="1"/>
  <c r="H476" i="7"/>
  <c r="AJ475" i="7"/>
  <c r="AB475" i="7"/>
  <c r="AD475" i="7" s="1"/>
  <c r="U475" i="7"/>
  <c r="Y475" i="7" s="1"/>
  <c r="H475" i="7"/>
  <c r="AJ474" i="7"/>
  <c r="AB474" i="7"/>
  <c r="AD474" i="7" s="1"/>
  <c r="U474" i="7"/>
  <c r="Y474" i="7" s="1"/>
  <c r="H474" i="7"/>
  <c r="AJ473" i="7"/>
  <c r="AB473" i="7"/>
  <c r="U473" i="7"/>
  <c r="Y473" i="7" s="1"/>
  <c r="H473" i="7"/>
  <c r="AX472" i="7"/>
  <c r="AX471" i="7" s="1"/>
  <c r="K32" i="3" s="1"/>
  <c r="K472" i="7"/>
  <c r="K471" i="7" s="1"/>
  <c r="J472" i="7"/>
  <c r="J471" i="7" s="1"/>
  <c r="I472" i="7"/>
  <c r="I471" i="7" s="1"/>
  <c r="AJ470" i="7"/>
  <c r="AB470" i="7"/>
  <c r="AD470" i="7" s="1"/>
  <c r="U470" i="7"/>
  <c r="H470" i="7"/>
  <c r="AJ469" i="7"/>
  <c r="AB469" i="7"/>
  <c r="AD469" i="7" s="1"/>
  <c r="U469" i="7"/>
  <c r="H469" i="7"/>
  <c r="AJ468" i="7"/>
  <c r="AB468" i="7"/>
  <c r="AD468" i="7" s="1"/>
  <c r="U468" i="7"/>
  <c r="H468" i="7"/>
  <c r="AJ467" i="7"/>
  <c r="AB467" i="7"/>
  <c r="AD467" i="7" s="1"/>
  <c r="U467" i="7"/>
  <c r="H467" i="7"/>
  <c r="AJ466" i="7"/>
  <c r="AB466" i="7"/>
  <c r="U466" i="7"/>
  <c r="H466" i="7"/>
  <c r="AX465" i="7"/>
  <c r="AX464" i="7" s="1"/>
  <c r="K31" i="3" s="1"/>
  <c r="Y465" i="7"/>
  <c r="Y464" i="7" s="1"/>
  <c r="F31" i="3" s="1"/>
  <c r="K465" i="7"/>
  <c r="K464" i="7" s="1"/>
  <c r="J465" i="7"/>
  <c r="J464" i="7" s="1"/>
  <c r="I465" i="7"/>
  <c r="I464" i="7" s="1"/>
  <c r="D31" i="3" s="1"/>
  <c r="AJ463" i="7"/>
  <c r="AB463" i="7"/>
  <c r="AD463" i="7" s="1"/>
  <c r="U463" i="7"/>
  <c r="Y463" i="7" s="1"/>
  <c r="H463" i="7"/>
  <c r="AJ462" i="7"/>
  <c r="AB462" i="7"/>
  <c r="AD462" i="7" s="1"/>
  <c r="U462" i="7"/>
  <c r="Y462" i="7" s="1"/>
  <c r="H462" i="7"/>
  <c r="AJ461" i="7"/>
  <c r="AB461" i="7"/>
  <c r="AD461" i="7" s="1"/>
  <c r="U461" i="7"/>
  <c r="Y461" i="7" s="1"/>
  <c r="H461" i="7"/>
  <c r="AB460" i="7"/>
  <c r="AD460" i="7" s="1"/>
  <c r="U460" i="7"/>
  <c r="Y460" i="7" s="1"/>
  <c r="H460" i="7"/>
  <c r="AJ459" i="7"/>
  <c r="AB459" i="7"/>
  <c r="AD459" i="7" s="1"/>
  <c r="U459" i="7"/>
  <c r="Y459" i="7" s="1"/>
  <c r="H459" i="7"/>
  <c r="AX458" i="7"/>
  <c r="AX457" i="7" s="1"/>
  <c r="K30" i="3" s="1"/>
  <c r="K458" i="7"/>
  <c r="K457" i="7" s="1"/>
  <c r="J458" i="7"/>
  <c r="J457" i="7" s="1"/>
  <c r="I458" i="7"/>
  <c r="I457" i="7" s="1"/>
  <c r="D30" i="3" s="1"/>
  <c r="AJ456" i="7"/>
  <c r="AB456" i="7"/>
  <c r="AD456" i="7" s="1"/>
  <c r="U456" i="7"/>
  <c r="Y456" i="7" s="1"/>
  <c r="H456" i="7"/>
  <c r="AJ452" i="7"/>
  <c r="AB452" i="7"/>
  <c r="AD452" i="7" s="1"/>
  <c r="U452" i="7"/>
  <c r="Y452" i="7" s="1"/>
  <c r="H452" i="7"/>
  <c r="AJ451" i="7"/>
  <c r="AB451" i="7"/>
  <c r="AD451" i="7" s="1"/>
  <c r="U451" i="7"/>
  <c r="Y451" i="7" s="1"/>
  <c r="H451" i="7"/>
  <c r="AJ450" i="7"/>
  <c r="AB450" i="7"/>
  <c r="AD450" i="7" s="1"/>
  <c r="U450" i="7"/>
  <c r="Y450" i="7" s="1"/>
  <c r="H450" i="7"/>
  <c r="AJ449" i="7"/>
  <c r="AB449" i="7"/>
  <c r="AD449" i="7" s="1"/>
  <c r="U449" i="7"/>
  <c r="Y449" i="7" s="1"/>
  <c r="H449" i="7"/>
  <c r="AJ448" i="7"/>
  <c r="AB448" i="7"/>
  <c r="AD448" i="7" s="1"/>
  <c r="U448" i="7"/>
  <c r="Y448" i="7" s="1"/>
  <c r="H448" i="7"/>
  <c r="AJ447" i="7"/>
  <c r="AB447" i="7"/>
  <c r="AD447" i="7" s="1"/>
  <c r="U447" i="7"/>
  <c r="Y447" i="7" s="1"/>
  <c r="H447" i="7"/>
  <c r="AJ446" i="7"/>
  <c r="AB446" i="7"/>
  <c r="AD446" i="7" s="1"/>
  <c r="U446" i="7"/>
  <c r="Y446" i="7" s="1"/>
  <c r="H446" i="7"/>
  <c r="AJ445" i="7"/>
  <c r="AB445" i="7"/>
  <c r="AD445" i="7" s="1"/>
  <c r="U445" i="7"/>
  <c r="Y445" i="7" s="1"/>
  <c r="H445" i="7"/>
  <c r="AJ444" i="7"/>
  <c r="AB444" i="7"/>
  <c r="AD444" i="7" s="1"/>
  <c r="U444" i="7"/>
  <c r="Y444" i="7" s="1"/>
  <c r="H444" i="7"/>
  <c r="AJ443" i="7"/>
  <c r="AB443" i="7"/>
  <c r="AD443" i="7" s="1"/>
  <c r="U443" i="7"/>
  <c r="Y443" i="7" s="1"/>
  <c r="H443" i="7"/>
  <c r="AJ442" i="7"/>
  <c r="AB442" i="7"/>
  <c r="AD442" i="7" s="1"/>
  <c r="U442" i="7"/>
  <c r="Y442" i="7" s="1"/>
  <c r="H442" i="7"/>
  <c r="AJ441" i="7"/>
  <c r="AB441" i="7"/>
  <c r="AD441" i="7" s="1"/>
  <c r="U441" i="7"/>
  <c r="Y441" i="7" s="1"/>
  <c r="H441" i="7"/>
  <c r="AJ440" i="7"/>
  <c r="AB440" i="7"/>
  <c r="AD440" i="7" s="1"/>
  <c r="U440" i="7"/>
  <c r="Y440" i="7" s="1"/>
  <c r="H440" i="7"/>
  <c r="AJ439" i="7"/>
  <c r="AB439" i="7"/>
  <c r="AD439" i="7" s="1"/>
  <c r="U439" i="7"/>
  <c r="Y439" i="7" s="1"/>
  <c r="H439" i="7"/>
  <c r="AJ438" i="7"/>
  <c r="AB438" i="7"/>
  <c r="AD438" i="7" s="1"/>
  <c r="U438" i="7"/>
  <c r="Y438" i="7" s="1"/>
  <c r="H438" i="7"/>
  <c r="AJ437" i="7"/>
  <c r="AB437" i="7"/>
  <c r="AD437" i="7" s="1"/>
  <c r="U437" i="7"/>
  <c r="Y437" i="7" s="1"/>
  <c r="H437" i="7"/>
  <c r="AJ436" i="7"/>
  <c r="AB436" i="7"/>
  <c r="AD436" i="7" s="1"/>
  <c r="U436" i="7"/>
  <c r="Y436" i="7" s="1"/>
  <c r="H436" i="7"/>
  <c r="AJ435" i="7"/>
  <c r="AB435" i="7"/>
  <c r="AD435" i="7" s="1"/>
  <c r="U435" i="7"/>
  <c r="Y435" i="7" s="1"/>
  <c r="H435" i="7"/>
  <c r="AJ434" i="7"/>
  <c r="AB434" i="7"/>
  <c r="AD434" i="7" s="1"/>
  <c r="U434" i="7"/>
  <c r="Y434" i="7" s="1"/>
  <c r="H434" i="7"/>
  <c r="AJ433" i="7"/>
  <c r="AB433" i="7"/>
  <c r="AD433" i="7" s="1"/>
  <c r="U433" i="7"/>
  <c r="Y433" i="7" s="1"/>
  <c r="H433" i="7"/>
  <c r="AJ432" i="7"/>
  <c r="AB432" i="7"/>
  <c r="AD432" i="7" s="1"/>
  <c r="U432" i="7"/>
  <c r="Y432" i="7" s="1"/>
  <c r="H432" i="7"/>
  <c r="AJ431" i="7"/>
  <c r="AB431" i="7"/>
  <c r="AD431" i="7" s="1"/>
  <c r="U431" i="7"/>
  <c r="Y431" i="7" s="1"/>
  <c r="H431" i="7"/>
  <c r="AJ430" i="7"/>
  <c r="AB430" i="7"/>
  <c r="AD430" i="7" s="1"/>
  <c r="U430" i="7"/>
  <c r="Y430" i="7" s="1"/>
  <c r="H430" i="7"/>
  <c r="AJ429" i="7"/>
  <c r="AB429" i="7"/>
  <c r="AD429" i="7" s="1"/>
  <c r="U429" i="7"/>
  <c r="Y429" i="7" s="1"/>
  <c r="H429" i="7"/>
  <c r="AJ428" i="7"/>
  <c r="AB428" i="7"/>
  <c r="AD428" i="7" s="1"/>
  <c r="U428" i="7"/>
  <c r="Y428" i="7" s="1"/>
  <c r="H428" i="7"/>
  <c r="AJ427" i="7"/>
  <c r="AB427" i="7"/>
  <c r="AD427" i="7" s="1"/>
  <c r="U427" i="7"/>
  <c r="Y427" i="7" s="1"/>
  <c r="H427" i="7"/>
  <c r="AJ426" i="7"/>
  <c r="AB426" i="7"/>
  <c r="AD426" i="7" s="1"/>
  <c r="U426" i="7"/>
  <c r="Y426" i="7" s="1"/>
  <c r="H426" i="7"/>
  <c r="AJ425" i="7"/>
  <c r="AB425" i="7"/>
  <c r="AD425" i="7" s="1"/>
  <c r="U425" i="7"/>
  <c r="Y425" i="7" s="1"/>
  <c r="H425" i="7"/>
  <c r="AJ424" i="7"/>
  <c r="AB424" i="7"/>
  <c r="AD424" i="7" s="1"/>
  <c r="U424" i="7"/>
  <c r="Y424" i="7" s="1"/>
  <c r="H424" i="7"/>
  <c r="AJ423" i="7"/>
  <c r="AB423" i="7"/>
  <c r="AD423" i="7" s="1"/>
  <c r="U423" i="7"/>
  <c r="Y423" i="7" s="1"/>
  <c r="H423" i="7"/>
  <c r="AJ422" i="7"/>
  <c r="AB422" i="7"/>
  <c r="AD422" i="7" s="1"/>
  <c r="U422" i="7"/>
  <c r="Y422" i="7" s="1"/>
  <c r="H422" i="7"/>
  <c r="AJ421" i="7"/>
  <c r="AB421" i="7"/>
  <c r="AD421" i="7" s="1"/>
  <c r="U421" i="7"/>
  <c r="Y421" i="7" s="1"/>
  <c r="H421" i="7"/>
  <c r="AJ420" i="7"/>
  <c r="AB420" i="7"/>
  <c r="AD420" i="7" s="1"/>
  <c r="U420" i="7"/>
  <c r="Y420" i="7" s="1"/>
  <c r="H420" i="7"/>
  <c r="AJ419" i="7"/>
  <c r="AB419" i="7"/>
  <c r="AD419" i="7" s="1"/>
  <c r="U419" i="7"/>
  <c r="Y419" i="7" s="1"/>
  <c r="H419" i="7"/>
  <c r="AJ418" i="7"/>
  <c r="AB418" i="7"/>
  <c r="AD418" i="7" s="1"/>
  <c r="U418" i="7"/>
  <c r="Y418" i="7" s="1"/>
  <c r="H418" i="7"/>
  <c r="AJ417" i="7"/>
  <c r="AB417" i="7"/>
  <c r="AD417" i="7" s="1"/>
  <c r="U417" i="7"/>
  <c r="Y417" i="7" s="1"/>
  <c r="H417" i="7"/>
  <c r="AJ416" i="7"/>
  <c r="AB416" i="7"/>
  <c r="AD416" i="7" s="1"/>
  <c r="U416" i="7"/>
  <c r="Y416" i="7" s="1"/>
  <c r="H416" i="7"/>
  <c r="AJ415" i="7"/>
  <c r="AB415" i="7"/>
  <c r="AD415" i="7" s="1"/>
  <c r="U415" i="7"/>
  <c r="Y415" i="7" s="1"/>
  <c r="H415" i="7"/>
  <c r="AJ414" i="7"/>
  <c r="AB414" i="7"/>
  <c r="AD414" i="7" s="1"/>
  <c r="U414" i="7"/>
  <c r="Y414" i="7" s="1"/>
  <c r="H414" i="7"/>
  <c r="AJ413" i="7"/>
  <c r="AB413" i="7"/>
  <c r="AD413" i="7" s="1"/>
  <c r="U413" i="7"/>
  <c r="Y413" i="7" s="1"/>
  <c r="H413" i="7"/>
  <c r="AJ412" i="7"/>
  <c r="AB412" i="7"/>
  <c r="AD412" i="7" s="1"/>
  <c r="U412" i="7"/>
  <c r="Y412" i="7" s="1"/>
  <c r="H412" i="7"/>
  <c r="AJ411" i="7"/>
  <c r="AB411" i="7"/>
  <c r="AD411" i="7" s="1"/>
  <c r="U411" i="7"/>
  <c r="Y411" i="7" s="1"/>
  <c r="H411" i="7"/>
  <c r="AJ410" i="7"/>
  <c r="AB410" i="7"/>
  <c r="AD410" i="7" s="1"/>
  <c r="U410" i="7"/>
  <c r="Y410" i="7" s="1"/>
  <c r="H410" i="7"/>
  <c r="AJ409" i="7"/>
  <c r="AB409" i="7"/>
  <c r="AD409" i="7" s="1"/>
  <c r="U409" i="7"/>
  <c r="Y409" i="7" s="1"/>
  <c r="H409" i="7"/>
  <c r="AJ408" i="7"/>
  <c r="AB408" i="7"/>
  <c r="AD408" i="7" s="1"/>
  <c r="U408" i="7"/>
  <c r="Y408" i="7" s="1"/>
  <c r="H408" i="7"/>
  <c r="AJ407" i="7"/>
  <c r="AB407" i="7"/>
  <c r="AD407" i="7" s="1"/>
  <c r="U407" i="7"/>
  <c r="Y407" i="7" s="1"/>
  <c r="H407" i="7"/>
  <c r="AJ406" i="7"/>
  <c r="AB406" i="7"/>
  <c r="AD406" i="7" s="1"/>
  <c r="U406" i="7"/>
  <c r="Y406" i="7" s="1"/>
  <c r="H406" i="7"/>
  <c r="AJ405" i="7"/>
  <c r="AB405" i="7"/>
  <c r="AD405" i="7" s="1"/>
  <c r="U405" i="7"/>
  <c r="Y405" i="7" s="1"/>
  <c r="H405" i="7"/>
  <c r="AJ404" i="7"/>
  <c r="AB404" i="7"/>
  <c r="AD404" i="7" s="1"/>
  <c r="U404" i="7"/>
  <c r="Y404" i="7" s="1"/>
  <c r="H404" i="7"/>
  <c r="AJ403" i="7"/>
  <c r="AB403" i="7"/>
  <c r="AD403" i="7" s="1"/>
  <c r="U403" i="7"/>
  <c r="Y403" i="7" s="1"/>
  <c r="H403" i="7"/>
  <c r="AJ402" i="7"/>
  <c r="AB402" i="7"/>
  <c r="AD402" i="7" s="1"/>
  <c r="U402" i="7"/>
  <c r="Y402" i="7" s="1"/>
  <c r="H402" i="7"/>
  <c r="AJ401" i="7"/>
  <c r="AB401" i="7"/>
  <c r="AD401" i="7" s="1"/>
  <c r="U401" i="7"/>
  <c r="Y401" i="7" s="1"/>
  <c r="H401" i="7"/>
  <c r="AJ400" i="7"/>
  <c r="AB400" i="7"/>
  <c r="AD400" i="7" s="1"/>
  <c r="U400" i="7"/>
  <c r="Y400" i="7" s="1"/>
  <c r="H400" i="7"/>
  <c r="AJ399" i="7"/>
  <c r="AB399" i="7"/>
  <c r="AD399" i="7" s="1"/>
  <c r="U399" i="7"/>
  <c r="Y399" i="7" s="1"/>
  <c r="H399" i="7"/>
  <c r="AJ398" i="7"/>
  <c r="AB398" i="7"/>
  <c r="AD398" i="7" s="1"/>
  <c r="U398" i="7"/>
  <c r="Y398" i="7" s="1"/>
  <c r="H398" i="7"/>
  <c r="AJ397" i="7"/>
  <c r="AB397" i="7"/>
  <c r="AD397" i="7" s="1"/>
  <c r="U397" i="7"/>
  <c r="Y397" i="7" s="1"/>
  <c r="H397" i="7"/>
  <c r="AJ396" i="7"/>
  <c r="AB396" i="7"/>
  <c r="AD396" i="7" s="1"/>
  <c r="U396" i="7"/>
  <c r="Y396" i="7" s="1"/>
  <c r="H396" i="7"/>
  <c r="AJ395" i="7"/>
  <c r="AB395" i="7"/>
  <c r="AD395" i="7" s="1"/>
  <c r="U395" i="7"/>
  <c r="Y395" i="7" s="1"/>
  <c r="H395" i="7"/>
  <c r="AJ394" i="7"/>
  <c r="AB394" i="7"/>
  <c r="AD394" i="7" s="1"/>
  <c r="U394" i="7"/>
  <c r="Y394" i="7" s="1"/>
  <c r="H394" i="7"/>
  <c r="AJ393" i="7"/>
  <c r="AB393" i="7"/>
  <c r="AD393" i="7" s="1"/>
  <c r="U393" i="7"/>
  <c r="Y393" i="7" s="1"/>
  <c r="H393" i="7"/>
  <c r="AJ392" i="7"/>
  <c r="AB392" i="7"/>
  <c r="AD392" i="7" s="1"/>
  <c r="U392" i="7"/>
  <c r="Y392" i="7" s="1"/>
  <c r="H392" i="7"/>
  <c r="AJ391" i="7"/>
  <c r="AB391" i="7"/>
  <c r="AD391" i="7" s="1"/>
  <c r="U391" i="7"/>
  <c r="Y391" i="7" s="1"/>
  <c r="H391" i="7"/>
  <c r="AJ390" i="7"/>
  <c r="AB390" i="7"/>
  <c r="AD390" i="7" s="1"/>
  <c r="U390" i="7"/>
  <c r="Y390" i="7" s="1"/>
  <c r="H390" i="7"/>
  <c r="AJ389" i="7"/>
  <c r="AB389" i="7"/>
  <c r="AD389" i="7" s="1"/>
  <c r="U389" i="7"/>
  <c r="Y389" i="7" s="1"/>
  <c r="H389" i="7"/>
  <c r="AJ388" i="7"/>
  <c r="AB388" i="7"/>
  <c r="AD388" i="7" s="1"/>
  <c r="U388" i="7"/>
  <c r="Y388" i="7" s="1"/>
  <c r="H388" i="7"/>
  <c r="AJ387" i="7"/>
  <c r="AB387" i="7"/>
  <c r="AD387" i="7" s="1"/>
  <c r="U387" i="7"/>
  <c r="Y387" i="7" s="1"/>
  <c r="H387" i="7"/>
  <c r="AJ386" i="7"/>
  <c r="AB386" i="7"/>
  <c r="AD386" i="7" s="1"/>
  <c r="U386" i="7"/>
  <c r="Y386" i="7" s="1"/>
  <c r="H386" i="7"/>
  <c r="AJ385" i="7"/>
  <c r="AB385" i="7"/>
  <c r="AD385" i="7" s="1"/>
  <c r="U385" i="7"/>
  <c r="Y385" i="7" s="1"/>
  <c r="H385" i="7"/>
  <c r="AJ384" i="7"/>
  <c r="AB384" i="7"/>
  <c r="AD384" i="7" s="1"/>
  <c r="U384" i="7"/>
  <c r="Y384" i="7" s="1"/>
  <c r="H384" i="7"/>
  <c r="AJ383" i="7"/>
  <c r="AB383" i="7"/>
  <c r="AD383" i="7" s="1"/>
  <c r="U383" i="7"/>
  <c r="Y383" i="7" s="1"/>
  <c r="H383" i="7"/>
  <c r="AJ382" i="7"/>
  <c r="AB382" i="7"/>
  <c r="AD382" i="7" s="1"/>
  <c r="U382" i="7"/>
  <c r="Y382" i="7" s="1"/>
  <c r="H382" i="7"/>
  <c r="AJ381" i="7"/>
  <c r="AB381" i="7"/>
  <c r="AD381" i="7" s="1"/>
  <c r="U381" i="7"/>
  <c r="Y381" i="7" s="1"/>
  <c r="H381" i="7"/>
  <c r="AJ380" i="7"/>
  <c r="AB380" i="7"/>
  <c r="AD380" i="7" s="1"/>
  <c r="U380" i="7"/>
  <c r="Y380" i="7" s="1"/>
  <c r="H380" i="7"/>
  <c r="AJ379" i="7"/>
  <c r="AB379" i="7"/>
  <c r="AD379" i="7" s="1"/>
  <c r="U379" i="7"/>
  <c r="Y379" i="7" s="1"/>
  <c r="H379" i="7"/>
  <c r="AJ378" i="7"/>
  <c r="AB378" i="7"/>
  <c r="AD378" i="7" s="1"/>
  <c r="U378" i="7"/>
  <c r="Y378" i="7" s="1"/>
  <c r="H378" i="7"/>
  <c r="AJ377" i="7"/>
  <c r="AB377" i="7"/>
  <c r="AD377" i="7" s="1"/>
  <c r="U377" i="7"/>
  <c r="Y377" i="7" s="1"/>
  <c r="H377" i="7"/>
  <c r="AJ376" i="7"/>
  <c r="AB376" i="7"/>
  <c r="AD376" i="7" s="1"/>
  <c r="U376" i="7"/>
  <c r="Y376" i="7" s="1"/>
  <c r="H376" i="7"/>
  <c r="AJ375" i="7"/>
  <c r="AB375" i="7"/>
  <c r="AD375" i="7" s="1"/>
  <c r="U375" i="7"/>
  <c r="Y375" i="7" s="1"/>
  <c r="H375" i="7"/>
  <c r="AJ374" i="7"/>
  <c r="AB374" i="7"/>
  <c r="AD374" i="7" s="1"/>
  <c r="U374" i="7"/>
  <c r="Y374" i="7" s="1"/>
  <c r="H374" i="7"/>
  <c r="AJ373" i="7"/>
  <c r="AB373" i="7"/>
  <c r="AD373" i="7" s="1"/>
  <c r="U373" i="7"/>
  <c r="Y373" i="7" s="1"/>
  <c r="H373" i="7"/>
  <c r="AJ372" i="7"/>
  <c r="AB372" i="7"/>
  <c r="AD372" i="7" s="1"/>
  <c r="U372" i="7"/>
  <c r="Y372" i="7" s="1"/>
  <c r="H372" i="7"/>
  <c r="AJ371" i="7"/>
  <c r="AB371" i="7"/>
  <c r="AD371" i="7" s="1"/>
  <c r="U371" i="7"/>
  <c r="Y371" i="7" s="1"/>
  <c r="H371" i="7"/>
  <c r="AJ370" i="7"/>
  <c r="AB370" i="7"/>
  <c r="AD370" i="7" s="1"/>
  <c r="U370" i="7"/>
  <c r="Y370" i="7" s="1"/>
  <c r="H370" i="7"/>
  <c r="AJ369" i="7"/>
  <c r="AB369" i="7"/>
  <c r="AD369" i="7" s="1"/>
  <c r="U369" i="7"/>
  <c r="Y369" i="7" s="1"/>
  <c r="H369" i="7"/>
  <c r="AJ368" i="7"/>
  <c r="AB368" i="7"/>
  <c r="AD368" i="7" s="1"/>
  <c r="U368" i="7"/>
  <c r="Y368" i="7" s="1"/>
  <c r="H368" i="7"/>
  <c r="AJ367" i="7"/>
  <c r="AB367" i="7"/>
  <c r="AD367" i="7" s="1"/>
  <c r="U367" i="7"/>
  <c r="Y367" i="7" s="1"/>
  <c r="H367" i="7"/>
  <c r="AJ366" i="7"/>
  <c r="AB366" i="7"/>
  <c r="AD366" i="7" s="1"/>
  <c r="U366" i="7"/>
  <c r="Y366" i="7" s="1"/>
  <c r="H366" i="7"/>
  <c r="AJ365" i="7"/>
  <c r="AB365" i="7"/>
  <c r="AD365" i="7" s="1"/>
  <c r="U365" i="7"/>
  <c r="Y365" i="7" s="1"/>
  <c r="H365" i="7"/>
  <c r="AJ364" i="7"/>
  <c r="AB364" i="7"/>
  <c r="AD364" i="7" s="1"/>
  <c r="U364" i="7"/>
  <c r="Y364" i="7" s="1"/>
  <c r="H364" i="7"/>
  <c r="AJ363" i="7"/>
  <c r="AB363" i="7"/>
  <c r="AD363" i="7" s="1"/>
  <c r="U363" i="7"/>
  <c r="Y363" i="7" s="1"/>
  <c r="H363" i="7"/>
  <c r="AJ362" i="7"/>
  <c r="AB362" i="7"/>
  <c r="AD362" i="7" s="1"/>
  <c r="U362" i="7"/>
  <c r="Y362" i="7" s="1"/>
  <c r="H362" i="7"/>
  <c r="AJ361" i="7"/>
  <c r="AB361" i="7"/>
  <c r="AD361" i="7" s="1"/>
  <c r="U361" i="7"/>
  <c r="Y361" i="7" s="1"/>
  <c r="H361" i="7"/>
  <c r="AJ360" i="7"/>
  <c r="AB360" i="7"/>
  <c r="AD360" i="7" s="1"/>
  <c r="U360" i="7"/>
  <c r="Y360" i="7" s="1"/>
  <c r="H360" i="7"/>
  <c r="AJ359" i="7"/>
  <c r="AB359" i="7"/>
  <c r="AD359" i="7" s="1"/>
  <c r="U359" i="7"/>
  <c r="Y359" i="7" s="1"/>
  <c r="H359" i="7"/>
  <c r="AJ358" i="7"/>
  <c r="AB358" i="7"/>
  <c r="AD358" i="7" s="1"/>
  <c r="U358" i="7"/>
  <c r="Y358" i="7" s="1"/>
  <c r="H358" i="7"/>
  <c r="AJ357" i="7"/>
  <c r="AB357" i="7"/>
  <c r="AD357" i="7" s="1"/>
  <c r="U357" i="7"/>
  <c r="Y357" i="7" s="1"/>
  <c r="H357" i="7"/>
  <c r="AJ356" i="7"/>
  <c r="AB356" i="7"/>
  <c r="AD356" i="7" s="1"/>
  <c r="U356" i="7"/>
  <c r="Y356" i="7" s="1"/>
  <c r="H356" i="7"/>
  <c r="AJ355" i="7"/>
  <c r="AB355" i="7"/>
  <c r="AD355" i="7" s="1"/>
  <c r="U355" i="7"/>
  <c r="Y355" i="7" s="1"/>
  <c r="H355" i="7"/>
  <c r="AJ354" i="7"/>
  <c r="AB354" i="7"/>
  <c r="AD354" i="7" s="1"/>
  <c r="U354" i="7"/>
  <c r="Y354" i="7" s="1"/>
  <c r="H354" i="7"/>
  <c r="AJ353" i="7"/>
  <c r="AB353" i="7"/>
  <c r="AD353" i="7" s="1"/>
  <c r="U353" i="7"/>
  <c r="Y353" i="7" s="1"/>
  <c r="H353" i="7"/>
  <c r="AJ352" i="7"/>
  <c r="AB352" i="7"/>
  <c r="AD352" i="7" s="1"/>
  <c r="U352" i="7"/>
  <c r="Y352" i="7" s="1"/>
  <c r="H352" i="7"/>
  <c r="AJ351" i="7"/>
  <c r="AB351" i="7"/>
  <c r="AD351" i="7" s="1"/>
  <c r="U351" i="7"/>
  <c r="Y351" i="7" s="1"/>
  <c r="H351" i="7"/>
  <c r="AJ350" i="7"/>
  <c r="AB350" i="7"/>
  <c r="AD350" i="7" s="1"/>
  <c r="U350" i="7"/>
  <c r="Y350" i="7" s="1"/>
  <c r="H350" i="7"/>
  <c r="AJ349" i="7"/>
  <c r="AB349" i="7"/>
  <c r="AD349" i="7" s="1"/>
  <c r="U349" i="7"/>
  <c r="Y349" i="7" s="1"/>
  <c r="H349" i="7"/>
  <c r="AJ348" i="7"/>
  <c r="AB348" i="7"/>
  <c r="AD348" i="7" s="1"/>
  <c r="U348" i="7"/>
  <c r="Y348" i="7" s="1"/>
  <c r="H348" i="7"/>
  <c r="AJ347" i="7"/>
  <c r="AB347" i="7"/>
  <c r="AD347" i="7" s="1"/>
  <c r="U347" i="7"/>
  <c r="Y347" i="7" s="1"/>
  <c r="H347" i="7"/>
  <c r="AJ346" i="7"/>
  <c r="AB346" i="7"/>
  <c r="AD346" i="7" s="1"/>
  <c r="U346" i="7"/>
  <c r="Y346" i="7" s="1"/>
  <c r="H346" i="7"/>
  <c r="AJ345" i="7"/>
  <c r="AB345" i="7"/>
  <c r="AD345" i="7" s="1"/>
  <c r="U345" i="7"/>
  <c r="Y345" i="7" s="1"/>
  <c r="H345" i="7"/>
  <c r="AJ344" i="7"/>
  <c r="AB344" i="7"/>
  <c r="AD344" i="7" s="1"/>
  <c r="U344" i="7"/>
  <c r="Y344" i="7" s="1"/>
  <c r="H344" i="7"/>
  <c r="AJ343" i="7"/>
  <c r="AB343" i="7"/>
  <c r="AD343" i="7" s="1"/>
  <c r="U343" i="7"/>
  <c r="Y343" i="7" s="1"/>
  <c r="H343" i="7"/>
  <c r="AJ342" i="7"/>
  <c r="AB342" i="7"/>
  <c r="AD342" i="7" s="1"/>
  <c r="U342" i="7"/>
  <c r="Y342" i="7" s="1"/>
  <c r="H342" i="7"/>
  <c r="AJ341" i="7"/>
  <c r="AB341" i="7"/>
  <c r="AD341" i="7" s="1"/>
  <c r="U341" i="7"/>
  <c r="Y341" i="7" s="1"/>
  <c r="H341" i="7"/>
  <c r="AJ340" i="7"/>
  <c r="AB340" i="7"/>
  <c r="AD340" i="7" s="1"/>
  <c r="U340" i="7"/>
  <c r="Y340" i="7" s="1"/>
  <c r="H340" i="7"/>
  <c r="AJ339" i="7"/>
  <c r="AB339" i="7"/>
  <c r="AD339" i="7" s="1"/>
  <c r="U339" i="7"/>
  <c r="Y339" i="7" s="1"/>
  <c r="H339" i="7"/>
  <c r="AJ338" i="7"/>
  <c r="AB338" i="7"/>
  <c r="AD338" i="7" s="1"/>
  <c r="U338" i="7"/>
  <c r="Y338" i="7" s="1"/>
  <c r="H338" i="7"/>
  <c r="AJ337" i="7"/>
  <c r="AB337" i="7"/>
  <c r="AD337" i="7" s="1"/>
  <c r="U337" i="7"/>
  <c r="Y337" i="7" s="1"/>
  <c r="H337" i="7"/>
  <c r="AJ336" i="7"/>
  <c r="AB336" i="7"/>
  <c r="AD336" i="7" s="1"/>
  <c r="U336" i="7"/>
  <c r="Y336" i="7" s="1"/>
  <c r="H336" i="7"/>
  <c r="AJ335" i="7"/>
  <c r="AB335" i="7"/>
  <c r="AD335" i="7" s="1"/>
  <c r="U335" i="7"/>
  <c r="Y335" i="7" s="1"/>
  <c r="H335" i="7"/>
  <c r="AJ334" i="7"/>
  <c r="AB334" i="7"/>
  <c r="AD334" i="7" s="1"/>
  <c r="U334" i="7"/>
  <c r="Y334" i="7" s="1"/>
  <c r="H334" i="7"/>
  <c r="AJ333" i="7"/>
  <c r="AB333" i="7"/>
  <c r="AD333" i="7" s="1"/>
  <c r="U333" i="7"/>
  <c r="Y333" i="7" s="1"/>
  <c r="H333" i="7"/>
  <c r="AJ332" i="7"/>
  <c r="AB332" i="7"/>
  <c r="AD332" i="7" s="1"/>
  <c r="U332" i="7"/>
  <c r="Y332" i="7" s="1"/>
  <c r="H332" i="7"/>
  <c r="AJ331" i="7"/>
  <c r="AB331" i="7"/>
  <c r="AD331" i="7" s="1"/>
  <c r="U331" i="7"/>
  <c r="Y331" i="7" s="1"/>
  <c r="H331" i="7"/>
  <c r="AJ330" i="7"/>
  <c r="AB330" i="7"/>
  <c r="AD330" i="7" s="1"/>
  <c r="U330" i="7"/>
  <c r="Y330" i="7" s="1"/>
  <c r="H330" i="7"/>
  <c r="AJ329" i="7"/>
  <c r="AB329" i="7"/>
  <c r="AD329" i="7" s="1"/>
  <c r="U329" i="7"/>
  <c r="Y329" i="7" s="1"/>
  <c r="H329" i="7"/>
  <c r="AJ328" i="7"/>
  <c r="AB328" i="7"/>
  <c r="AD328" i="7" s="1"/>
  <c r="U328" i="7"/>
  <c r="H328" i="7"/>
  <c r="AJ327" i="7"/>
  <c r="AB327" i="7"/>
  <c r="AD327" i="7" s="1"/>
  <c r="U327" i="7"/>
  <c r="Y327" i="7" s="1"/>
  <c r="K326" i="7"/>
  <c r="K325" i="7" s="1"/>
  <c r="J326" i="7"/>
  <c r="J325" i="7" s="1"/>
  <c r="I326" i="7"/>
  <c r="AX326" i="7" s="1"/>
  <c r="AB324" i="7"/>
  <c r="AD324" i="7" s="1"/>
  <c r="U324" i="7"/>
  <c r="Y324" i="7" s="1"/>
  <c r="H324" i="7"/>
  <c r="U323" i="7"/>
  <c r="Y323" i="7" s="1"/>
  <c r="H323" i="7"/>
  <c r="AB322" i="7"/>
  <c r="AD322" i="7" s="1"/>
  <c r="U322" i="7"/>
  <c r="Y322" i="7" s="1"/>
  <c r="K322" i="7"/>
  <c r="H322" i="7"/>
  <c r="AB321" i="7"/>
  <c r="AD321" i="7" s="1"/>
  <c r="U321" i="7"/>
  <c r="Y321" i="7" s="1"/>
  <c r="H321" i="7"/>
  <c r="AB320" i="7"/>
  <c r="AD320" i="7" s="1"/>
  <c r="U320" i="7"/>
  <c r="Y320" i="7" s="1"/>
  <c r="H320" i="7"/>
  <c r="AB319" i="7"/>
  <c r="AD319" i="7" s="1"/>
  <c r="U319" i="7"/>
  <c r="Y319" i="7" s="1"/>
  <c r="K319" i="7"/>
  <c r="H319" i="7"/>
  <c r="AB318" i="7"/>
  <c r="AD318" i="7" s="1"/>
  <c r="U318" i="7"/>
  <c r="Y318" i="7" s="1"/>
  <c r="H318" i="7"/>
  <c r="AB317" i="7"/>
  <c r="AD317" i="7" s="1"/>
  <c r="U317" i="7"/>
  <c r="Y317" i="7" s="1"/>
  <c r="K317" i="7"/>
  <c r="H317" i="7"/>
  <c r="AB316" i="7"/>
  <c r="AD316" i="7" s="1"/>
  <c r="U316" i="7"/>
  <c r="Y316" i="7" s="1"/>
  <c r="K316" i="7"/>
  <c r="H316" i="7"/>
  <c r="AB315" i="7"/>
  <c r="AD315" i="7" s="1"/>
  <c r="U315" i="7"/>
  <c r="Y315" i="7" s="1"/>
  <c r="H315" i="7"/>
  <c r="AB314" i="7"/>
  <c r="AD314" i="7" s="1"/>
  <c r="U314" i="7"/>
  <c r="Y314" i="7" s="1"/>
  <c r="K314" i="7"/>
  <c r="H314" i="7"/>
  <c r="AB313" i="7"/>
  <c r="AD313" i="7" s="1"/>
  <c r="U313" i="7"/>
  <c r="Y313" i="7" s="1"/>
  <c r="K313" i="7"/>
  <c r="H313" i="7"/>
  <c r="AB312" i="7"/>
  <c r="AD312" i="7" s="1"/>
  <c r="U312" i="7"/>
  <c r="Y312" i="7" s="1"/>
  <c r="K312" i="7"/>
  <c r="H312" i="7"/>
  <c r="AB311" i="7"/>
  <c r="AD311" i="7" s="1"/>
  <c r="U311" i="7"/>
  <c r="Y311" i="7" s="1"/>
  <c r="H311" i="7"/>
  <c r="AB310" i="7"/>
  <c r="AD310" i="7" s="1"/>
  <c r="U310" i="7"/>
  <c r="Y310" i="7" s="1"/>
  <c r="H310" i="7"/>
  <c r="AB309" i="7"/>
  <c r="AD309" i="7" s="1"/>
  <c r="U309" i="7"/>
  <c r="Y309" i="7" s="1"/>
  <c r="K309" i="7"/>
  <c r="H309" i="7"/>
  <c r="AB308" i="7"/>
  <c r="AD308" i="7" s="1"/>
  <c r="U308" i="7"/>
  <c r="Y308" i="7" s="1"/>
  <c r="H308" i="7"/>
  <c r="AB307" i="7"/>
  <c r="AD307" i="7" s="1"/>
  <c r="U307" i="7"/>
  <c r="Y307" i="7" s="1"/>
  <c r="K307" i="7"/>
  <c r="H307" i="7"/>
  <c r="AB306" i="7"/>
  <c r="AD306" i="7" s="1"/>
  <c r="U306" i="7"/>
  <c r="Y306" i="7" s="1"/>
  <c r="K306" i="7"/>
  <c r="H306" i="7"/>
  <c r="AB305" i="7"/>
  <c r="AD305" i="7" s="1"/>
  <c r="U305" i="7"/>
  <c r="Y305" i="7" s="1"/>
  <c r="H305" i="7"/>
  <c r="AB304" i="7"/>
  <c r="AD304" i="7" s="1"/>
  <c r="U304" i="7"/>
  <c r="Y304" i="7" s="1"/>
  <c r="K304" i="7"/>
  <c r="H304" i="7"/>
  <c r="AB303" i="7"/>
  <c r="AD303" i="7" s="1"/>
  <c r="U303" i="7"/>
  <c r="Y303" i="7" s="1"/>
  <c r="H303" i="7"/>
  <c r="AB302" i="7"/>
  <c r="AD302" i="7" s="1"/>
  <c r="U302" i="7"/>
  <c r="Y302" i="7" s="1"/>
  <c r="K302" i="7"/>
  <c r="H302" i="7"/>
  <c r="AB301" i="7"/>
  <c r="AD301" i="7" s="1"/>
  <c r="U301" i="7"/>
  <c r="Y301" i="7" s="1"/>
  <c r="K301" i="7"/>
  <c r="H301" i="7"/>
  <c r="AB300" i="7"/>
  <c r="AD300" i="7" s="1"/>
  <c r="U300" i="7"/>
  <c r="Y300" i="7" s="1"/>
  <c r="K300" i="7"/>
  <c r="H300" i="7"/>
  <c r="AB299" i="7"/>
  <c r="AD299" i="7" s="1"/>
  <c r="U299" i="7"/>
  <c r="Y299" i="7" s="1"/>
  <c r="K299" i="7"/>
  <c r="H299" i="7"/>
  <c r="AB298" i="7"/>
  <c r="AD298" i="7" s="1"/>
  <c r="U298" i="7"/>
  <c r="Y298" i="7" s="1"/>
  <c r="K298" i="7"/>
  <c r="H298" i="7"/>
  <c r="AB297" i="7"/>
  <c r="AD297" i="7" s="1"/>
  <c r="U297" i="7"/>
  <c r="Y297" i="7" s="1"/>
  <c r="K297" i="7"/>
  <c r="H297" i="7"/>
  <c r="AB296" i="7"/>
  <c r="AD296" i="7" s="1"/>
  <c r="U296" i="7"/>
  <c r="Y296" i="7" s="1"/>
  <c r="K296" i="7"/>
  <c r="H296" i="7"/>
  <c r="AB295" i="7"/>
  <c r="AD295" i="7" s="1"/>
  <c r="U295" i="7"/>
  <c r="K295" i="7"/>
  <c r="H295" i="7"/>
  <c r="AX294" i="7"/>
  <c r="AX293" i="7" s="1"/>
  <c r="J294" i="7"/>
  <c r="I294" i="7"/>
  <c r="AJ286" i="7"/>
  <c r="AB286" i="7"/>
  <c r="AD286" i="7" s="1"/>
  <c r="U286" i="7"/>
  <c r="Y286" i="7" s="1"/>
  <c r="H286" i="7"/>
  <c r="AJ285" i="7"/>
  <c r="AB285" i="7"/>
  <c r="AD285" i="7" s="1"/>
  <c r="U285" i="7"/>
  <c r="Y285" i="7" s="1"/>
  <c r="H285" i="7"/>
  <c r="AJ284" i="7"/>
  <c r="AB284" i="7"/>
  <c r="AD284" i="7" s="1"/>
  <c r="U284" i="7"/>
  <c r="Y284" i="7" s="1"/>
  <c r="H284" i="7"/>
  <c r="AJ283" i="7"/>
  <c r="AB283" i="7"/>
  <c r="AD283" i="7" s="1"/>
  <c r="U283" i="7"/>
  <c r="Y283" i="7" s="1"/>
  <c r="H283" i="7"/>
  <c r="AJ282" i="7"/>
  <c r="AB282" i="7"/>
  <c r="AD282" i="7" s="1"/>
  <c r="U282" i="7"/>
  <c r="Y282" i="7" s="1"/>
  <c r="H282" i="7"/>
  <c r="AB280" i="7"/>
  <c r="AD280" i="7" s="1"/>
  <c r="H280" i="7"/>
  <c r="AJ279" i="7"/>
  <c r="AB279" i="7"/>
  <c r="AD279" i="7" s="1"/>
  <c r="U279" i="7"/>
  <c r="Y279" i="7" s="1"/>
  <c r="H279" i="7"/>
  <c r="AJ278" i="7"/>
  <c r="AB278" i="7"/>
  <c r="AD278" i="7" s="1"/>
  <c r="U278" i="7"/>
  <c r="Y278" i="7" s="1"/>
  <c r="H278" i="7"/>
  <c r="AJ277" i="7"/>
  <c r="AB277" i="7"/>
  <c r="AD277" i="7" s="1"/>
  <c r="U277" i="7"/>
  <c r="Y277" i="7" s="1"/>
  <c r="H277" i="7"/>
  <c r="AJ276" i="7"/>
  <c r="AB276" i="7"/>
  <c r="AD276" i="7" s="1"/>
  <c r="U276" i="7"/>
  <c r="Y276" i="7" s="1"/>
  <c r="H276" i="7"/>
  <c r="AJ275" i="7"/>
  <c r="AB275" i="7"/>
  <c r="AD275" i="7" s="1"/>
  <c r="U275" i="7"/>
  <c r="Y275" i="7" s="1"/>
  <c r="H275" i="7"/>
  <c r="AJ274" i="7"/>
  <c r="AB274" i="7"/>
  <c r="AD274" i="7" s="1"/>
  <c r="U274" i="7"/>
  <c r="Y274" i="7" s="1"/>
  <c r="H274" i="7"/>
  <c r="AJ273" i="7"/>
  <c r="AB273" i="7"/>
  <c r="AD273" i="7" s="1"/>
  <c r="U273" i="7"/>
  <c r="Y273" i="7" s="1"/>
  <c r="H273" i="7"/>
  <c r="AJ272" i="7"/>
  <c r="AB272" i="7"/>
  <c r="AD272" i="7" s="1"/>
  <c r="U272" i="7"/>
  <c r="Y272" i="7" s="1"/>
  <c r="H272" i="7"/>
  <c r="AJ271" i="7"/>
  <c r="AB271" i="7"/>
  <c r="AD271" i="7" s="1"/>
  <c r="U271" i="7"/>
  <c r="Y271" i="7" s="1"/>
  <c r="H271" i="7"/>
  <c r="AJ270" i="7"/>
  <c r="AB270" i="7"/>
  <c r="AD270" i="7" s="1"/>
  <c r="U270" i="7"/>
  <c r="Y270" i="7" s="1"/>
  <c r="H270" i="7"/>
  <c r="AJ269" i="7"/>
  <c r="AB269" i="7"/>
  <c r="AD269" i="7" s="1"/>
  <c r="U269" i="7"/>
  <c r="Y269" i="7" s="1"/>
  <c r="H269" i="7"/>
  <c r="AJ268" i="7"/>
  <c r="AB268" i="7"/>
  <c r="AD268" i="7" s="1"/>
  <c r="U268" i="7"/>
  <c r="Y268" i="7" s="1"/>
  <c r="H268" i="7"/>
  <c r="AJ267" i="7"/>
  <c r="AB267" i="7"/>
  <c r="AD267" i="7" s="1"/>
  <c r="U267" i="7"/>
  <c r="Y267" i="7" s="1"/>
  <c r="H267" i="7"/>
  <c r="AJ266" i="7"/>
  <c r="AB266" i="7"/>
  <c r="AD266" i="7" s="1"/>
  <c r="U266" i="7"/>
  <c r="Y266" i="7" s="1"/>
  <c r="H266" i="7"/>
  <c r="AJ265" i="7"/>
  <c r="AB265" i="7"/>
  <c r="AD265" i="7" s="1"/>
  <c r="U265" i="7"/>
  <c r="Y265" i="7" s="1"/>
  <c r="H265" i="7"/>
  <c r="AJ264" i="7"/>
  <c r="AB264" i="7"/>
  <c r="AD264" i="7" s="1"/>
  <c r="U264" i="7"/>
  <c r="Y264" i="7" s="1"/>
  <c r="H264" i="7"/>
  <c r="AJ263" i="7"/>
  <c r="AB263" i="7"/>
  <c r="AD263" i="7" s="1"/>
  <c r="U263" i="7"/>
  <c r="Y263" i="7" s="1"/>
  <c r="H263" i="7"/>
  <c r="AJ262" i="7"/>
  <c r="AB262" i="7"/>
  <c r="AD262" i="7" s="1"/>
  <c r="U262" i="7"/>
  <c r="Y262" i="7" s="1"/>
  <c r="H262" i="7"/>
  <c r="AJ261" i="7"/>
  <c r="AB261" i="7"/>
  <c r="AD261" i="7" s="1"/>
  <c r="U261" i="7"/>
  <c r="Y261" i="7" s="1"/>
  <c r="H261" i="7"/>
  <c r="AJ260" i="7"/>
  <c r="AB260" i="7"/>
  <c r="AD260" i="7" s="1"/>
  <c r="U260" i="7"/>
  <c r="Y260" i="7" s="1"/>
  <c r="H260" i="7"/>
  <c r="AJ259" i="7"/>
  <c r="AB259" i="7"/>
  <c r="AD259" i="7" s="1"/>
  <c r="U259" i="7"/>
  <c r="Y259" i="7" s="1"/>
  <c r="H259" i="7"/>
  <c r="AJ258" i="7"/>
  <c r="AB258" i="7"/>
  <c r="AD258" i="7" s="1"/>
  <c r="U258" i="7"/>
  <c r="Y258" i="7" s="1"/>
  <c r="H258" i="7"/>
  <c r="AJ257" i="7"/>
  <c r="AB257" i="7"/>
  <c r="AD257" i="7" s="1"/>
  <c r="U257" i="7"/>
  <c r="Y257" i="7" s="1"/>
  <c r="H257" i="7"/>
  <c r="AJ256" i="7"/>
  <c r="AB256" i="7"/>
  <c r="AD256" i="7" s="1"/>
  <c r="U256" i="7"/>
  <c r="Y256" i="7" s="1"/>
  <c r="H256" i="7"/>
  <c r="AJ255" i="7"/>
  <c r="AB255" i="7"/>
  <c r="AD255" i="7" s="1"/>
  <c r="U255" i="7"/>
  <c r="Y255" i="7" s="1"/>
  <c r="H255" i="7"/>
  <c r="AJ254" i="7"/>
  <c r="AB254" i="7"/>
  <c r="AD254" i="7" s="1"/>
  <c r="U254" i="7"/>
  <c r="Y254" i="7" s="1"/>
  <c r="H254" i="7"/>
  <c r="AJ253" i="7"/>
  <c r="AB253" i="7"/>
  <c r="AD253" i="7" s="1"/>
  <c r="U253" i="7"/>
  <c r="Y253" i="7" s="1"/>
  <c r="H253" i="7"/>
  <c r="AJ252" i="7"/>
  <c r="AB252" i="7"/>
  <c r="AD252" i="7" s="1"/>
  <c r="U252" i="7"/>
  <c r="Y252" i="7" s="1"/>
  <c r="H252" i="7"/>
  <c r="AJ251" i="7"/>
  <c r="AB251" i="7"/>
  <c r="AD251" i="7" s="1"/>
  <c r="U251" i="7"/>
  <c r="Y251" i="7" s="1"/>
  <c r="H251" i="7"/>
  <c r="AJ250" i="7"/>
  <c r="AB250" i="7"/>
  <c r="AD250" i="7" s="1"/>
  <c r="U250" i="7"/>
  <c r="Y250" i="7" s="1"/>
  <c r="H250" i="7"/>
  <c r="AJ249" i="7"/>
  <c r="AB249" i="7"/>
  <c r="AD249" i="7" s="1"/>
  <c r="U249" i="7"/>
  <c r="Y249" i="7" s="1"/>
  <c r="H249" i="7"/>
  <c r="AJ248" i="7"/>
  <c r="AB248" i="7"/>
  <c r="AD248" i="7" s="1"/>
  <c r="U248" i="7"/>
  <c r="Y248" i="7" s="1"/>
  <c r="H248" i="7"/>
  <c r="AJ247" i="7"/>
  <c r="AB247" i="7"/>
  <c r="AD247" i="7" s="1"/>
  <c r="U247" i="7"/>
  <c r="Y247" i="7" s="1"/>
  <c r="H247" i="7"/>
  <c r="AJ246" i="7"/>
  <c r="AB246" i="7"/>
  <c r="AD246" i="7" s="1"/>
  <c r="U246" i="7"/>
  <c r="Y246" i="7" s="1"/>
  <c r="AJ245" i="7"/>
  <c r="AB245" i="7"/>
  <c r="AD245" i="7" s="1"/>
  <c r="U245" i="7"/>
  <c r="Y245" i="7" s="1"/>
  <c r="H245" i="7"/>
  <c r="AJ244" i="7"/>
  <c r="AB244" i="7"/>
  <c r="AD244" i="7" s="1"/>
  <c r="U244" i="7"/>
  <c r="Y244" i="7" s="1"/>
  <c r="H244" i="7"/>
  <c r="AJ243" i="7"/>
  <c r="AB243" i="7"/>
  <c r="AD243" i="7" s="1"/>
  <c r="U243" i="7"/>
  <c r="Y243" i="7" s="1"/>
  <c r="H243" i="7"/>
  <c r="AJ242" i="7"/>
  <c r="AB242" i="7"/>
  <c r="AD242" i="7" s="1"/>
  <c r="U242" i="7"/>
  <c r="Y242" i="7" s="1"/>
  <c r="H242" i="7"/>
  <c r="AJ241" i="7"/>
  <c r="AB241" i="7"/>
  <c r="AD241" i="7" s="1"/>
  <c r="U241" i="7"/>
  <c r="Y241" i="7" s="1"/>
  <c r="H241" i="7"/>
  <c r="AJ240" i="7"/>
  <c r="AB240" i="7"/>
  <c r="AD240" i="7" s="1"/>
  <c r="U240" i="7"/>
  <c r="Y240" i="7" s="1"/>
  <c r="H240" i="7"/>
  <c r="AJ239" i="7"/>
  <c r="AB239" i="7"/>
  <c r="AD239" i="7" s="1"/>
  <c r="U239" i="7"/>
  <c r="Y239" i="7" s="1"/>
  <c r="H239" i="7"/>
  <c r="AJ238" i="7"/>
  <c r="AB238" i="7"/>
  <c r="AD238" i="7" s="1"/>
  <c r="U238" i="7"/>
  <c r="Y238" i="7" s="1"/>
  <c r="H238" i="7"/>
  <c r="AJ237" i="7"/>
  <c r="AB237" i="7"/>
  <c r="AD237" i="7" s="1"/>
  <c r="U237" i="7"/>
  <c r="Y237" i="7" s="1"/>
  <c r="H237" i="7"/>
  <c r="AJ236" i="7"/>
  <c r="AB236" i="7"/>
  <c r="AD236" i="7" s="1"/>
  <c r="U236" i="7"/>
  <c r="Y236" i="7" s="1"/>
  <c r="H236" i="7"/>
  <c r="AJ235" i="7"/>
  <c r="AB235" i="7"/>
  <c r="AD235" i="7" s="1"/>
  <c r="U235" i="7"/>
  <c r="Y235" i="7" s="1"/>
  <c r="H235" i="7"/>
  <c r="AJ234" i="7"/>
  <c r="AB234" i="7"/>
  <c r="AD234" i="7" s="1"/>
  <c r="U234" i="7"/>
  <c r="H234" i="7"/>
  <c r="AJ233" i="7"/>
  <c r="AB233" i="7"/>
  <c r="AD233" i="7" s="1"/>
  <c r="U233" i="7"/>
  <c r="Y233" i="7" s="1"/>
  <c r="H233" i="7"/>
  <c r="AJ232" i="7"/>
  <c r="AB232" i="7"/>
  <c r="AD232" i="7" s="1"/>
  <c r="U232" i="7"/>
  <c r="Y232" i="7" s="1"/>
  <c r="H232" i="7"/>
  <c r="AJ231" i="7"/>
  <c r="AB231" i="7"/>
  <c r="AD231" i="7" s="1"/>
  <c r="U231" i="7"/>
  <c r="Y231" i="7" s="1"/>
  <c r="H231" i="7"/>
  <c r="AJ230" i="7"/>
  <c r="AB230" i="7"/>
  <c r="AD230" i="7" s="1"/>
  <c r="U230" i="7"/>
  <c r="Y230" i="7" s="1"/>
  <c r="H230" i="7"/>
  <c r="AJ229" i="7"/>
  <c r="AB229" i="7"/>
  <c r="AD229" i="7" s="1"/>
  <c r="U229" i="7"/>
  <c r="Y229" i="7" s="1"/>
  <c r="H229" i="7"/>
  <c r="AJ228" i="7"/>
  <c r="AB228" i="7"/>
  <c r="AD228" i="7" s="1"/>
  <c r="U228" i="7"/>
  <c r="Y228" i="7" s="1"/>
  <c r="AX227" i="7"/>
  <c r="AX226" i="7" s="1"/>
  <c r="K26" i="3" s="1"/>
  <c r="K227" i="7"/>
  <c r="K226" i="7" s="1"/>
  <c r="J227" i="7"/>
  <c r="J226" i="7" s="1"/>
  <c r="I227" i="7"/>
  <c r="AJ225" i="7"/>
  <c r="AB225" i="7"/>
  <c r="AD225" i="7" s="1"/>
  <c r="U225" i="7"/>
  <c r="Y225" i="7" s="1"/>
  <c r="H225" i="7"/>
  <c r="AJ224" i="7"/>
  <c r="AB224" i="7"/>
  <c r="AD224" i="7" s="1"/>
  <c r="U224" i="7"/>
  <c r="Y224" i="7" s="1"/>
  <c r="H224" i="7"/>
  <c r="AJ223" i="7"/>
  <c r="AB223" i="7"/>
  <c r="AD223" i="7" s="1"/>
  <c r="U223" i="7"/>
  <c r="Y223" i="7" s="1"/>
  <c r="H223" i="7"/>
  <c r="AJ222" i="7"/>
  <c r="AB222" i="7"/>
  <c r="AD222" i="7" s="1"/>
  <c r="U222" i="7"/>
  <c r="Y222" i="7" s="1"/>
  <c r="H222" i="7"/>
  <c r="AJ221" i="7"/>
  <c r="AB221" i="7"/>
  <c r="AD221" i="7" s="1"/>
  <c r="U221" i="7"/>
  <c r="Y221" i="7" s="1"/>
  <c r="H221" i="7"/>
  <c r="AJ220" i="7"/>
  <c r="AB220" i="7"/>
  <c r="AD220" i="7" s="1"/>
  <c r="U220" i="7"/>
  <c r="Y220" i="7" s="1"/>
  <c r="H220" i="7"/>
  <c r="AJ219" i="7"/>
  <c r="AB219" i="7"/>
  <c r="AD219" i="7" s="1"/>
  <c r="U219" i="7"/>
  <c r="Y219" i="7" s="1"/>
  <c r="H219" i="7"/>
  <c r="AJ218" i="7"/>
  <c r="AB218" i="7"/>
  <c r="AD218" i="7" s="1"/>
  <c r="U218" i="7"/>
  <c r="Y218" i="7" s="1"/>
  <c r="H218" i="7"/>
  <c r="AJ217" i="7"/>
  <c r="AB217" i="7"/>
  <c r="AD217" i="7" s="1"/>
  <c r="U217" i="7"/>
  <c r="Y217" i="7" s="1"/>
  <c r="H217" i="7"/>
  <c r="AJ216" i="7"/>
  <c r="AB216" i="7"/>
  <c r="AD216" i="7" s="1"/>
  <c r="U216" i="7"/>
  <c r="Y216" i="7" s="1"/>
  <c r="H216" i="7"/>
  <c r="AJ215" i="7"/>
  <c r="AB215" i="7"/>
  <c r="AD215" i="7" s="1"/>
  <c r="U215" i="7"/>
  <c r="Y215" i="7" s="1"/>
  <c r="H215" i="7"/>
  <c r="AJ214" i="7"/>
  <c r="AB214" i="7"/>
  <c r="AD214" i="7" s="1"/>
  <c r="U214" i="7"/>
  <c r="Y214" i="7" s="1"/>
  <c r="H214" i="7"/>
  <c r="AJ213" i="7"/>
  <c r="AB213" i="7"/>
  <c r="AD213" i="7" s="1"/>
  <c r="U213" i="7"/>
  <c r="Y213" i="7" s="1"/>
  <c r="H213" i="7"/>
  <c r="AJ212" i="7"/>
  <c r="AB212" i="7"/>
  <c r="AD212" i="7" s="1"/>
  <c r="U212" i="7"/>
  <c r="Y212" i="7" s="1"/>
  <c r="H212" i="7"/>
  <c r="AJ211" i="7"/>
  <c r="AB211" i="7"/>
  <c r="AD211" i="7" s="1"/>
  <c r="U211" i="7"/>
  <c r="Y211" i="7" s="1"/>
  <c r="H211" i="7"/>
  <c r="AJ210" i="7"/>
  <c r="AB210" i="7"/>
  <c r="AD210" i="7" s="1"/>
  <c r="U210" i="7"/>
  <c r="Y210" i="7" s="1"/>
  <c r="H210" i="7"/>
  <c r="AJ209" i="7"/>
  <c r="AB209" i="7"/>
  <c r="AD209" i="7" s="1"/>
  <c r="U209" i="7"/>
  <c r="Y209" i="7" s="1"/>
  <c r="H209" i="7"/>
  <c r="AJ208" i="7"/>
  <c r="AB208" i="7"/>
  <c r="AD208" i="7" s="1"/>
  <c r="U208" i="7"/>
  <c r="Y208" i="7" s="1"/>
  <c r="H208" i="7"/>
  <c r="AJ207" i="7"/>
  <c r="AB207" i="7"/>
  <c r="AD207" i="7" s="1"/>
  <c r="U207" i="7"/>
  <c r="Y207" i="7" s="1"/>
  <c r="H207" i="7"/>
  <c r="AJ206" i="7"/>
  <c r="AB206" i="7"/>
  <c r="AD206" i="7" s="1"/>
  <c r="U206" i="7"/>
  <c r="Y206" i="7" s="1"/>
  <c r="H206" i="7"/>
  <c r="AJ205" i="7"/>
  <c r="AB205" i="7"/>
  <c r="AD205" i="7" s="1"/>
  <c r="U205" i="7"/>
  <c r="Y205" i="7" s="1"/>
  <c r="H205" i="7"/>
  <c r="AJ204" i="7"/>
  <c r="AB204" i="7"/>
  <c r="AD204" i="7" s="1"/>
  <c r="U204" i="7"/>
  <c r="Y204" i="7" s="1"/>
  <c r="H204" i="7"/>
  <c r="AJ203" i="7"/>
  <c r="AB203" i="7"/>
  <c r="AD203" i="7" s="1"/>
  <c r="U203" i="7"/>
  <c r="Y203" i="7" s="1"/>
  <c r="H203" i="7"/>
  <c r="AJ202" i="7"/>
  <c r="AB202" i="7"/>
  <c r="AD202" i="7" s="1"/>
  <c r="U202" i="7"/>
  <c r="Y202" i="7" s="1"/>
  <c r="H202" i="7"/>
  <c r="AJ201" i="7"/>
  <c r="AB201" i="7"/>
  <c r="AD201" i="7" s="1"/>
  <c r="U201" i="7"/>
  <c r="Y201" i="7" s="1"/>
  <c r="H201" i="7"/>
  <c r="AJ200" i="7"/>
  <c r="AB200" i="7"/>
  <c r="AD200" i="7" s="1"/>
  <c r="U200" i="7"/>
  <c r="Y200" i="7" s="1"/>
  <c r="H200" i="7"/>
  <c r="AJ199" i="7"/>
  <c r="AB199" i="7"/>
  <c r="AD199" i="7" s="1"/>
  <c r="U199" i="7"/>
  <c r="Y199" i="7" s="1"/>
  <c r="H199" i="7"/>
  <c r="AJ198" i="7"/>
  <c r="AB198" i="7"/>
  <c r="AD198" i="7" s="1"/>
  <c r="U198" i="7"/>
  <c r="Y198" i="7" s="1"/>
  <c r="H198" i="7"/>
  <c r="AJ197" i="7"/>
  <c r="AB197" i="7"/>
  <c r="AD197" i="7" s="1"/>
  <c r="U197" i="7"/>
  <c r="Y197" i="7" s="1"/>
  <c r="H197" i="7"/>
  <c r="AJ196" i="7"/>
  <c r="AB196" i="7"/>
  <c r="AD196" i="7" s="1"/>
  <c r="U196" i="7"/>
  <c r="Y196" i="7" s="1"/>
  <c r="H196" i="7"/>
  <c r="AJ195" i="7"/>
  <c r="AB195" i="7"/>
  <c r="AD195" i="7" s="1"/>
  <c r="U195" i="7"/>
  <c r="Y195" i="7" s="1"/>
  <c r="H195" i="7"/>
  <c r="AJ194" i="7"/>
  <c r="AB194" i="7"/>
  <c r="AD194" i="7" s="1"/>
  <c r="U194" i="7"/>
  <c r="Y194" i="7" s="1"/>
  <c r="H194" i="7"/>
  <c r="AJ193" i="7"/>
  <c r="AB193" i="7"/>
  <c r="AD193" i="7" s="1"/>
  <c r="U193" i="7"/>
  <c r="Y193" i="7" s="1"/>
  <c r="H193" i="7"/>
  <c r="AJ192" i="7"/>
  <c r="AB192" i="7"/>
  <c r="AD192" i="7" s="1"/>
  <c r="U192" i="7"/>
  <c r="Y192" i="7" s="1"/>
  <c r="H192" i="7"/>
  <c r="AJ191" i="7"/>
  <c r="AB191" i="7"/>
  <c r="AD191" i="7" s="1"/>
  <c r="U191" i="7"/>
  <c r="Y191" i="7" s="1"/>
  <c r="H191" i="7"/>
  <c r="AJ190" i="7"/>
  <c r="AB190" i="7"/>
  <c r="AD190" i="7" s="1"/>
  <c r="U190" i="7"/>
  <c r="Y190" i="7" s="1"/>
  <c r="H190" i="7"/>
  <c r="AJ189" i="7"/>
  <c r="AB189" i="7"/>
  <c r="AD189" i="7" s="1"/>
  <c r="U189" i="7"/>
  <c r="Y189" i="7" s="1"/>
  <c r="H189" i="7"/>
  <c r="AJ188" i="7"/>
  <c r="AB188" i="7"/>
  <c r="AD188" i="7" s="1"/>
  <c r="U188" i="7"/>
  <c r="Y188" i="7" s="1"/>
  <c r="AJ187" i="7"/>
  <c r="AB187" i="7"/>
  <c r="AD187" i="7" s="1"/>
  <c r="U187" i="7"/>
  <c r="Y187" i="7" s="1"/>
  <c r="AJ186" i="7"/>
  <c r="AB186" i="7"/>
  <c r="AD186" i="7" s="1"/>
  <c r="U186" i="7"/>
  <c r="Y186" i="7" s="1"/>
  <c r="H186" i="7"/>
  <c r="AJ185" i="7"/>
  <c r="AB185" i="7"/>
  <c r="AD185" i="7" s="1"/>
  <c r="U185" i="7"/>
  <c r="Y185" i="7" s="1"/>
  <c r="H185" i="7"/>
  <c r="AJ184" i="7"/>
  <c r="AB184" i="7"/>
  <c r="AD184" i="7" s="1"/>
  <c r="U184" i="7"/>
  <c r="Y184" i="7" s="1"/>
  <c r="H184" i="7"/>
  <c r="AJ183" i="7"/>
  <c r="AB183" i="7"/>
  <c r="AD183" i="7" s="1"/>
  <c r="U183" i="7"/>
  <c r="Y183" i="7" s="1"/>
  <c r="H183" i="7"/>
  <c r="AJ182" i="7"/>
  <c r="AB182" i="7"/>
  <c r="AD182" i="7" s="1"/>
  <c r="U182" i="7"/>
  <c r="Y182" i="7" s="1"/>
  <c r="H182" i="7"/>
  <c r="AJ181" i="7"/>
  <c r="AB181" i="7"/>
  <c r="AD181" i="7" s="1"/>
  <c r="U181" i="7"/>
  <c r="Y181" i="7" s="1"/>
  <c r="H181" i="7"/>
  <c r="AJ180" i="7"/>
  <c r="AB180" i="7"/>
  <c r="AD180" i="7" s="1"/>
  <c r="U180" i="7"/>
  <c r="Y180" i="7" s="1"/>
  <c r="H180" i="7"/>
  <c r="AJ179" i="7"/>
  <c r="AB179" i="7"/>
  <c r="U179" i="7"/>
  <c r="Y179" i="7" s="1"/>
  <c r="AJ178" i="7"/>
  <c r="AB178" i="7"/>
  <c r="AD178" i="7" s="1"/>
  <c r="U178" i="7"/>
  <c r="Y178" i="7" s="1"/>
  <c r="H178" i="7"/>
  <c r="AJ177" i="7"/>
  <c r="AB177" i="7"/>
  <c r="AD177" i="7" s="1"/>
  <c r="U177" i="7"/>
  <c r="Y177" i="7" s="1"/>
  <c r="H177" i="7"/>
  <c r="AJ176" i="7"/>
  <c r="AB176" i="7"/>
  <c r="AD176" i="7" s="1"/>
  <c r="U176" i="7"/>
  <c r="Y176" i="7" s="1"/>
  <c r="H176" i="7"/>
  <c r="AJ175" i="7"/>
  <c r="AB175" i="7"/>
  <c r="AD175" i="7" s="1"/>
  <c r="U175" i="7"/>
  <c r="Y175" i="7" s="1"/>
  <c r="H175" i="7"/>
  <c r="AJ174" i="7"/>
  <c r="AB174" i="7"/>
  <c r="AD174" i="7" s="1"/>
  <c r="U174" i="7"/>
  <c r="Y174" i="7" s="1"/>
  <c r="H174" i="7"/>
  <c r="AJ173" i="7"/>
  <c r="AB173" i="7"/>
  <c r="AD173" i="7" s="1"/>
  <c r="U173" i="7"/>
  <c r="Y173" i="7" s="1"/>
  <c r="H173" i="7"/>
  <c r="AJ172" i="7"/>
  <c r="AB172" i="7"/>
  <c r="AD172" i="7" s="1"/>
  <c r="U172" i="7"/>
  <c r="Y172" i="7" s="1"/>
  <c r="H172" i="7"/>
  <c r="AJ171" i="7"/>
  <c r="AB171" i="7"/>
  <c r="AD171" i="7" s="1"/>
  <c r="U171" i="7"/>
  <c r="Y171" i="7" s="1"/>
  <c r="H171" i="7"/>
  <c r="AJ170" i="7"/>
  <c r="AB170" i="7"/>
  <c r="AD170" i="7" s="1"/>
  <c r="U170" i="7"/>
  <c r="Y170" i="7" s="1"/>
  <c r="H170" i="7"/>
  <c r="AJ169" i="7"/>
  <c r="AB169" i="7"/>
  <c r="AD169" i="7" s="1"/>
  <c r="U169" i="7"/>
  <c r="Y169" i="7" s="1"/>
  <c r="H169" i="7"/>
  <c r="AX168" i="7"/>
  <c r="AX167" i="7" s="1"/>
  <c r="K25" i="3" s="1"/>
  <c r="J168" i="7"/>
  <c r="J167" i="7" s="1"/>
  <c r="I168" i="7"/>
  <c r="AJ166" i="7"/>
  <c r="AB166" i="7"/>
  <c r="AD166" i="7" s="1"/>
  <c r="U166" i="7"/>
  <c r="Y166" i="7" s="1"/>
  <c r="H166" i="7"/>
  <c r="AJ165" i="7"/>
  <c r="AB165" i="7"/>
  <c r="AD165" i="7" s="1"/>
  <c r="U165" i="7"/>
  <c r="Y165" i="7" s="1"/>
  <c r="H165" i="7"/>
  <c r="AJ164" i="7"/>
  <c r="AB164" i="7"/>
  <c r="AD164" i="7" s="1"/>
  <c r="U164" i="7"/>
  <c r="Y164" i="7" s="1"/>
  <c r="H164" i="7"/>
  <c r="AJ163" i="7"/>
  <c r="AB163" i="7"/>
  <c r="AD163" i="7" s="1"/>
  <c r="U163" i="7"/>
  <c r="Y163" i="7" s="1"/>
  <c r="H163" i="7"/>
  <c r="AJ162" i="7"/>
  <c r="AB162" i="7"/>
  <c r="AD162" i="7" s="1"/>
  <c r="U162" i="7"/>
  <c r="Y162" i="7" s="1"/>
  <c r="H162" i="7"/>
  <c r="AJ161" i="7"/>
  <c r="AB161" i="7"/>
  <c r="U161" i="7"/>
  <c r="Y161" i="7" s="1"/>
  <c r="H161" i="7"/>
  <c r="AJ160" i="7"/>
  <c r="AB160" i="7"/>
  <c r="AD160" i="7" s="1"/>
  <c r="U160" i="7"/>
  <c r="Y160" i="7" s="1"/>
  <c r="H160" i="7"/>
  <c r="AJ159" i="7"/>
  <c r="AB159" i="7"/>
  <c r="AD159" i="7" s="1"/>
  <c r="U159" i="7"/>
  <c r="Y159" i="7" s="1"/>
  <c r="H159" i="7"/>
  <c r="AJ158" i="7"/>
  <c r="AB158" i="7"/>
  <c r="AD158" i="7" s="1"/>
  <c r="U158" i="7"/>
  <c r="Y158" i="7" s="1"/>
  <c r="H158" i="7"/>
  <c r="AJ157" i="7"/>
  <c r="AB157" i="7"/>
  <c r="AD157" i="7" s="1"/>
  <c r="U157" i="7"/>
  <c r="Y157" i="7" s="1"/>
  <c r="H157" i="7"/>
  <c r="AJ156" i="7"/>
  <c r="AB156" i="7"/>
  <c r="AD156" i="7" s="1"/>
  <c r="U156" i="7"/>
  <c r="Y156" i="7" s="1"/>
  <c r="H156" i="7"/>
  <c r="AJ155" i="7"/>
  <c r="AB155" i="7"/>
  <c r="AD155" i="7" s="1"/>
  <c r="U155" i="7"/>
  <c r="Y155" i="7" s="1"/>
  <c r="H155" i="7"/>
  <c r="AJ154" i="7"/>
  <c r="AB154" i="7"/>
  <c r="AD154" i="7" s="1"/>
  <c r="U154" i="7"/>
  <c r="Y154" i="7" s="1"/>
  <c r="H154" i="7"/>
  <c r="AJ153" i="7"/>
  <c r="AB153" i="7"/>
  <c r="AD153" i="7" s="1"/>
  <c r="U153" i="7"/>
  <c r="Y153" i="7" s="1"/>
  <c r="H153" i="7"/>
  <c r="AJ152" i="7"/>
  <c r="AB152" i="7"/>
  <c r="AD152" i="7" s="1"/>
  <c r="U152" i="7"/>
  <c r="Y152" i="7" s="1"/>
  <c r="H152" i="7"/>
  <c r="AJ151" i="7"/>
  <c r="AB151" i="7"/>
  <c r="AD151" i="7" s="1"/>
  <c r="U151" i="7"/>
  <c r="Y151" i="7" s="1"/>
  <c r="H151" i="7"/>
  <c r="AJ150" i="7"/>
  <c r="AB150" i="7"/>
  <c r="AD150" i="7" s="1"/>
  <c r="U150" i="7"/>
  <c r="Y150" i="7" s="1"/>
  <c r="H150" i="7"/>
  <c r="AJ149" i="7"/>
  <c r="AB149" i="7"/>
  <c r="AD149" i="7" s="1"/>
  <c r="U149" i="7"/>
  <c r="Y149" i="7" s="1"/>
  <c r="H149" i="7"/>
  <c r="AJ148" i="7"/>
  <c r="AB148" i="7"/>
  <c r="AD148" i="7" s="1"/>
  <c r="U148" i="7"/>
  <c r="Y148" i="7" s="1"/>
  <c r="H148" i="7"/>
  <c r="AJ147" i="7"/>
  <c r="AB147" i="7"/>
  <c r="AD147" i="7" s="1"/>
  <c r="U147" i="7"/>
  <c r="Y147" i="7" s="1"/>
  <c r="H147" i="7"/>
  <c r="AJ146" i="7"/>
  <c r="AB146" i="7"/>
  <c r="AD146" i="7" s="1"/>
  <c r="U146" i="7"/>
  <c r="Y146" i="7" s="1"/>
  <c r="H146" i="7"/>
  <c r="AJ145" i="7"/>
  <c r="AB145" i="7"/>
  <c r="AD145" i="7" s="1"/>
  <c r="U145" i="7"/>
  <c r="Y145" i="7" s="1"/>
  <c r="H145" i="7"/>
  <c r="AJ144" i="7"/>
  <c r="AB144" i="7"/>
  <c r="AD144" i="7" s="1"/>
  <c r="U144" i="7"/>
  <c r="Y144" i="7" s="1"/>
  <c r="H144" i="7"/>
  <c r="AJ143" i="7"/>
  <c r="AB143" i="7"/>
  <c r="AD143" i="7" s="1"/>
  <c r="U143" i="7"/>
  <c r="Y143" i="7" s="1"/>
  <c r="H143" i="7"/>
  <c r="AJ142" i="7"/>
  <c r="AB142" i="7"/>
  <c r="AD142" i="7" s="1"/>
  <c r="U142" i="7"/>
  <c r="Y142" i="7" s="1"/>
  <c r="H142" i="7"/>
  <c r="AJ141" i="7"/>
  <c r="AB141" i="7"/>
  <c r="AD141" i="7" s="1"/>
  <c r="U141" i="7"/>
  <c r="Y141" i="7" s="1"/>
  <c r="H141" i="7"/>
  <c r="AJ140" i="7"/>
  <c r="AB140" i="7"/>
  <c r="AD140" i="7" s="1"/>
  <c r="U140" i="7"/>
  <c r="Y140" i="7" s="1"/>
  <c r="H140" i="7"/>
  <c r="AJ139" i="7"/>
  <c r="AB139" i="7"/>
  <c r="AD139" i="7" s="1"/>
  <c r="U139" i="7"/>
  <c r="Y139" i="7" s="1"/>
  <c r="H139" i="7"/>
  <c r="AJ138" i="7"/>
  <c r="AB138" i="7"/>
  <c r="AD138" i="7" s="1"/>
  <c r="U138" i="7"/>
  <c r="H138" i="7"/>
  <c r="AJ137" i="7"/>
  <c r="AB137" i="7"/>
  <c r="AD137" i="7" s="1"/>
  <c r="U137" i="7"/>
  <c r="Y137" i="7" s="1"/>
  <c r="H137" i="7"/>
  <c r="AJ136" i="7"/>
  <c r="AB136" i="7"/>
  <c r="AD136" i="7" s="1"/>
  <c r="U136" i="7"/>
  <c r="Y136" i="7" s="1"/>
  <c r="H136" i="7"/>
  <c r="AJ135" i="7"/>
  <c r="AB135" i="7"/>
  <c r="AD135" i="7" s="1"/>
  <c r="U135" i="7"/>
  <c r="Y135" i="7" s="1"/>
  <c r="H135" i="7"/>
  <c r="AJ134" i="7"/>
  <c r="AB134" i="7"/>
  <c r="AD134" i="7" s="1"/>
  <c r="U134" i="7"/>
  <c r="Y134" i="7" s="1"/>
  <c r="H134" i="7"/>
  <c r="AJ133" i="7"/>
  <c r="AB133" i="7"/>
  <c r="AD133" i="7" s="1"/>
  <c r="U133" i="7"/>
  <c r="Y133" i="7" s="1"/>
  <c r="H133" i="7"/>
  <c r="AX132" i="7"/>
  <c r="AX131" i="7" s="1"/>
  <c r="K24" i="3" s="1"/>
  <c r="K132" i="7"/>
  <c r="K131" i="7" s="1"/>
  <c r="J132" i="7"/>
  <c r="J131" i="7" s="1"/>
  <c r="I132" i="7"/>
  <c r="I131" i="7" s="1"/>
  <c r="D24" i="3" s="1"/>
  <c r="AJ130" i="7"/>
  <c r="AB130" i="7"/>
  <c r="AD130" i="7" s="1"/>
  <c r="U130" i="7"/>
  <c r="Y130" i="7" s="1"/>
  <c r="H130" i="7"/>
  <c r="AJ126" i="7"/>
  <c r="AB126" i="7"/>
  <c r="AD126" i="7" s="1"/>
  <c r="U126" i="7"/>
  <c r="Y126" i="7" s="1"/>
  <c r="H126" i="7"/>
  <c r="AJ125" i="7"/>
  <c r="AB125" i="7"/>
  <c r="AD125" i="7" s="1"/>
  <c r="U125" i="7"/>
  <c r="Y125" i="7" s="1"/>
  <c r="H125" i="7"/>
  <c r="AJ124" i="7"/>
  <c r="AB124" i="7"/>
  <c r="AD124" i="7" s="1"/>
  <c r="U124" i="7"/>
  <c r="Y124" i="7" s="1"/>
  <c r="H124" i="7"/>
  <c r="AJ123" i="7"/>
  <c r="AB123" i="7"/>
  <c r="AD123" i="7" s="1"/>
  <c r="U123" i="7"/>
  <c r="Y123" i="7" s="1"/>
  <c r="H123" i="7"/>
  <c r="AJ122" i="7"/>
  <c r="AB122" i="7"/>
  <c r="AD122" i="7" s="1"/>
  <c r="U122" i="7"/>
  <c r="Y122" i="7" s="1"/>
  <c r="H122" i="7"/>
  <c r="AJ121" i="7"/>
  <c r="AB121" i="7"/>
  <c r="AD121" i="7" s="1"/>
  <c r="U121" i="7"/>
  <c r="Y121" i="7" s="1"/>
  <c r="H121" i="7"/>
  <c r="AJ120" i="7"/>
  <c r="AB120" i="7"/>
  <c r="AD120" i="7" s="1"/>
  <c r="U120" i="7"/>
  <c r="Y120" i="7" s="1"/>
  <c r="H120" i="7"/>
  <c r="AJ119" i="7"/>
  <c r="AB119" i="7"/>
  <c r="AD119" i="7" s="1"/>
  <c r="U119" i="7"/>
  <c r="Y119" i="7" s="1"/>
  <c r="H119" i="7"/>
  <c r="AJ118" i="7"/>
  <c r="AB118" i="7"/>
  <c r="AD118" i="7" s="1"/>
  <c r="U118" i="7"/>
  <c r="Y118" i="7" s="1"/>
  <c r="H118" i="7"/>
  <c r="AJ117" i="7"/>
  <c r="AB117" i="7"/>
  <c r="AD117" i="7" s="1"/>
  <c r="U117" i="7"/>
  <c r="Y117" i="7" s="1"/>
  <c r="H117" i="7"/>
  <c r="AJ116" i="7"/>
  <c r="AB116" i="7"/>
  <c r="AD116" i="7" s="1"/>
  <c r="U116" i="7"/>
  <c r="Y116" i="7" s="1"/>
  <c r="H116" i="7"/>
  <c r="AJ115" i="7"/>
  <c r="AB115" i="7"/>
  <c r="AD115" i="7" s="1"/>
  <c r="U115" i="7"/>
  <c r="Y115" i="7" s="1"/>
  <c r="H115" i="7"/>
  <c r="AJ114" i="7"/>
  <c r="AB114" i="7"/>
  <c r="AD114" i="7" s="1"/>
  <c r="U114" i="7"/>
  <c r="Y114" i="7" s="1"/>
  <c r="H114" i="7"/>
  <c r="AJ113" i="7"/>
  <c r="AB113" i="7"/>
  <c r="AD113" i="7" s="1"/>
  <c r="U113" i="7"/>
  <c r="Y113" i="7" s="1"/>
  <c r="H113" i="7"/>
  <c r="AJ112" i="7"/>
  <c r="AB112" i="7"/>
  <c r="AD112" i="7" s="1"/>
  <c r="U112" i="7"/>
  <c r="Y112" i="7" s="1"/>
  <c r="H112" i="7"/>
  <c r="AJ111" i="7"/>
  <c r="AB111" i="7"/>
  <c r="AD111" i="7" s="1"/>
  <c r="U111" i="7"/>
  <c r="Y111" i="7" s="1"/>
  <c r="H111" i="7"/>
  <c r="AJ110" i="7"/>
  <c r="AB110" i="7"/>
  <c r="AD110" i="7" s="1"/>
  <c r="U110" i="7"/>
  <c r="Y110" i="7" s="1"/>
  <c r="H110" i="7"/>
  <c r="AJ109" i="7"/>
  <c r="AB109" i="7"/>
  <c r="AD109" i="7" s="1"/>
  <c r="U109" i="7"/>
  <c r="Y109" i="7" s="1"/>
  <c r="H109" i="7"/>
  <c r="AJ108" i="7"/>
  <c r="AB108" i="7"/>
  <c r="AD108" i="7" s="1"/>
  <c r="U108" i="7"/>
  <c r="Y108" i="7" s="1"/>
  <c r="H108" i="7"/>
  <c r="AJ107" i="7"/>
  <c r="AB107" i="7"/>
  <c r="AD107" i="7" s="1"/>
  <c r="U107" i="7"/>
  <c r="Y107" i="7" s="1"/>
  <c r="H107" i="7"/>
  <c r="AJ106" i="7"/>
  <c r="AB106" i="7"/>
  <c r="AD106" i="7" s="1"/>
  <c r="U106" i="7"/>
  <c r="Y106" i="7" s="1"/>
  <c r="H106" i="7"/>
  <c r="AJ105" i="7"/>
  <c r="AB105" i="7"/>
  <c r="AD105" i="7" s="1"/>
  <c r="U105" i="7"/>
  <c r="Y105" i="7" s="1"/>
  <c r="H105" i="7"/>
  <c r="AJ104" i="7"/>
  <c r="AB104" i="7"/>
  <c r="AD104" i="7" s="1"/>
  <c r="U104" i="7"/>
  <c r="Y104" i="7" s="1"/>
  <c r="H104" i="7"/>
  <c r="AJ103" i="7"/>
  <c r="AB103" i="7"/>
  <c r="AD103" i="7" s="1"/>
  <c r="U103" i="7"/>
  <c r="Y103" i="7" s="1"/>
  <c r="H103" i="7"/>
  <c r="AJ102" i="7"/>
  <c r="AB102" i="7"/>
  <c r="AD102" i="7" s="1"/>
  <c r="U102" i="7"/>
  <c r="Y102" i="7" s="1"/>
  <c r="H102" i="7"/>
  <c r="AJ101" i="7"/>
  <c r="AB101" i="7"/>
  <c r="AD101" i="7" s="1"/>
  <c r="U101" i="7"/>
  <c r="Y101" i="7" s="1"/>
  <c r="H101" i="7"/>
  <c r="AJ100" i="7"/>
  <c r="AB100" i="7"/>
  <c r="AD100" i="7" s="1"/>
  <c r="U100" i="7"/>
  <c r="Y100" i="7" s="1"/>
  <c r="H100" i="7"/>
  <c r="AJ99" i="7"/>
  <c r="AB99" i="7"/>
  <c r="AD99" i="7" s="1"/>
  <c r="U99" i="7"/>
  <c r="Y99" i="7" s="1"/>
  <c r="AJ98" i="7"/>
  <c r="AB98" i="7"/>
  <c r="AD98" i="7" s="1"/>
  <c r="U98" i="7"/>
  <c r="Y98" i="7" s="1"/>
  <c r="H98" i="7"/>
  <c r="AJ97" i="7"/>
  <c r="AB97" i="7"/>
  <c r="AD97" i="7" s="1"/>
  <c r="U97" i="7"/>
  <c r="Y97" i="7" s="1"/>
  <c r="H97" i="7"/>
  <c r="AJ96" i="7"/>
  <c r="AB96" i="7"/>
  <c r="AD96" i="7" s="1"/>
  <c r="U96" i="7"/>
  <c r="Y96" i="7" s="1"/>
  <c r="H96" i="7"/>
  <c r="AJ95" i="7"/>
  <c r="AB95" i="7"/>
  <c r="AD95" i="7" s="1"/>
  <c r="U95" i="7"/>
  <c r="Y95" i="7" s="1"/>
  <c r="H95" i="7"/>
  <c r="AJ94" i="7"/>
  <c r="AB94" i="7"/>
  <c r="AD94" i="7" s="1"/>
  <c r="U94" i="7"/>
  <c r="Y94" i="7" s="1"/>
  <c r="H94" i="7"/>
  <c r="AJ93" i="7"/>
  <c r="AB93" i="7"/>
  <c r="AD93" i="7" s="1"/>
  <c r="U93" i="7"/>
  <c r="Y93" i="7" s="1"/>
  <c r="H93" i="7"/>
  <c r="AJ92" i="7"/>
  <c r="AB92" i="7"/>
  <c r="AD92" i="7" s="1"/>
  <c r="U92" i="7"/>
  <c r="Y92" i="7" s="1"/>
  <c r="H92" i="7"/>
  <c r="AJ91" i="7"/>
  <c r="AB91" i="7"/>
  <c r="AD91" i="7" s="1"/>
  <c r="U91" i="7"/>
  <c r="Y91" i="7" s="1"/>
  <c r="H91" i="7"/>
  <c r="AJ90" i="7"/>
  <c r="AB90" i="7"/>
  <c r="AD90" i="7" s="1"/>
  <c r="U90" i="7"/>
  <c r="Y90" i="7" s="1"/>
  <c r="H90" i="7"/>
  <c r="AJ89" i="7"/>
  <c r="AB89" i="7"/>
  <c r="AD89" i="7" s="1"/>
  <c r="U89" i="7"/>
  <c r="Y89" i="7" s="1"/>
  <c r="H89" i="7"/>
  <c r="AJ88" i="7"/>
  <c r="AB88" i="7"/>
  <c r="AD88" i="7" s="1"/>
  <c r="U88" i="7"/>
  <c r="Y88" i="7" s="1"/>
  <c r="AJ87" i="7"/>
  <c r="AB87" i="7"/>
  <c r="AD87" i="7" s="1"/>
  <c r="U87" i="7"/>
  <c r="Y87" i="7" s="1"/>
  <c r="H87" i="7"/>
  <c r="AJ86" i="7"/>
  <c r="AB86" i="7"/>
  <c r="AD86" i="7" s="1"/>
  <c r="U86" i="7"/>
  <c r="Y86" i="7" s="1"/>
  <c r="H86" i="7"/>
  <c r="AJ85" i="7"/>
  <c r="AB85" i="7"/>
  <c r="AD85" i="7" s="1"/>
  <c r="U85" i="7"/>
  <c r="Y85" i="7" s="1"/>
  <c r="H85" i="7"/>
  <c r="AJ84" i="7"/>
  <c r="AB84" i="7"/>
  <c r="AD84" i="7" s="1"/>
  <c r="U84" i="7"/>
  <c r="Y84" i="7" s="1"/>
  <c r="H84" i="7"/>
  <c r="AJ83" i="7"/>
  <c r="AB83" i="7"/>
  <c r="AD83" i="7" s="1"/>
  <c r="U83" i="7"/>
  <c r="Y83" i="7" s="1"/>
  <c r="H83" i="7"/>
  <c r="AJ82" i="7"/>
  <c r="AB82" i="7"/>
  <c r="AD82" i="7" s="1"/>
  <c r="U82" i="7"/>
  <c r="Y82" i="7" s="1"/>
  <c r="H82" i="7"/>
  <c r="AJ81" i="7"/>
  <c r="AB81" i="7"/>
  <c r="AD81" i="7" s="1"/>
  <c r="U81" i="7"/>
  <c r="Y81" i="7" s="1"/>
  <c r="H81" i="7"/>
  <c r="AJ80" i="7"/>
  <c r="AB80" i="7"/>
  <c r="U80" i="7"/>
  <c r="Y80" i="7" s="1"/>
  <c r="H80" i="7"/>
  <c r="AJ79" i="7"/>
  <c r="AB79" i="7"/>
  <c r="AD79" i="7" s="1"/>
  <c r="U79" i="7"/>
  <c r="Y79" i="7" s="1"/>
  <c r="H79" i="7"/>
  <c r="AJ78" i="7"/>
  <c r="AB78" i="7"/>
  <c r="AD78" i="7" s="1"/>
  <c r="U78" i="7"/>
  <c r="Y78" i="7" s="1"/>
  <c r="H78" i="7"/>
  <c r="AJ77" i="7"/>
  <c r="AB77" i="7"/>
  <c r="AD77" i="7" s="1"/>
  <c r="U77" i="7"/>
  <c r="Y77" i="7" s="1"/>
  <c r="H77" i="7"/>
  <c r="AJ76" i="7"/>
  <c r="AB76" i="7"/>
  <c r="AD76" i="7" s="1"/>
  <c r="U76" i="7"/>
  <c r="Y76" i="7" s="1"/>
  <c r="H76" i="7"/>
  <c r="AJ75" i="7"/>
  <c r="AB75" i="7"/>
  <c r="AD75" i="7" s="1"/>
  <c r="U75" i="7"/>
  <c r="Y75" i="7" s="1"/>
  <c r="H75" i="7"/>
  <c r="AJ74" i="7"/>
  <c r="AB74" i="7"/>
  <c r="AD74" i="7" s="1"/>
  <c r="U74" i="7"/>
  <c r="Y74" i="7" s="1"/>
  <c r="H74" i="7"/>
  <c r="AJ73" i="7"/>
  <c r="AB73" i="7"/>
  <c r="AD73" i="7" s="1"/>
  <c r="U73" i="7"/>
  <c r="Y73" i="7" s="1"/>
  <c r="H73" i="7"/>
  <c r="AJ72" i="7"/>
  <c r="AB72" i="7"/>
  <c r="AD72" i="7" s="1"/>
  <c r="U72" i="7"/>
  <c r="Y72" i="7" s="1"/>
  <c r="H72" i="7"/>
  <c r="AJ71" i="7"/>
  <c r="AB71" i="7"/>
  <c r="U71" i="7"/>
  <c r="Y71" i="7" s="1"/>
  <c r="H71" i="7"/>
  <c r="AJ70" i="7"/>
  <c r="AB70" i="7"/>
  <c r="AD70" i="7" s="1"/>
  <c r="U70" i="7"/>
  <c r="Y70" i="7" s="1"/>
  <c r="H70" i="7"/>
  <c r="AJ69" i="7"/>
  <c r="AB69" i="7"/>
  <c r="AD69" i="7" s="1"/>
  <c r="U69" i="7"/>
  <c r="Y69" i="7" s="1"/>
  <c r="H69" i="7"/>
  <c r="AJ68" i="7"/>
  <c r="AB68" i="7"/>
  <c r="AD68" i="7" s="1"/>
  <c r="U68" i="7"/>
  <c r="H68" i="7"/>
  <c r="AX67" i="7"/>
  <c r="AX66" i="7" s="1"/>
  <c r="K23" i="3" s="1"/>
  <c r="K67" i="7"/>
  <c r="K66" i="7" s="1"/>
  <c r="J67" i="7"/>
  <c r="J66" i="7" s="1"/>
  <c r="I67" i="7"/>
  <c r="I66" i="7" s="1"/>
  <c r="D23" i="3" s="1"/>
  <c r="AJ65" i="7"/>
  <c r="AB65" i="7"/>
  <c r="U65" i="7"/>
  <c r="Y65" i="7" s="1"/>
  <c r="H65" i="7"/>
  <c r="AJ64" i="7"/>
  <c r="AB64" i="7"/>
  <c r="U64" i="7"/>
  <c r="Y64" i="7" s="1"/>
  <c r="H64" i="7"/>
  <c r="AJ63" i="7"/>
  <c r="AB63" i="7"/>
  <c r="AD63" i="7" s="1"/>
  <c r="U63" i="7"/>
  <c r="Y63" i="7" s="1"/>
  <c r="H63" i="7"/>
  <c r="AJ62" i="7"/>
  <c r="AB62" i="7"/>
  <c r="AD62" i="7" s="1"/>
  <c r="U62" i="7"/>
  <c r="Y62" i="7" s="1"/>
  <c r="AJ61" i="7"/>
  <c r="AB61" i="7"/>
  <c r="AD61" i="7" s="1"/>
  <c r="U61" i="7"/>
  <c r="Y61" i="7" s="1"/>
  <c r="AJ60" i="7"/>
  <c r="AB60" i="7"/>
  <c r="AD60" i="7" s="1"/>
  <c r="U60" i="7"/>
  <c r="Y60" i="7" s="1"/>
  <c r="AJ59" i="7"/>
  <c r="AB59" i="7"/>
  <c r="AD59" i="7" s="1"/>
  <c r="U59" i="7"/>
  <c r="Y59" i="7" s="1"/>
  <c r="AJ58" i="7"/>
  <c r="AB58" i="7"/>
  <c r="AD58" i="7" s="1"/>
  <c r="U58" i="7"/>
  <c r="Y58" i="7" s="1"/>
  <c r="AJ57" i="7"/>
  <c r="AB57" i="7"/>
  <c r="AD57" i="7" s="1"/>
  <c r="U57" i="7"/>
  <c r="Y57" i="7" s="1"/>
  <c r="H57" i="7"/>
  <c r="AJ56" i="7"/>
  <c r="AB56" i="7"/>
  <c r="U56" i="7"/>
  <c r="Y56" i="7" s="1"/>
  <c r="H56" i="7"/>
  <c r="AJ55" i="7"/>
  <c r="AB55" i="7"/>
  <c r="AD55" i="7" s="1"/>
  <c r="U55" i="7"/>
  <c r="Y55" i="7" s="1"/>
  <c r="H55" i="7"/>
  <c r="AJ54" i="7"/>
  <c r="AB54" i="7"/>
  <c r="AD54" i="7" s="1"/>
  <c r="U54" i="7"/>
  <c r="Y54" i="7" s="1"/>
  <c r="H54" i="7"/>
  <c r="AJ53" i="7"/>
  <c r="AB53" i="7"/>
  <c r="AD53" i="7" s="1"/>
  <c r="U53" i="7"/>
  <c r="Y53" i="7" s="1"/>
  <c r="H53" i="7"/>
  <c r="AJ52" i="7"/>
  <c r="AB52" i="7"/>
  <c r="AD52" i="7" s="1"/>
  <c r="U52" i="7"/>
  <c r="Y52" i="7" s="1"/>
  <c r="H52" i="7"/>
  <c r="AJ51" i="7"/>
  <c r="AB51" i="7"/>
  <c r="AD51" i="7" s="1"/>
  <c r="U51" i="7"/>
  <c r="Y51" i="7" s="1"/>
  <c r="H51" i="7"/>
  <c r="AJ50" i="7"/>
  <c r="AB50" i="7"/>
  <c r="AD50" i="7" s="1"/>
  <c r="U50" i="7"/>
  <c r="Y50" i="7" s="1"/>
  <c r="H50" i="7"/>
  <c r="AJ49" i="7"/>
  <c r="AB49" i="7"/>
  <c r="AD49" i="7" s="1"/>
  <c r="U49" i="7"/>
  <c r="Y49" i="7" s="1"/>
  <c r="H49" i="7"/>
  <c r="AJ48" i="7"/>
  <c r="AB48" i="7"/>
  <c r="U48" i="7"/>
  <c r="Y48" i="7" s="1"/>
  <c r="H48" i="7"/>
  <c r="AJ47" i="7"/>
  <c r="AB47" i="7"/>
  <c r="AD47" i="7" s="1"/>
  <c r="U47" i="7"/>
  <c r="Y47" i="7" s="1"/>
  <c r="H47" i="7"/>
  <c r="AJ46" i="7"/>
  <c r="AB46" i="7"/>
  <c r="AD46" i="7" s="1"/>
  <c r="U46" i="7"/>
  <c r="Y46" i="7" s="1"/>
  <c r="H46" i="7"/>
  <c r="AJ45" i="7"/>
  <c r="AB45" i="7"/>
  <c r="AD45" i="7" s="1"/>
  <c r="U45" i="7"/>
  <c r="Y45" i="7" s="1"/>
  <c r="H45" i="7"/>
  <c r="AJ44" i="7"/>
  <c r="AB44" i="7"/>
  <c r="AD44" i="7" s="1"/>
  <c r="U44" i="7"/>
  <c r="Y44" i="7" s="1"/>
  <c r="AJ43" i="7"/>
  <c r="AB43" i="7"/>
  <c r="AD43" i="7" s="1"/>
  <c r="U43" i="7"/>
  <c r="Y43" i="7" s="1"/>
  <c r="H43" i="7"/>
  <c r="AJ42" i="7"/>
  <c r="AB42" i="7"/>
  <c r="AD42" i="7" s="1"/>
  <c r="U42" i="7"/>
  <c r="Y42" i="7" s="1"/>
  <c r="H42" i="7"/>
  <c r="AJ41" i="7"/>
  <c r="AB41" i="7"/>
  <c r="AD41" i="7" s="1"/>
  <c r="U41" i="7"/>
  <c r="Y41" i="7" s="1"/>
  <c r="H41" i="7"/>
  <c r="AJ40" i="7"/>
  <c r="AB40" i="7"/>
  <c r="U40" i="7"/>
  <c r="Y40" i="7" s="1"/>
  <c r="H40" i="7"/>
  <c r="AJ39" i="7"/>
  <c r="AB39" i="7"/>
  <c r="AD39" i="7" s="1"/>
  <c r="U39" i="7"/>
  <c r="Y39" i="7" s="1"/>
  <c r="H39" i="7"/>
  <c r="AJ38" i="7"/>
  <c r="AB38" i="7"/>
  <c r="AD38" i="7" s="1"/>
  <c r="U38" i="7"/>
  <c r="Y38" i="7" s="1"/>
  <c r="H38" i="7"/>
  <c r="AJ37" i="7"/>
  <c r="AB37" i="7"/>
  <c r="AD37" i="7" s="1"/>
  <c r="U37" i="7"/>
  <c r="Y37" i="7" s="1"/>
  <c r="H37" i="7"/>
  <c r="AJ36" i="7"/>
  <c r="AB36" i="7"/>
  <c r="AD36" i="7" s="1"/>
  <c r="U36" i="7"/>
  <c r="Y36" i="7" s="1"/>
  <c r="H36" i="7"/>
  <c r="AJ35" i="7"/>
  <c r="AB35" i="7"/>
  <c r="AD35" i="7" s="1"/>
  <c r="U35" i="7"/>
  <c r="Y35" i="7" s="1"/>
  <c r="H35" i="7"/>
  <c r="AJ34" i="7"/>
  <c r="AB34" i="7"/>
  <c r="AD34" i="7" s="1"/>
  <c r="U34" i="7"/>
  <c r="Y34" i="7" s="1"/>
  <c r="H34" i="7"/>
  <c r="AJ33" i="7"/>
  <c r="AB33" i="7"/>
  <c r="AD33" i="7" s="1"/>
  <c r="U33" i="7"/>
  <c r="Y33" i="7" s="1"/>
  <c r="H33" i="7"/>
  <c r="AJ32" i="7"/>
  <c r="AB32" i="7"/>
  <c r="AD32" i="7" s="1"/>
  <c r="U32" i="7"/>
  <c r="Y32" i="7" s="1"/>
  <c r="H32" i="7"/>
  <c r="AJ31" i="7"/>
  <c r="AB31" i="7"/>
  <c r="AD31" i="7" s="1"/>
  <c r="U31" i="7"/>
  <c r="Y31" i="7" s="1"/>
  <c r="H31" i="7"/>
  <c r="AJ30" i="7"/>
  <c r="AB30" i="7"/>
  <c r="AD30" i="7" s="1"/>
  <c r="U30" i="7"/>
  <c r="Y30" i="7" s="1"/>
  <c r="H30" i="7"/>
  <c r="AJ29" i="7"/>
  <c r="AB29" i="7"/>
  <c r="AD29" i="7" s="1"/>
  <c r="U29" i="7"/>
  <c r="Y29" i="7" s="1"/>
  <c r="H29" i="7"/>
  <c r="AJ28" i="7"/>
  <c r="AB28" i="7"/>
  <c r="AD28" i="7" s="1"/>
  <c r="U28" i="7"/>
  <c r="Y28" i="7" s="1"/>
  <c r="H28" i="7"/>
  <c r="AJ27" i="7"/>
  <c r="AB27" i="7"/>
  <c r="AD27" i="7" s="1"/>
  <c r="U27" i="7"/>
  <c r="Y27" i="7" s="1"/>
  <c r="H27" i="7"/>
  <c r="AJ26" i="7"/>
  <c r="AB26" i="7"/>
  <c r="AD26" i="7" s="1"/>
  <c r="U26" i="7"/>
  <c r="Y26" i="7" s="1"/>
  <c r="H26" i="7"/>
  <c r="AJ25" i="7"/>
  <c r="AB25" i="7"/>
  <c r="AD25" i="7" s="1"/>
  <c r="U25" i="7"/>
  <c r="Y25" i="7" s="1"/>
  <c r="H25" i="7"/>
  <c r="AJ24" i="7"/>
  <c r="AB24" i="7"/>
  <c r="AD24" i="7" s="1"/>
  <c r="U24" i="7"/>
  <c r="Y24" i="7" s="1"/>
  <c r="H24" i="7"/>
  <c r="AJ23" i="7"/>
  <c r="AB23" i="7"/>
  <c r="AD23" i="7" s="1"/>
  <c r="U23" i="7"/>
  <c r="Y23" i="7" s="1"/>
  <c r="H23" i="7"/>
  <c r="AJ22" i="7"/>
  <c r="AB22" i="7"/>
  <c r="AD22" i="7" s="1"/>
  <c r="U22" i="7"/>
  <c r="Y22" i="7" s="1"/>
  <c r="H22" i="7"/>
  <c r="AJ21" i="7"/>
  <c r="AB21" i="7"/>
  <c r="AD21" i="7" s="1"/>
  <c r="U21" i="7"/>
  <c r="Y21" i="7" s="1"/>
  <c r="H21" i="7"/>
  <c r="AJ20" i="7"/>
  <c r="AB20" i="7"/>
  <c r="AD20" i="7" s="1"/>
  <c r="U20" i="7"/>
  <c r="Y20" i="7" s="1"/>
  <c r="H20" i="7"/>
  <c r="AJ19" i="7"/>
  <c r="AB19" i="7"/>
  <c r="AD19" i="7" s="1"/>
  <c r="U19" i="7"/>
  <c r="Y19" i="7" s="1"/>
  <c r="H19" i="7"/>
  <c r="AJ18" i="7"/>
  <c r="AB18" i="7"/>
  <c r="AD18" i="7" s="1"/>
  <c r="U18" i="7"/>
  <c r="Y18" i="7" s="1"/>
  <c r="H18" i="7"/>
  <c r="AJ17" i="7"/>
  <c r="AB17" i="7"/>
  <c r="AD17" i="7" s="1"/>
  <c r="U17" i="7"/>
  <c r="Y17" i="7" s="1"/>
  <c r="H17" i="7"/>
  <c r="AJ16" i="7"/>
  <c r="AB16" i="7"/>
  <c r="AD16" i="7" s="1"/>
  <c r="U16" i="7"/>
  <c r="Y16" i="7" s="1"/>
  <c r="H16" i="7"/>
  <c r="AJ15" i="7"/>
  <c r="AB15" i="7"/>
  <c r="AD15" i="7" s="1"/>
  <c r="U15" i="7"/>
  <c r="Y15" i="7" s="1"/>
  <c r="H15" i="7"/>
  <c r="AJ14" i="7"/>
  <c r="AB14" i="7"/>
  <c r="AD14" i="7" s="1"/>
  <c r="U14" i="7"/>
  <c r="Y14" i="7" s="1"/>
  <c r="H14" i="7"/>
  <c r="AJ13" i="7"/>
  <c r="AB13" i="7"/>
  <c r="AD13" i="7" s="1"/>
  <c r="U13" i="7"/>
  <c r="Y13" i="7" s="1"/>
  <c r="H13" i="7"/>
  <c r="AJ12" i="7"/>
  <c r="AB12" i="7"/>
  <c r="AD12" i="7" s="1"/>
  <c r="U12" i="7"/>
  <c r="H12" i="7"/>
  <c r="AX11" i="7"/>
  <c r="AX10" i="7" s="1"/>
  <c r="K22" i="3" s="1"/>
  <c r="AU11" i="7"/>
  <c r="AT11" i="7"/>
  <c r="AS11" i="7"/>
  <c r="AR11" i="7"/>
  <c r="AQ11" i="7"/>
  <c r="AP11" i="7"/>
  <c r="AO11" i="7"/>
  <c r="AN11" i="7"/>
  <c r="AM11" i="7"/>
  <c r="AL11" i="7"/>
  <c r="K11" i="7"/>
  <c r="K10" i="7" s="1"/>
  <c r="J11" i="7"/>
  <c r="I11" i="7"/>
  <c r="I10" i="7" s="1"/>
  <c r="D22" i="3" s="1"/>
  <c r="AB554" i="7" l="1"/>
  <c r="AB553" i="7" s="1"/>
  <c r="I293" i="7"/>
  <c r="D28" i="3" s="1"/>
  <c r="J293" i="7"/>
  <c r="J287" i="7"/>
  <c r="K28" i="3"/>
  <c r="H516" i="7"/>
  <c r="H515" i="7" s="1"/>
  <c r="H525" i="7"/>
  <c r="H524" i="7" s="1"/>
  <c r="AB569" i="7"/>
  <c r="AB568" i="7" s="1"/>
  <c r="H132" i="7"/>
  <c r="H131" i="7" s="1"/>
  <c r="H227" i="7"/>
  <c r="H226" i="7" s="1"/>
  <c r="U465" i="7"/>
  <c r="U464" i="7" s="1"/>
  <c r="E31" i="3" s="1"/>
  <c r="AB465" i="7"/>
  <c r="AB464" i="7" s="1"/>
  <c r="G31" i="3" s="1"/>
  <c r="AD466" i="7"/>
  <c r="AD473" i="7"/>
  <c r="AH473" i="7" s="1"/>
  <c r="J479" i="7"/>
  <c r="J478" i="7" s="1"/>
  <c r="AH386" i="7"/>
  <c r="AK386" i="7" s="1"/>
  <c r="AH149" i="7"/>
  <c r="AK149" i="7" s="1"/>
  <c r="AH383" i="7"/>
  <c r="AK383" i="7" s="1"/>
  <c r="AB500" i="7"/>
  <c r="AB499" i="7" s="1"/>
  <c r="AD501" i="7"/>
  <c r="AD500" i="7" s="1"/>
  <c r="AD499" i="7" s="1"/>
  <c r="AH170" i="7"/>
  <c r="AK170" i="7" s="1"/>
  <c r="AD161" i="7"/>
  <c r="AH161" i="7" s="1"/>
  <c r="AK161" i="7" s="1"/>
  <c r="AH177" i="7"/>
  <c r="AK177" i="7" s="1"/>
  <c r="AH193" i="7"/>
  <c r="AK193" i="7" s="1"/>
  <c r="AH237" i="7"/>
  <c r="AK237" i="7" s="1"/>
  <c r="AH185" i="7"/>
  <c r="AK185" i="7" s="1"/>
  <c r="AH543" i="7"/>
  <c r="AD179" i="7"/>
  <c r="AH179" i="7" s="1"/>
  <c r="AK179" i="7" s="1"/>
  <c r="AH355" i="7"/>
  <c r="AK355" i="7" s="1"/>
  <c r="AH225" i="7"/>
  <c r="AK225" i="7" s="1"/>
  <c r="AD65" i="7"/>
  <c r="AH65" i="7" s="1"/>
  <c r="AK65" i="7" s="1"/>
  <c r="AH36" i="7"/>
  <c r="AK36" i="7" s="1"/>
  <c r="AD80" i="7"/>
  <c r="AH80" i="7" s="1"/>
  <c r="AK80" i="7" s="1"/>
  <c r="AD40" i="7"/>
  <c r="AH40" i="7" s="1"/>
  <c r="AK40" i="7" s="1"/>
  <c r="AD48" i="7"/>
  <c r="AH48" i="7" s="1"/>
  <c r="AK48" i="7" s="1"/>
  <c r="AD56" i="7"/>
  <c r="AH56" i="7" s="1"/>
  <c r="AK56" i="7" s="1"/>
  <c r="AD64" i="7"/>
  <c r="AH64" i="7" s="1"/>
  <c r="AK64" i="7" s="1"/>
  <c r="AB67" i="7"/>
  <c r="AB66" i="7" s="1"/>
  <c r="G23" i="3" s="1"/>
  <c r="AD71" i="7"/>
  <c r="AH115" i="7"/>
  <c r="AK115" i="7" s="1"/>
  <c r="AH442" i="7"/>
  <c r="AK442" i="7" s="1"/>
  <c r="AD550" i="7"/>
  <c r="AD549" i="7" s="1"/>
  <c r="AB557" i="7"/>
  <c r="AB556" i="7" s="1"/>
  <c r="D32" i="3"/>
  <c r="AH183" i="7"/>
  <c r="AK183" i="7" s="1"/>
  <c r="AH272" i="7"/>
  <c r="AK272" i="7" s="1"/>
  <c r="AH323" i="7"/>
  <c r="AK323" i="7" s="1"/>
  <c r="U472" i="7"/>
  <c r="U471" i="7" s="1"/>
  <c r="E32" i="3" s="1"/>
  <c r="H554" i="7"/>
  <c r="H553" i="7" s="1"/>
  <c r="AH23" i="7"/>
  <c r="AK23" i="7" s="1"/>
  <c r="AH125" i="7"/>
  <c r="AK125" i="7" s="1"/>
  <c r="AH253" i="7"/>
  <c r="AK253" i="7" s="1"/>
  <c r="AH159" i="7"/>
  <c r="AK159" i="7" s="1"/>
  <c r="AH175" i="7"/>
  <c r="AK175" i="7" s="1"/>
  <c r="H465" i="7"/>
  <c r="H464" i="7" s="1"/>
  <c r="AH16" i="7"/>
  <c r="AK16" i="7" s="1"/>
  <c r="AH150" i="7"/>
  <c r="AK150" i="7" s="1"/>
  <c r="AH199" i="7"/>
  <c r="AK199" i="7" s="1"/>
  <c r="AH209" i="7"/>
  <c r="AK209" i="7" s="1"/>
  <c r="AH123" i="7"/>
  <c r="AK123" i="7" s="1"/>
  <c r="AH130" i="7"/>
  <c r="AK130" i="7" s="1"/>
  <c r="AH267" i="7"/>
  <c r="AK267" i="7" s="1"/>
  <c r="AB458" i="7"/>
  <c r="AB457" i="7" s="1"/>
  <c r="G30" i="3" s="1"/>
  <c r="AH503" i="7"/>
  <c r="AK503" i="7" s="1"/>
  <c r="U516" i="7"/>
  <c r="U515" i="7" s="1"/>
  <c r="AH528" i="7"/>
  <c r="AK528" i="7" s="1"/>
  <c r="H538" i="7"/>
  <c r="H537" i="7" s="1"/>
  <c r="AH201" i="7"/>
  <c r="AK201" i="7" s="1"/>
  <c r="AH311" i="7"/>
  <c r="AK311" i="7" s="1"/>
  <c r="AH357" i="7"/>
  <c r="AK357" i="7" s="1"/>
  <c r="AH369" i="7"/>
  <c r="AK369" i="7" s="1"/>
  <c r="AH434" i="7"/>
  <c r="AK434" i="7" s="1"/>
  <c r="AH257" i="7"/>
  <c r="AK257" i="7" s="1"/>
  <c r="AH297" i="7"/>
  <c r="AK297" i="7" s="1"/>
  <c r="AH338" i="7"/>
  <c r="AK338" i="7" s="1"/>
  <c r="AH385" i="7"/>
  <c r="AH404" i="7"/>
  <c r="AK404" i="7" s="1"/>
  <c r="J480" i="7"/>
  <c r="AH15" i="7"/>
  <c r="AK15" i="7" s="1"/>
  <c r="AB11" i="7"/>
  <c r="AB10" i="7" s="1"/>
  <c r="G22" i="3" s="1"/>
  <c r="AH14" i="7"/>
  <c r="AK14" i="7" s="1"/>
  <c r="AH28" i="7"/>
  <c r="AK28" i="7" s="1"/>
  <c r="AH32" i="7"/>
  <c r="AK32" i="7" s="1"/>
  <c r="AH39" i="7"/>
  <c r="AK39" i="7" s="1"/>
  <c r="AH61" i="7"/>
  <c r="AK61" i="7" s="1"/>
  <c r="AH88" i="7"/>
  <c r="AK88" i="7" s="1"/>
  <c r="AH217" i="7"/>
  <c r="AK217" i="7" s="1"/>
  <c r="AH308" i="7"/>
  <c r="AK308" i="7" s="1"/>
  <c r="U67" i="7"/>
  <c r="U66" i="7" s="1"/>
  <c r="E23" i="3" s="1"/>
  <c r="AH151" i="7"/>
  <c r="AK151" i="7" s="1"/>
  <c r="AH347" i="7"/>
  <c r="AK347" i="7" s="1"/>
  <c r="AH536" i="7"/>
  <c r="AK536" i="7" s="1"/>
  <c r="AH24" i="7"/>
  <c r="AK24" i="7" s="1"/>
  <c r="AH31" i="7"/>
  <c r="AK31" i="7" s="1"/>
  <c r="Y68" i="7"/>
  <c r="AH68" i="7" s="1"/>
  <c r="AK68" i="7" s="1"/>
  <c r="U11" i="7"/>
  <c r="U10" i="7" s="1"/>
  <c r="E22" i="3" s="1"/>
  <c r="AH57" i="7"/>
  <c r="AK57" i="7" s="1"/>
  <c r="AH153" i="7"/>
  <c r="AK153" i="7" s="1"/>
  <c r="AH84" i="7"/>
  <c r="AK84" i="7" s="1"/>
  <c r="AH203" i="7"/>
  <c r="AK203" i="7" s="1"/>
  <c r="AH229" i="7"/>
  <c r="AK229" i="7" s="1"/>
  <c r="AH307" i="7"/>
  <c r="AK307" i="7" s="1"/>
  <c r="AH370" i="7"/>
  <c r="AK370" i="7" s="1"/>
  <c r="AH373" i="7"/>
  <c r="AK373" i="7" s="1"/>
  <c r="AH382" i="7"/>
  <c r="AK382" i="7" s="1"/>
  <c r="AH426" i="7"/>
  <c r="AK426" i="7" s="1"/>
  <c r="AH120" i="7"/>
  <c r="AK120" i="7" s="1"/>
  <c r="AH135" i="7"/>
  <c r="AK135" i="7" s="1"/>
  <c r="AH165" i="7"/>
  <c r="AK165" i="7" s="1"/>
  <c r="AH49" i="7"/>
  <c r="AK49" i="7" s="1"/>
  <c r="AH145" i="7"/>
  <c r="AK145" i="7" s="1"/>
  <c r="AH354" i="7"/>
  <c r="AK354" i="7" s="1"/>
  <c r="AH92" i="7"/>
  <c r="AK92" i="7" s="1"/>
  <c r="AH143" i="7"/>
  <c r="AK143" i="7" s="1"/>
  <c r="AH207" i="7"/>
  <c r="AK207" i="7" s="1"/>
  <c r="AH235" i="7"/>
  <c r="AK235" i="7" s="1"/>
  <c r="AH252" i="7"/>
  <c r="AK252" i="7" s="1"/>
  <c r="AH262" i="7"/>
  <c r="AK262" i="7" s="1"/>
  <c r="AH266" i="7"/>
  <c r="AK266" i="7" s="1"/>
  <c r="AH284" i="7"/>
  <c r="AK284" i="7" s="1"/>
  <c r="U538" i="7"/>
  <c r="U537" i="7" s="1"/>
  <c r="I553" i="7"/>
  <c r="AH574" i="7"/>
  <c r="AK574" i="7" s="1"/>
  <c r="AH582" i="7"/>
  <c r="AK582" i="7" s="1"/>
  <c r="AH274" i="7"/>
  <c r="AK274" i="7" s="1"/>
  <c r="AH282" i="7"/>
  <c r="AK282" i="7" s="1"/>
  <c r="AH353" i="7"/>
  <c r="AK353" i="7" s="1"/>
  <c r="AH381" i="7"/>
  <c r="AK381" i="7" s="1"/>
  <c r="AH393" i="7"/>
  <c r="AK393" i="7" s="1"/>
  <c r="H481" i="7"/>
  <c r="H480" i="7" s="1"/>
  <c r="AH514" i="7"/>
  <c r="AK514" i="7" s="1"/>
  <c r="Y557" i="7"/>
  <c r="Y556" i="7" s="1"/>
  <c r="Y569" i="7"/>
  <c r="Y568" i="7" s="1"/>
  <c r="AH112" i="7"/>
  <c r="AK112" i="7" s="1"/>
  <c r="U132" i="7"/>
  <c r="U131" i="7" s="1"/>
  <c r="E24" i="3" s="1"/>
  <c r="AH142" i="7"/>
  <c r="AK142" i="7" s="1"/>
  <c r="AH147" i="7"/>
  <c r="AK147" i="7" s="1"/>
  <c r="H168" i="7"/>
  <c r="H167" i="7" s="1"/>
  <c r="AH191" i="7"/>
  <c r="AK191" i="7" s="1"/>
  <c r="U227" i="7"/>
  <c r="U226" i="7" s="1"/>
  <c r="E26" i="3" s="1"/>
  <c r="AH250" i="7"/>
  <c r="AK250" i="7" s="1"/>
  <c r="H294" i="7"/>
  <c r="H293" i="7" s="1"/>
  <c r="AH310" i="7"/>
  <c r="AK310" i="7" s="1"/>
  <c r="AH329" i="7"/>
  <c r="AK329" i="7" s="1"/>
  <c r="AH489" i="7"/>
  <c r="AK489" i="7" s="1"/>
  <c r="U550" i="7"/>
  <c r="U549" i="7" s="1"/>
  <c r="AD569" i="7"/>
  <c r="AD568" i="7" s="1"/>
  <c r="AH117" i="7"/>
  <c r="AK117" i="7" s="1"/>
  <c r="AH157" i="7"/>
  <c r="AK157" i="7" s="1"/>
  <c r="AH187" i="7"/>
  <c r="AK187" i="7" s="1"/>
  <c r="AH215" i="7"/>
  <c r="AK215" i="7" s="1"/>
  <c r="AH322" i="7"/>
  <c r="AK322" i="7" s="1"/>
  <c r="AH406" i="7"/>
  <c r="AK406" i="7" s="1"/>
  <c r="AH488" i="7"/>
  <c r="AK488" i="7" s="1"/>
  <c r="Y555" i="7"/>
  <c r="Y554" i="7" s="1"/>
  <c r="Y553" i="7" s="1"/>
  <c r="AH72" i="7"/>
  <c r="AK72" i="7" s="1"/>
  <c r="AH76" i="7"/>
  <c r="AK76" i="7" s="1"/>
  <c r="AH104" i="7"/>
  <c r="AK104" i="7" s="1"/>
  <c r="AH108" i="7"/>
  <c r="AK108" i="7" s="1"/>
  <c r="AH114" i="7"/>
  <c r="AK114" i="7" s="1"/>
  <c r="AH116" i="7"/>
  <c r="AH211" i="7"/>
  <c r="AH298" i="7"/>
  <c r="AK298" i="7" s="1"/>
  <c r="AH371" i="7"/>
  <c r="AK371" i="7" s="1"/>
  <c r="AH391" i="7"/>
  <c r="AK391" i="7" s="1"/>
  <c r="AH497" i="7"/>
  <c r="AK497" i="7" s="1"/>
  <c r="H500" i="7"/>
  <c r="H499" i="7" s="1"/>
  <c r="AH530" i="7"/>
  <c r="AK530" i="7" s="1"/>
  <c r="AH541" i="7"/>
  <c r="AK541" i="7" s="1"/>
  <c r="AH590" i="7"/>
  <c r="AK590" i="7" s="1"/>
  <c r="AH122" i="7"/>
  <c r="AK122" i="7" s="1"/>
  <c r="AH172" i="7"/>
  <c r="K294" i="7"/>
  <c r="K293" i="7" s="1"/>
  <c r="K287" i="7" s="1"/>
  <c r="AH309" i="7"/>
  <c r="AK309" i="7" s="1"/>
  <c r="AD458" i="7"/>
  <c r="AD457" i="7" s="1"/>
  <c r="H30" i="3" s="1"/>
  <c r="H472" i="7"/>
  <c r="H471" i="7" s="1"/>
  <c r="K479" i="7"/>
  <c r="K478" i="7" s="1"/>
  <c r="U491" i="7"/>
  <c r="U490" i="7" s="1"/>
  <c r="I537" i="7"/>
  <c r="AH552" i="7"/>
  <c r="AK552" i="7" s="1"/>
  <c r="U580" i="7"/>
  <c r="U579" i="7" s="1"/>
  <c r="E34" i="3" s="1"/>
  <c r="AH96" i="7"/>
  <c r="AK96" i="7" s="1"/>
  <c r="AH100" i="7"/>
  <c r="AK100" i="7" s="1"/>
  <c r="AH121" i="7"/>
  <c r="AK121" i="7" s="1"/>
  <c r="AH195" i="7"/>
  <c r="AK195" i="7" s="1"/>
  <c r="AH223" i="7"/>
  <c r="AK223" i="7" s="1"/>
  <c r="AH398" i="7"/>
  <c r="AK398" i="7" s="1"/>
  <c r="U525" i="7"/>
  <c r="U524" i="7" s="1"/>
  <c r="AH566" i="7"/>
  <c r="AK566" i="7" s="1"/>
  <c r="AH119" i="7"/>
  <c r="AK119" i="7" s="1"/>
  <c r="AH219" i="7"/>
  <c r="AB227" i="7"/>
  <c r="AB226" i="7" s="1"/>
  <c r="G26" i="3" s="1"/>
  <c r="AH275" i="7"/>
  <c r="AK275" i="7" s="1"/>
  <c r="AH345" i="7"/>
  <c r="AK345" i="7" s="1"/>
  <c r="AH378" i="7"/>
  <c r="AK378" i="7" s="1"/>
  <c r="U458" i="7"/>
  <c r="U457" i="7" s="1"/>
  <c r="E30" i="3" s="1"/>
  <c r="U481" i="7"/>
  <c r="U480" i="7" s="1"/>
  <c r="AH486" i="7"/>
  <c r="AK486" i="7" s="1"/>
  <c r="H550" i="7"/>
  <c r="H549" i="7" s="1"/>
  <c r="AH26" i="7"/>
  <c r="AK26" i="7" s="1"/>
  <c r="AH69" i="7"/>
  <c r="AK69" i="7" s="1"/>
  <c r="AH73" i="7"/>
  <c r="AK73" i="7" s="1"/>
  <c r="AH77" i="7"/>
  <c r="AK77" i="7" s="1"/>
  <c r="AH98" i="7"/>
  <c r="AK98" i="7" s="1"/>
  <c r="AH105" i="7"/>
  <c r="AK105" i="7" s="1"/>
  <c r="AH109" i="7"/>
  <c r="AK109" i="7" s="1"/>
  <c r="AH20" i="7"/>
  <c r="AK20" i="7" s="1"/>
  <c r="AH22" i="7"/>
  <c r="AK22" i="7" s="1"/>
  <c r="AH13" i="7"/>
  <c r="AK13" i="7" s="1"/>
  <c r="AH17" i="7"/>
  <c r="AK17" i="7" s="1"/>
  <c r="AH87" i="7"/>
  <c r="AK87" i="7" s="1"/>
  <c r="AH94" i="7"/>
  <c r="AK94" i="7" s="1"/>
  <c r="AH90" i="7"/>
  <c r="AK90" i="7" s="1"/>
  <c r="AH97" i="7"/>
  <c r="AK97" i="7" s="1"/>
  <c r="AH101" i="7"/>
  <c r="AK101" i="7" s="1"/>
  <c r="AH59" i="7"/>
  <c r="AK59" i="7" s="1"/>
  <c r="AH63" i="7"/>
  <c r="AK63" i="7" s="1"/>
  <c r="AH79" i="7"/>
  <c r="AK79" i="7" s="1"/>
  <c r="AH86" i="7"/>
  <c r="AK86" i="7" s="1"/>
  <c r="AH111" i="7"/>
  <c r="AK111" i="7" s="1"/>
  <c r="AH47" i="7"/>
  <c r="AK47" i="7" s="1"/>
  <c r="AH46" i="7"/>
  <c r="AK46" i="7" s="1"/>
  <c r="AH50" i="7"/>
  <c r="AK50" i="7" s="1"/>
  <c r="AH54" i="7"/>
  <c r="AK54" i="7" s="1"/>
  <c r="AH58" i="7"/>
  <c r="AK58" i="7" s="1"/>
  <c r="AH62" i="7"/>
  <c r="AK62" i="7" s="1"/>
  <c r="AH82" i="7"/>
  <c r="AK82" i="7" s="1"/>
  <c r="AH89" i="7"/>
  <c r="AK89" i="7" s="1"/>
  <c r="AH93" i="7"/>
  <c r="AK93" i="7" s="1"/>
  <c r="AH146" i="7"/>
  <c r="AK146" i="7" s="1"/>
  <c r="AH34" i="7"/>
  <c r="AK34" i="7" s="1"/>
  <c r="AH38" i="7"/>
  <c r="AK38" i="7" s="1"/>
  <c r="AH42" i="7"/>
  <c r="AK42" i="7" s="1"/>
  <c r="AH78" i="7"/>
  <c r="AK78" i="7" s="1"/>
  <c r="AH103" i="7"/>
  <c r="AK103" i="7" s="1"/>
  <c r="AH110" i="7"/>
  <c r="AK110" i="7" s="1"/>
  <c r="AH51" i="7"/>
  <c r="AK51" i="7" s="1"/>
  <c r="AH30" i="7"/>
  <c r="AK30" i="7" s="1"/>
  <c r="AH81" i="7"/>
  <c r="AK81" i="7" s="1"/>
  <c r="AH85" i="7"/>
  <c r="AK85" i="7" s="1"/>
  <c r="AH106" i="7"/>
  <c r="AK106" i="7" s="1"/>
  <c r="AH113" i="7"/>
  <c r="AK113" i="7" s="1"/>
  <c r="AH55" i="7"/>
  <c r="AK55" i="7" s="1"/>
  <c r="AH70" i="7"/>
  <c r="AK70" i="7" s="1"/>
  <c r="AH74" i="7"/>
  <c r="AK74" i="7" s="1"/>
  <c r="AH18" i="7"/>
  <c r="AK18" i="7" s="1"/>
  <c r="AH21" i="7"/>
  <c r="AK21" i="7" s="1"/>
  <c r="AH25" i="7"/>
  <c r="AK25" i="7" s="1"/>
  <c r="AH29" i="7"/>
  <c r="AK29" i="7" s="1"/>
  <c r="AH33" i="7"/>
  <c r="AK33" i="7" s="1"/>
  <c r="AH37" i="7"/>
  <c r="AK37" i="7" s="1"/>
  <c r="AH41" i="7"/>
  <c r="AK41" i="7" s="1"/>
  <c r="AH45" i="7"/>
  <c r="AK45" i="7" s="1"/>
  <c r="AH53" i="7"/>
  <c r="AK53" i="7" s="1"/>
  <c r="AH95" i="7"/>
  <c r="AK95" i="7" s="1"/>
  <c r="AH102" i="7"/>
  <c r="AK102" i="7" s="1"/>
  <c r="J10" i="7"/>
  <c r="H67" i="7"/>
  <c r="H66" i="7" s="1"/>
  <c r="AH136" i="7"/>
  <c r="AK136" i="7" s="1"/>
  <c r="Y138" i="7"/>
  <c r="Y132" i="7" s="1"/>
  <c r="Y131" i="7" s="1"/>
  <c r="F24" i="3" s="1"/>
  <c r="AH163" i="7"/>
  <c r="AK163" i="7" s="1"/>
  <c r="AH192" i="7"/>
  <c r="AK192" i="7" s="1"/>
  <c r="AH202" i="7"/>
  <c r="AK202" i="7" s="1"/>
  <c r="AH222" i="7"/>
  <c r="AK222" i="7" s="1"/>
  <c r="AH75" i="7"/>
  <c r="AK75" i="7" s="1"/>
  <c r="AH83" i="7"/>
  <c r="AK83" i="7" s="1"/>
  <c r="AH91" i="7"/>
  <c r="AK91" i="7" s="1"/>
  <c r="AH99" i="7"/>
  <c r="AK99" i="7" s="1"/>
  <c r="AH107" i="7"/>
  <c r="AK107" i="7" s="1"/>
  <c r="AH141" i="7"/>
  <c r="AK141" i="7" s="1"/>
  <c r="AH148" i="7"/>
  <c r="AK148" i="7" s="1"/>
  <c r="AH182" i="7"/>
  <c r="AK182" i="7" s="1"/>
  <c r="AH216" i="7"/>
  <c r="AK216" i="7" s="1"/>
  <c r="AH242" i="7"/>
  <c r="AK242" i="7" s="1"/>
  <c r="AH258" i="7"/>
  <c r="AK258" i="7" s="1"/>
  <c r="AH126" i="7"/>
  <c r="AK126" i="7" s="1"/>
  <c r="AH139" i="7"/>
  <c r="AK139" i="7" s="1"/>
  <c r="AH156" i="7"/>
  <c r="AK156" i="7" s="1"/>
  <c r="AH176" i="7"/>
  <c r="AK176" i="7" s="1"/>
  <c r="AH186" i="7"/>
  <c r="AK186" i="7" s="1"/>
  <c r="AH206" i="7"/>
  <c r="AK206" i="7" s="1"/>
  <c r="AH230" i="7"/>
  <c r="AK230" i="7" s="1"/>
  <c r="AH254" i="7"/>
  <c r="AK254" i="7" s="1"/>
  <c r="AB132" i="7"/>
  <c r="AB131" i="7" s="1"/>
  <c r="G24" i="3" s="1"/>
  <c r="AH137" i="7"/>
  <c r="AK137" i="7" s="1"/>
  <c r="AH166" i="7"/>
  <c r="AK166" i="7" s="1"/>
  <c r="AH171" i="7"/>
  <c r="AK171" i="7" s="1"/>
  <c r="AH200" i="7"/>
  <c r="AK200" i="7" s="1"/>
  <c r="AH210" i="7"/>
  <c r="AK210" i="7" s="1"/>
  <c r="AH238" i="7"/>
  <c r="AK238" i="7" s="1"/>
  <c r="AH245" i="7"/>
  <c r="AK245" i="7" s="1"/>
  <c r="AH265" i="7"/>
  <c r="AK265" i="7" s="1"/>
  <c r="Y12" i="7"/>
  <c r="AH134" i="7"/>
  <c r="AK134" i="7" s="1"/>
  <c r="AH144" i="7"/>
  <c r="AK144" i="7" s="1"/>
  <c r="AH155" i="7"/>
  <c r="AK155" i="7" s="1"/>
  <c r="AH160" i="7"/>
  <c r="AK160" i="7" s="1"/>
  <c r="AH190" i="7"/>
  <c r="AK190" i="7" s="1"/>
  <c r="AH224" i="7"/>
  <c r="AK224" i="7" s="1"/>
  <c r="AH241" i="7"/>
  <c r="AK241" i="7" s="1"/>
  <c r="AH19" i="7"/>
  <c r="AK19" i="7" s="1"/>
  <c r="AH27" i="7"/>
  <c r="AK27" i="7" s="1"/>
  <c r="AH35" i="7"/>
  <c r="AK35" i="7" s="1"/>
  <c r="AH43" i="7"/>
  <c r="AK43" i="7" s="1"/>
  <c r="AH44" i="7"/>
  <c r="AK44" i="7" s="1"/>
  <c r="AH52" i="7"/>
  <c r="AK52" i="7" s="1"/>
  <c r="AH60" i="7"/>
  <c r="AK60" i="7" s="1"/>
  <c r="AH124" i="7"/>
  <c r="AK124" i="7" s="1"/>
  <c r="AH133" i="7"/>
  <c r="AH174" i="7"/>
  <c r="AK174" i="7" s="1"/>
  <c r="AH184" i="7"/>
  <c r="AK184" i="7" s="1"/>
  <c r="AH194" i="7"/>
  <c r="AK194" i="7" s="1"/>
  <c r="AH214" i="7"/>
  <c r="AK214" i="7" s="1"/>
  <c r="AH228" i="7"/>
  <c r="AK228" i="7" s="1"/>
  <c r="H11" i="7"/>
  <c r="H10" i="7" s="1"/>
  <c r="AH118" i="7"/>
  <c r="AK118" i="7" s="1"/>
  <c r="AH140" i="7"/>
  <c r="AK140" i="7" s="1"/>
  <c r="AH164" i="7"/>
  <c r="AK164" i="7" s="1"/>
  <c r="AH169" i="7"/>
  <c r="AK169" i="7" s="1"/>
  <c r="Y168" i="7"/>
  <c r="Y167" i="7" s="1"/>
  <c r="F25" i="3" s="1"/>
  <c r="AH208" i="7"/>
  <c r="AK208" i="7" s="1"/>
  <c r="AH218" i="7"/>
  <c r="AK218" i="7" s="1"/>
  <c r="AH236" i="7"/>
  <c r="AK236" i="7" s="1"/>
  <c r="AH152" i="7"/>
  <c r="AK152" i="7" s="1"/>
  <c r="AH158" i="7"/>
  <c r="AK158" i="7" s="1"/>
  <c r="AH178" i="7"/>
  <c r="AK178" i="7" s="1"/>
  <c r="AH198" i="7"/>
  <c r="AK198" i="7" s="1"/>
  <c r="AH240" i="7"/>
  <c r="AK240" i="7" s="1"/>
  <c r="U168" i="7"/>
  <c r="U167" i="7" s="1"/>
  <c r="E25" i="3" s="1"/>
  <c r="Y234" i="7"/>
  <c r="AH248" i="7"/>
  <c r="AK248" i="7" s="1"/>
  <c r="AH251" i="7"/>
  <c r="AK251" i="7" s="1"/>
  <c r="AH314" i="7"/>
  <c r="AK314" i="7" s="1"/>
  <c r="Y328" i="7"/>
  <c r="U326" i="7"/>
  <c r="U325" i="7" s="1"/>
  <c r="E29" i="3" s="1"/>
  <c r="AH336" i="7"/>
  <c r="AK336" i="7" s="1"/>
  <c r="AH344" i="7"/>
  <c r="AK344" i="7" s="1"/>
  <c r="AH359" i="7"/>
  <c r="AK359" i="7" s="1"/>
  <c r="AH363" i="7"/>
  <c r="AK363" i="7" s="1"/>
  <c r="AH372" i="7"/>
  <c r="AK372" i="7" s="1"/>
  <c r="AH231" i="7"/>
  <c r="AK231" i="7" s="1"/>
  <c r="AH239" i="7"/>
  <c r="AK239" i="7" s="1"/>
  <c r="AH243" i="7"/>
  <c r="AK243" i="7" s="1"/>
  <c r="AH244" i="7"/>
  <c r="AK244" i="7" s="1"/>
  <c r="AH246" i="7"/>
  <c r="AK246" i="7" s="1"/>
  <c r="AH249" i="7"/>
  <c r="AK249" i="7" s="1"/>
  <c r="AH264" i="7"/>
  <c r="AK264" i="7" s="1"/>
  <c r="AH285" i="7"/>
  <c r="AK285" i="7" s="1"/>
  <c r="AH301" i="7"/>
  <c r="AK301" i="7" s="1"/>
  <c r="AH304" i="7"/>
  <c r="AK304" i="7" s="1"/>
  <c r="AH332" i="7"/>
  <c r="AK332" i="7" s="1"/>
  <c r="AH340" i="7"/>
  <c r="AK340" i="7" s="1"/>
  <c r="AH366" i="7"/>
  <c r="AK366" i="7" s="1"/>
  <c r="AH375" i="7"/>
  <c r="AK375" i="7" s="1"/>
  <c r="AH154" i="7"/>
  <c r="AK154" i="7" s="1"/>
  <c r="AH162" i="7"/>
  <c r="AK162" i="7" s="1"/>
  <c r="I167" i="7"/>
  <c r="D25" i="3" s="1"/>
  <c r="AB168" i="7"/>
  <c r="AB167" i="7" s="1"/>
  <c r="G25" i="3" s="1"/>
  <c r="AH173" i="7"/>
  <c r="AK173" i="7" s="1"/>
  <c r="AH180" i="7"/>
  <c r="AK180" i="7" s="1"/>
  <c r="AH188" i="7"/>
  <c r="AK188" i="7" s="1"/>
  <c r="AH196" i="7"/>
  <c r="AK196" i="7" s="1"/>
  <c r="AH204" i="7"/>
  <c r="AK204" i="7" s="1"/>
  <c r="AH212" i="7"/>
  <c r="AK212" i="7" s="1"/>
  <c r="AH220" i="7"/>
  <c r="AK220" i="7" s="1"/>
  <c r="AH296" i="7"/>
  <c r="AK296" i="7" s="1"/>
  <c r="AH313" i="7"/>
  <c r="AK313" i="7" s="1"/>
  <c r="AH316" i="7"/>
  <c r="AK316" i="7" s="1"/>
  <c r="AH319" i="7"/>
  <c r="AK319" i="7" s="1"/>
  <c r="AH352" i="7"/>
  <c r="AK352" i="7" s="1"/>
  <c r="AH181" i="7"/>
  <c r="AK181" i="7" s="1"/>
  <c r="AH189" i="7"/>
  <c r="AK189" i="7" s="1"/>
  <c r="AH197" i="7"/>
  <c r="AK197" i="7" s="1"/>
  <c r="AH205" i="7"/>
  <c r="AK205" i="7" s="1"/>
  <c r="AH213" i="7"/>
  <c r="AK213" i="7" s="1"/>
  <c r="AH221" i="7"/>
  <c r="AK221" i="7" s="1"/>
  <c r="I226" i="7"/>
  <c r="D26" i="3" s="1"/>
  <c r="AH233" i="7"/>
  <c r="AK233" i="7" s="1"/>
  <c r="AH300" i="7"/>
  <c r="AK300" i="7" s="1"/>
  <c r="AH327" i="7"/>
  <c r="AK327" i="7" s="1"/>
  <c r="AH335" i="7"/>
  <c r="AK335" i="7" s="1"/>
  <c r="AH343" i="7"/>
  <c r="AK343" i="7" s="1"/>
  <c r="AH348" i="7"/>
  <c r="AK348" i="7" s="1"/>
  <c r="AH358" i="7"/>
  <c r="AK358" i="7" s="1"/>
  <c r="AH362" i="7"/>
  <c r="AK362" i="7" s="1"/>
  <c r="AH395" i="7"/>
  <c r="AK395" i="7" s="1"/>
  <c r="AH255" i="7"/>
  <c r="AK255" i="7" s="1"/>
  <c r="AH259" i="7"/>
  <c r="AK259" i="7" s="1"/>
  <c r="AH260" i="7"/>
  <c r="AK260" i="7" s="1"/>
  <c r="AH261" i="7"/>
  <c r="AK261" i="7" s="1"/>
  <c r="AH269" i="7"/>
  <c r="AK269" i="7" s="1"/>
  <c r="AH277" i="7"/>
  <c r="AK277" i="7" s="1"/>
  <c r="U294" i="7"/>
  <c r="U293" i="7" s="1"/>
  <c r="Y295" i="7"/>
  <c r="AH303" i="7"/>
  <c r="AK303" i="7" s="1"/>
  <c r="AH306" i="7"/>
  <c r="AK306" i="7" s="1"/>
  <c r="AH315" i="7"/>
  <c r="AK315" i="7" s="1"/>
  <c r="AH318" i="7"/>
  <c r="AK318" i="7" s="1"/>
  <c r="AH321" i="7"/>
  <c r="AK321" i="7" s="1"/>
  <c r="AH365" i="7"/>
  <c r="AK365" i="7" s="1"/>
  <c r="AH374" i="7"/>
  <c r="AK374" i="7" s="1"/>
  <c r="AH268" i="7"/>
  <c r="AK268" i="7" s="1"/>
  <c r="AH273" i="7"/>
  <c r="AK273" i="7" s="1"/>
  <c r="AH276" i="7"/>
  <c r="AK276" i="7" s="1"/>
  <c r="AH280" i="7"/>
  <c r="AK280" i="7" s="1"/>
  <c r="AH283" i="7"/>
  <c r="AK283" i="7" s="1"/>
  <c r="AH342" i="7"/>
  <c r="AK342" i="7" s="1"/>
  <c r="AH351" i="7"/>
  <c r="AK351" i="7" s="1"/>
  <c r="AH368" i="7"/>
  <c r="AK368" i="7" s="1"/>
  <c r="AH387" i="7"/>
  <c r="AK387" i="7" s="1"/>
  <c r="AD294" i="7"/>
  <c r="AD293" i="7" s="1"/>
  <c r="AH299" i="7"/>
  <c r="AK299" i="7" s="1"/>
  <c r="AH305" i="7"/>
  <c r="AK305" i="7" s="1"/>
  <c r="AH324" i="7"/>
  <c r="AK324" i="7" s="1"/>
  <c r="AH331" i="7"/>
  <c r="AK331" i="7" s="1"/>
  <c r="AH334" i="7"/>
  <c r="AK334" i="7" s="1"/>
  <c r="AB326" i="7"/>
  <c r="AB325" i="7" s="1"/>
  <c r="G29" i="3" s="1"/>
  <c r="AH337" i="7"/>
  <c r="AK337" i="7" s="1"/>
  <c r="AH339" i="7"/>
  <c r="AK339" i="7" s="1"/>
  <c r="AH346" i="7"/>
  <c r="AK346" i="7" s="1"/>
  <c r="AH356" i="7"/>
  <c r="AK356" i="7" s="1"/>
  <c r="AH377" i="7"/>
  <c r="AK377" i="7" s="1"/>
  <c r="AH256" i="7"/>
  <c r="AK256" i="7" s="1"/>
  <c r="AH263" i="7"/>
  <c r="AK263" i="7" s="1"/>
  <c r="AH270" i="7"/>
  <c r="AK270" i="7" s="1"/>
  <c r="AH271" i="7"/>
  <c r="AK271" i="7" s="1"/>
  <c r="AH278" i="7"/>
  <c r="AK278" i="7" s="1"/>
  <c r="AH286" i="7"/>
  <c r="AK286" i="7" s="1"/>
  <c r="AB294" i="7"/>
  <c r="AB293" i="7" s="1"/>
  <c r="AH302" i="7"/>
  <c r="AK302" i="7" s="1"/>
  <c r="AH317" i="7"/>
  <c r="AK317" i="7" s="1"/>
  <c r="AH320" i="7"/>
  <c r="AK320" i="7" s="1"/>
  <c r="AH350" i="7"/>
  <c r="AK350" i="7" s="1"/>
  <c r="AH364" i="7"/>
  <c r="AH367" i="7"/>
  <c r="AK367" i="7" s="1"/>
  <c r="AH279" i="7"/>
  <c r="AK279" i="7" s="1"/>
  <c r="AH330" i="7"/>
  <c r="AK330" i="7" s="1"/>
  <c r="AH380" i="7"/>
  <c r="AH392" i="7"/>
  <c r="AK392" i="7" s="1"/>
  <c r="AH444" i="7"/>
  <c r="AK444" i="7" s="1"/>
  <c r="AH451" i="7"/>
  <c r="AK451" i="7" s="1"/>
  <c r="AD481" i="7"/>
  <c r="AH403" i="7"/>
  <c r="AK403" i="7" s="1"/>
  <c r="AH408" i="7"/>
  <c r="AK408" i="7" s="1"/>
  <c r="AH416" i="7"/>
  <c r="AK416" i="7" s="1"/>
  <c r="AH424" i="7"/>
  <c r="AK424" i="7" s="1"/>
  <c r="AH432" i="7"/>
  <c r="AK432" i="7" s="1"/>
  <c r="AH447" i="7"/>
  <c r="AK447" i="7" s="1"/>
  <c r="AH460" i="7"/>
  <c r="AK460" i="7" s="1"/>
  <c r="AH484" i="7"/>
  <c r="AK484" i="7" s="1"/>
  <c r="AH312" i="7"/>
  <c r="AK312" i="7" s="1"/>
  <c r="I325" i="7"/>
  <c r="AH443" i="7"/>
  <c r="AK443" i="7" s="1"/>
  <c r="AH333" i="7"/>
  <c r="AK333" i="7" s="1"/>
  <c r="AH341" i="7"/>
  <c r="AK341" i="7" s="1"/>
  <c r="AH349" i="7"/>
  <c r="AK349" i="7" s="1"/>
  <c r="AH361" i="7"/>
  <c r="AK361" i="7" s="1"/>
  <c r="AH389" i="7"/>
  <c r="AK389" i="7" s="1"/>
  <c r="AH397" i="7"/>
  <c r="AK397" i="7" s="1"/>
  <c r="AH402" i="7"/>
  <c r="AK402" i="7" s="1"/>
  <c r="AH407" i="7"/>
  <c r="AK407" i="7" s="1"/>
  <c r="AH411" i="7"/>
  <c r="AK411" i="7" s="1"/>
  <c r="AH415" i="7"/>
  <c r="AK415" i="7" s="1"/>
  <c r="AH419" i="7"/>
  <c r="AK419" i="7" s="1"/>
  <c r="AH423" i="7"/>
  <c r="AK423" i="7" s="1"/>
  <c r="AH427" i="7"/>
  <c r="AK427" i="7" s="1"/>
  <c r="AH431" i="7"/>
  <c r="AK431" i="7" s="1"/>
  <c r="AH435" i="7"/>
  <c r="AK435" i="7" s="1"/>
  <c r="AH439" i="7"/>
  <c r="AK439" i="7" s="1"/>
  <c r="AH446" i="7"/>
  <c r="AK446" i="7" s="1"/>
  <c r="AH450" i="7"/>
  <c r="AK450" i="7" s="1"/>
  <c r="H326" i="7"/>
  <c r="H325" i="7" s="1"/>
  <c r="AH412" i="7"/>
  <c r="AK412" i="7" s="1"/>
  <c r="AH420" i="7"/>
  <c r="AK420" i="7" s="1"/>
  <c r="AH428" i="7"/>
  <c r="AK428" i="7" s="1"/>
  <c r="AH436" i="7"/>
  <c r="AK436" i="7" s="1"/>
  <c r="Y458" i="7"/>
  <c r="Y457" i="7" s="1"/>
  <c r="F30" i="3" s="1"/>
  <c r="AH459" i="7"/>
  <c r="AH483" i="7"/>
  <c r="AK483" i="7" s="1"/>
  <c r="AK385" i="7"/>
  <c r="AH390" i="7"/>
  <c r="AK390" i="7" s="1"/>
  <c r="AH410" i="7"/>
  <c r="AK410" i="7" s="1"/>
  <c r="AH414" i="7"/>
  <c r="AK414" i="7" s="1"/>
  <c r="AH418" i="7"/>
  <c r="AK418" i="7" s="1"/>
  <c r="AH422" i="7"/>
  <c r="AK422" i="7" s="1"/>
  <c r="AH430" i="7"/>
  <c r="AK430" i="7" s="1"/>
  <c r="AH438" i="7"/>
  <c r="AK438" i="7" s="1"/>
  <c r="AH449" i="7"/>
  <c r="AK449" i="7" s="1"/>
  <c r="AH462" i="7"/>
  <c r="AK462" i="7" s="1"/>
  <c r="AH384" i="7"/>
  <c r="AK384" i="7" s="1"/>
  <c r="AH388" i="7"/>
  <c r="AK388" i="7" s="1"/>
  <c r="AH394" i="7"/>
  <c r="AK394" i="7" s="1"/>
  <c r="AH396" i="7"/>
  <c r="AK396" i="7" s="1"/>
  <c r="AH400" i="7"/>
  <c r="AK400" i="7" s="1"/>
  <c r="AH452" i="7"/>
  <c r="AK452" i="7" s="1"/>
  <c r="AH461" i="7"/>
  <c r="AK461" i="7" s="1"/>
  <c r="AH485" i="7"/>
  <c r="AK485" i="7" s="1"/>
  <c r="AH360" i="7"/>
  <c r="AK360" i="7" s="1"/>
  <c r="AH376" i="7"/>
  <c r="AK376" i="7" s="1"/>
  <c r="AH379" i="7"/>
  <c r="AK379" i="7" s="1"/>
  <c r="AH399" i="7"/>
  <c r="AK399" i="7" s="1"/>
  <c r="AH401" i="7"/>
  <c r="AK401" i="7" s="1"/>
  <c r="AH409" i="7"/>
  <c r="AK409" i="7" s="1"/>
  <c r="AH417" i="7"/>
  <c r="AK417" i="7" s="1"/>
  <c r="AH425" i="7"/>
  <c r="AK425" i="7" s="1"/>
  <c r="AH433" i="7"/>
  <c r="AK433" i="7" s="1"/>
  <c r="AH441" i="7"/>
  <c r="AK441" i="7" s="1"/>
  <c r="H458" i="7"/>
  <c r="H457" i="7" s="1"/>
  <c r="AB472" i="7"/>
  <c r="AB471" i="7" s="1"/>
  <c r="G32" i="3" s="1"/>
  <c r="AX479" i="7"/>
  <c r="AB481" i="7"/>
  <c r="Y482" i="7"/>
  <c r="AH498" i="7"/>
  <c r="AK498" i="7" s="1"/>
  <c r="AH527" i="7"/>
  <c r="AK527" i="7" s="1"/>
  <c r="AK543" i="7"/>
  <c r="AH546" i="7"/>
  <c r="AK546" i="7" s="1"/>
  <c r="AH591" i="7"/>
  <c r="AK591" i="7" s="1"/>
  <c r="H491" i="7"/>
  <c r="H490" i="7" s="1"/>
  <c r="I490" i="7"/>
  <c r="AH493" i="7"/>
  <c r="AK493" i="7" s="1"/>
  <c r="AH507" i="7"/>
  <c r="AK507" i="7" s="1"/>
  <c r="AH513" i="7"/>
  <c r="AK513" i="7" s="1"/>
  <c r="AH519" i="7"/>
  <c r="AK519" i="7" s="1"/>
  <c r="AH522" i="7"/>
  <c r="AK522" i="7" s="1"/>
  <c r="AH535" i="7"/>
  <c r="AK535" i="7" s="1"/>
  <c r="AH561" i="7"/>
  <c r="AK561" i="7" s="1"/>
  <c r="AH564" i="7"/>
  <c r="AK564" i="7" s="1"/>
  <c r="AH573" i="7"/>
  <c r="AK573" i="7" s="1"/>
  <c r="AH576" i="7"/>
  <c r="AK576" i="7" s="1"/>
  <c r="Y580" i="7"/>
  <c r="Y579" i="7" s="1"/>
  <c r="AH581" i="7"/>
  <c r="AH584" i="7"/>
  <c r="AK584" i="7" s="1"/>
  <c r="AH405" i="7"/>
  <c r="AK405" i="7" s="1"/>
  <c r="AH413" i="7"/>
  <c r="AK413" i="7" s="1"/>
  <c r="AH421" i="7"/>
  <c r="AK421" i="7" s="1"/>
  <c r="AH429" i="7"/>
  <c r="AK429" i="7" s="1"/>
  <c r="AH437" i="7"/>
  <c r="AK437" i="7" s="1"/>
  <c r="AH445" i="7"/>
  <c r="AK445" i="7" s="1"/>
  <c r="AH456" i="7"/>
  <c r="AK456" i="7" s="1"/>
  <c r="AH463" i="7"/>
  <c r="AK463" i="7" s="1"/>
  <c r="AD472" i="7"/>
  <c r="AD471" i="7" s="1"/>
  <c r="H32" i="3" s="1"/>
  <c r="Y477" i="7"/>
  <c r="Y472" i="7" s="1"/>
  <c r="Y471" i="7" s="1"/>
  <c r="F32" i="3" s="1"/>
  <c r="I480" i="7"/>
  <c r="Y491" i="7"/>
  <c r="Y490" i="7" s="1"/>
  <c r="AH526" i="7"/>
  <c r="Y525" i="7"/>
  <c r="Y524" i="7" s="1"/>
  <c r="AH540" i="7"/>
  <c r="AK540" i="7" s="1"/>
  <c r="AD557" i="7"/>
  <c r="AD556" i="7" s="1"/>
  <c r="AH558" i="7"/>
  <c r="AK558" i="7" s="1"/>
  <c r="AH567" i="7"/>
  <c r="AK567" i="7" s="1"/>
  <c r="AD580" i="7"/>
  <c r="AD579" i="7" s="1"/>
  <c r="H34" i="3" s="1"/>
  <c r="AH587" i="7"/>
  <c r="AK587" i="7" s="1"/>
  <c r="I479" i="7"/>
  <c r="I478" i="7" s="1"/>
  <c r="D33" i="3" s="1"/>
  <c r="AD491" i="7"/>
  <c r="AD490" i="7" s="1"/>
  <c r="AB491" i="7"/>
  <c r="AB490" i="7" s="1"/>
  <c r="AH496" i="7"/>
  <c r="AK496" i="7" s="1"/>
  <c r="AH509" i="7"/>
  <c r="AK509" i="7" s="1"/>
  <c r="AH534" i="7"/>
  <c r="AK534" i="7" s="1"/>
  <c r="AH548" i="7"/>
  <c r="AK548" i="7" s="1"/>
  <c r="AH560" i="7"/>
  <c r="AK560" i="7" s="1"/>
  <c r="AH572" i="7"/>
  <c r="AK572" i="7" s="1"/>
  <c r="AH593" i="7"/>
  <c r="AK593" i="7" s="1"/>
  <c r="Y500" i="7"/>
  <c r="Y499" i="7" s="1"/>
  <c r="AH521" i="7"/>
  <c r="AK521" i="7" s="1"/>
  <c r="AD525" i="7"/>
  <c r="AD524" i="7" s="1"/>
  <c r="AH539" i="7"/>
  <c r="AK539" i="7" s="1"/>
  <c r="Y538" i="7"/>
  <c r="Y537" i="7" s="1"/>
  <c r="AD554" i="7"/>
  <c r="AD553" i="7" s="1"/>
  <c r="AH555" i="7"/>
  <c r="AH554" i="7" s="1"/>
  <c r="AH553" i="7" s="1"/>
  <c r="AH563" i="7"/>
  <c r="AK563" i="7" s="1"/>
  <c r="AH575" i="7"/>
  <c r="AK575" i="7" s="1"/>
  <c r="AH578" i="7"/>
  <c r="AK578" i="7" s="1"/>
  <c r="AH583" i="7"/>
  <c r="AK583" i="7" s="1"/>
  <c r="AH440" i="7"/>
  <c r="AK440" i="7" s="1"/>
  <c r="AH448" i="7"/>
  <c r="AK448" i="7" s="1"/>
  <c r="AH467" i="7"/>
  <c r="AH468" i="7"/>
  <c r="AH469" i="7"/>
  <c r="AH470" i="7"/>
  <c r="AH475" i="7"/>
  <c r="AK475" i="7" s="1"/>
  <c r="AH476" i="7"/>
  <c r="AK476" i="7" s="1"/>
  <c r="AH495" i="7"/>
  <c r="AK495" i="7" s="1"/>
  <c r="Y516" i="7"/>
  <c r="Y515" i="7" s="1"/>
  <c r="AH529" i="7"/>
  <c r="AK529" i="7" s="1"/>
  <c r="AH547" i="7"/>
  <c r="AK547" i="7" s="1"/>
  <c r="AH589" i="7"/>
  <c r="AK589" i="7" s="1"/>
  <c r="AH592" i="7"/>
  <c r="AK592" i="7" s="1"/>
  <c r="AH502" i="7"/>
  <c r="AK502" i="7" s="1"/>
  <c r="AH505" i="7"/>
  <c r="AK505" i="7" s="1"/>
  <c r="AH508" i="7"/>
  <c r="AK508" i="7" s="1"/>
  <c r="AD516" i="7"/>
  <c r="AD515" i="7" s="1"/>
  <c r="AH517" i="7"/>
  <c r="AK517" i="7" s="1"/>
  <c r="AH523" i="7"/>
  <c r="AK523" i="7" s="1"/>
  <c r="AH533" i="7"/>
  <c r="AK533" i="7" s="1"/>
  <c r="AD538" i="7"/>
  <c r="AD537" i="7" s="1"/>
  <c r="Y550" i="7"/>
  <c r="Y549" i="7" s="1"/>
  <c r="AH551" i="7"/>
  <c r="AH559" i="7"/>
  <c r="AK559" i="7" s="1"/>
  <c r="AH571" i="7"/>
  <c r="AK571" i="7" s="1"/>
  <c r="AH577" i="7"/>
  <c r="AK577" i="7" s="1"/>
  <c r="AH487" i="7"/>
  <c r="AK487" i="7" s="1"/>
  <c r="AH494" i="7"/>
  <c r="AK494" i="7" s="1"/>
  <c r="AH542" i="7"/>
  <c r="AK542" i="7" s="1"/>
  <c r="AH565" i="7"/>
  <c r="AK565" i="7" s="1"/>
  <c r="AH585" i="7"/>
  <c r="AK585" i="7" s="1"/>
  <c r="AH588" i="7"/>
  <c r="AK588" i="7" s="1"/>
  <c r="U500" i="7"/>
  <c r="U499" i="7" s="1"/>
  <c r="AH570" i="7"/>
  <c r="AK570" i="7" s="1"/>
  <c r="AH504" i="7"/>
  <c r="AK504" i="7" s="1"/>
  <c r="AH518" i="7"/>
  <c r="AK518" i="7" s="1"/>
  <c r="I524" i="7"/>
  <c r="AB525" i="7"/>
  <c r="AB524" i="7" s="1"/>
  <c r="AB538" i="7"/>
  <c r="AB537" i="7" s="1"/>
  <c r="U557" i="7"/>
  <c r="U556" i="7" s="1"/>
  <c r="U569" i="7"/>
  <c r="U568" i="7" s="1"/>
  <c r="AH506" i="7"/>
  <c r="AK506" i="7" s="1"/>
  <c r="AH520" i="7"/>
  <c r="AK520" i="7" s="1"/>
  <c r="AH531" i="7"/>
  <c r="AK531" i="7" s="1"/>
  <c r="AH544" i="7"/>
  <c r="AK544" i="7" s="1"/>
  <c r="I549" i="7"/>
  <c r="AB550" i="7"/>
  <c r="AB549" i="7" s="1"/>
  <c r="AB580" i="7"/>
  <c r="AB579" i="7" s="1"/>
  <c r="G34" i="3" s="1"/>
  <c r="I515" i="7"/>
  <c r="AB516" i="7"/>
  <c r="AB515" i="7" s="1"/>
  <c r="AH532" i="7"/>
  <c r="AK532" i="7" s="1"/>
  <c r="AH545" i="7"/>
  <c r="AK545" i="7" s="1"/>
  <c r="AH562" i="7"/>
  <c r="AK562" i="7" s="1"/>
  <c r="AH586" i="7"/>
  <c r="AK586" i="7" s="1"/>
  <c r="M46" i="3"/>
  <c r="AX325" i="7" l="1"/>
  <c r="K29" i="3" s="1"/>
  <c r="D29" i="3"/>
  <c r="E28" i="3"/>
  <c r="U287" i="7"/>
  <c r="E27" i="3" s="1"/>
  <c r="AX287" i="7"/>
  <c r="K27" i="3" s="1"/>
  <c r="G28" i="3"/>
  <c r="AB287" i="7"/>
  <c r="G27" i="3" s="1"/>
  <c r="H288" i="7"/>
  <c r="H287" i="7" s="1"/>
  <c r="I287" i="7"/>
  <c r="D27" i="3" s="1"/>
  <c r="H28" i="3"/>
  <c r="AD132" i="7"/>
  <c r="AD131" i="7" s="1"/>
  <c r="H24" i="3" s="1"/>
  <c r="AK473" i="7"/>
  <c r="J9" i="7"/>
  <c r="J8" i="7" s="1"/>
  <c r="AH550" i="7"/>
  <c r="AH549" i="7" s="1"/>
  <c r="Y67" i="7"/>
  <c r="Y66" i="7" s="1"/>
  <c r="F23" i="3" s="1"/>
  <c r="AD11" i="7"/>
  <c r="AD10" i="7" s="1"/>
  <c r="H22" i="3" s="1"/>
  <c r="AD67" i="7"/>
  <c r="AD66" i="7" s="1"/>
  <c r="H23" i="3" s="1"/>
  <c r="AK219" i="7"/>
  <c r="AH501" i="7"/>
  <c r="AK501" i="7" s="1"/>
  <c r="AK500" i="7" s="1"/>
  <c r="AK499" i="7" s="1"/>
  <c r="AK551" i="7"/>
  <c r="AK550" i="7" s="1"/>
  <c r="AK549" i="7" s="1"/>
  <c r="AK555" i="7"/>
  <c r="AK554" i="7" s="1"/>
  <c r="AK553" i="7" s="1"/>
  <c r="AH458" i="7"/>
  <c r="AH457" i="7" s="1"/>
  <c r="I30" i="3" s="1"/>
  <c r="AK211" i="7"/>
  <c r="AK172" i="7"/>
  <c r="AH492" i="7"/>
  <c r="AH491" i="7" s="1"/>
  <c r="AH490" i="7" s="1"/>
  <c r="AK116" i="7"/>
  <c r="AD227" i="7"/>
  <c r="AD226" i="7" s="1"/>
  <c r="H26" i="3" s="1"/>
  <c r="AH232" i="7"/>
  <c r="AK232" i="7" s="1"/>
  <c r="AD168" i="7"/>
  <c r="AD167" i="7" s="1"/>
  <c r="H25" i="3" s="1"/>
  <c r="AH569" i="7"/>
  <c r="AH568" i="7" s="1"/>
  <c r="AK467" i="7"/>
  <c r="AH538" i="7"/>
  <c r="AH537" i="7" s="1"/>
  <c r="AH474" i="7"/>
  <c r="AH482" i="7"/>
  <c r="AH481" i="7" s="1"/>
  <c r="Y481" i="7"/>
  <c r="AD480" i="7"/>
  <c r="AD479" i="7"/>
  <c r="AD478" i="7" s="1"/>
  <c r="H33" i="3" s="1"/>
  <c r="AK364" i="7"/>
  <c r="AH71" i="7"/>
  <c r="AK71" i="7" s="1"/>
  <c r="AH138" i="7"/>
  <c r="AK138" i="7" s="1"/>
  <c r="AK569" i="7"/>
  <c r="AK568" i="7" s="1"/>
  <c r="AH525" i="7"/>
  <c r="AH524" i="7" s="1"/>
  <c r="AH580" i="7"/>
  <c r="AH579" i="7" s="1"/>
  <c r="I34" i="3" s="1"/>
  <c r="AB480" i="7"/>
  <c r="AB479" i="7"/>
  <c r="AB478" i="7" s="1"/>
  <c r="G33" i="3" s="1"/>
  <c r="AH12" i="7"/>
  <c r="Y11" i="7"/>
  <c r="AK516" i="7"/>
  <c r="AK515" i="7" s="1"/>
  <c r="AD326" i="7"/>
  <c r="AD325" i="7" s="1"/>
  <c r="H29" i="3" s="1"/>
  <c r="AH234" i="7"/>
  <c r="AK234" i="7" s="1"/>
  <c r="I9" i="7"/>
  <c r="AK581" i="7"/>
  <c r="AK580" i="7" s="1"/>
  <c r="AK579" i="7" s="1"/>
  <c r="J34" i="3" s="1"/>
  <c r="L34" i="3" s="1"/>
  <c r="M34" i="3" s="1"/>
  <c r="AH557" i="7"/>
  <c r="AH556" i="7" s="1"/>
  <c r="AK459" i="7"/>
  <c r="AK458" i="7" s="1"/>
  <c r="AK457" i="7" s="1"/>
  <c r="J30" i="3" s="1"/>
  <c r="L30" i="3" s="1"/>
  <c r="M30" i="3" s="1"/>
  <c r="AD465" i="7"/>
  <c r="AD464" i="7" s="1"/>
  <c r="H31" i="3" s="1"/>
  <c r="AX478" i="7"/>
  <c r="K33" i="3" s="1"/>
  <c r="AX9" i="7"/>
  <c r="AX8" i="7" s="1"/>
  <c r="AK557" i="7"/>
  <c r="AK556" i="7" s="1"/>
  <c r="AH516" i="7"/>
  <c r="AH515" i="7" s="1"/>
  <c r="AK470" i="7"/>
  <c r="AH477" i="7"/>
  <c r="AK477" i="7" s="1"/>
  <c r="AH295" i="7"/>
  <c r="AH294" i="7" s="1"/>
  <c r="AH293" i="7" s="1"/>
  <c r="Y294" i="7"/>
  <c r="Y293" i="7" s="1"/>
  <c r="AH328" i="7"/>
  <c r="AH326" i="7" s="1"/>
  <c r="AH325" i="7" s="1"/>
  <c r="I29" i="3" s="1"/>
  <c r="Y326" i="7"/>
  <c r="Y325" i="7" s="1"/>
  <c r="F29" i="3" s="1"/>
  <c r="AH168" i="7"/>
  <c r="AH167" i="7" s="1"/>
  <c r="I25" i="3" s="1"/>
  <c r="AK133" i="7"/>
  <c r="U479" i="7"/>
  <c r="U478" i="7" s="1"/>
  <c r="E33" i="3" s="1"/>
  <c r="E21" i="3" s="1"/>
  <c r="AH466" i="7"/>
  <c r="AH465" i="7" s="1"/>
  <c r="AH464" i="7" s="1"/>
  <c r="I31" i="3" s="1"/>
  <c r="AH247" i="7"/>
  <c r="AK247" i="7" s="1"/>
  <c r="AK469" i="7"/>
  <c r="AK538" i="7"/>
  <c r="AK537" i="7" s="1"/>
  <c r="AK468" i="7"/>
  <c r="AK526" i="7"/>
  <c r="AK525" i="7" s="1"/>
  <c r="AK524" i="7" s="1"/>
  <c r="AK380" i="7"/>
  <c r="Y227" i="7"/>
  <c r="Y226" i="7" s="1"/>
  <c r="F26" i="3" s="1"/>
  <c r="J1171" i="6"/>
  <c r="J968" i="6" s="1"/>
  <c r="I1171" i="6"/>
  <c r="I968" i="6" s="1"/>
  <c r="G21" i="3" l="1"/>
  <c r="AH500" i="7"/>
  <c r="AH499" i="7" s="1"/>
  <c r="K21" i="3"/>
  <c r="F28" i="3"/>
  <c r="Y287" i="7"/>
  <c r="F27" i="3" s="1"/>
  <c r="I28" i="3"/>
  <c r="AH287" i="7"/>
  <c r="I27" i="3" s="1"/>
  <c r="AD287" i="7"/>
  <c r="H27" i="3" s="1"/>
  <c r="H21" i="3" s="1"/>
  <c r="AK492" i="7"/>
  <c r="AK491" i="7" s="1"/>
  <c r="AK490" i="7" s="1"/>
  <c r="AK168" i="7"/>
  <c r="AK167" i="7" s="1"/>
  <c r="J25" i="3" s="1"/>
  <c r="L25" i="3" s="1"/>
  <c r="M25" i="3" s="1"/>
  <c r="AH11" i="7"/>
  <c r="AH10" i="7" s="1"/>
  <c r="I22" i="3" s="1"/>
  <c r="AK12" i="7"/>
  <c r="AK11" i="7" s="1"/>
  <c r="AK10" i="7" s="1"/>
  <c r="J22" i="3" s="1"/>
  <c r="AK328" i="7"/>
  <c r="AK326" i="7" s="1"/>
  <c r="AK325" i="7" s="1"/>
  <c r="J29" i="3" s="1"/>
  <c r="L29" i="3" s="1"/>
  <c r="M29" i="3" s="1"/>
  <c r="K168" i="7"/>
  <c r="K167" i="7" s="1"/>
  <c r="AK466" i="7"/>
  <c r="AK465" i="7" s="1"/>
  <c r="AK464" i="7" s="1"/>
  <c r="J31" i="3" s="1"/>
  <c r="L31" i="3" s="1"/>
  <c r="M31" i="3" s="1"/>
  <c r="AH132" i="7"/>
  <c r="AH131" i="7" s="1"/>
  <c r="I24" i="3" s="1"/>
  <c r="AK227" i="7"/>
  <c r="AK226" i="7" s="1"/>
  <c r="J26" i="3" s="1"/>
  <c r="L26" i="3" s="1"/>
  <c r="M26" i="3" s="1"/>
  <c r="AB9" i="7"/>
  <c r="AB8" i="7" s="1"/>
  <c r="AK295" i="7"/>
  <c r="AK294" i="7" s="1"/>
  <c r="AK293" i="7" s="1"/>
  <c r="AK67" i="7"/>
  <c r="AK66" i="7" s="1"/>
  <c r="J23" i="3" s="1"/>
  <c r="L23" i="3" s="1"/>
  <c r="M23" i="3" s="1"/>
  <c r="U9" i="7"/>
  <c r="U8" i="7" s="1"/>
  <c r="AH480" i="7"/>
  <c r="AH479" i="7"/>
  <c r="AH478" i="7" s="1"/>
  <c r="I33" i="3" s="1"/>
  <c r="AH227" i="7"/>
  <c r="AH226" i="7" s="1"/>
  <c r="I26" i="3" s="1"/>
  <c r="AH472" i="7"/>
  <c r="AH471" i="7" s="1"/>
  <c r="I32" i="3" s="1"/>
  <c r="AK132" i="7"/>
  <c r="AK131" i="7" s="1"/>
  <c r="J24" i="3" s="1"/>
  <c r="L24" i="3" s="1"/>
  <c r="M24" i="3" s="1"/>
  <c r="AD9" i="7"/>
  <c r="AD8" i="7" s="1"/>
  <c r="Y10" i="7"/>
  <c r="F22" i="3" s="1"/>
  <c r="AK474" i="7"/>
  <c r="AK472" i="7" s="1"/>
  <c r="AK471" i="7" s="1"/>
  <c r="J32" i="3" s="1"/>
  <c r="L32" i="3" s="1"/>
  <c r="M32" i="3" s="1"/>
  <c r="I8" i="7"/>
  <c r="H9" i="7"/>
  <c r="H8" i="7" s="1"/>
  <c r="AK482" i="7"/>
  <c r="AK481" i="7" s="1"/>
  <c r="AH67" i="7"/>
  <c r="AH66" i="7" s="1"/>
  <c r="I23" i="3" s="1"/>
  <c r="Y480" i="7"/>
  <c r="Y479" i="7"/>
  <c r="Y478" i="7" s="1"/>
  <c r="F33" i="3" s="1"/>
  <c r="AG1288" i="6"/>
  <c r="AJ1288" i="6" s="1"/>
  <c r="AG1283" i="6"/>
  <c r="AJ1283" i="6" s="1"/>
  <c r="AG1282" i="6"/>
  <c r="AJ1282" i="6" s="1"/>
  <c r="AG1281" i="6"/>
  <c r="AJ1281" i="6" s="1"/>
  <c r="I1270" i="6"/>
  <c r="K1270" i="6"/>
  <c r="T1226" i="6"/>
  <c r="K1225" i="6"/>
  <c r="K1224" i="6" s="1"/>
  <c r="K1170" i="6"/>
  <c r="J1170" i="6"/>
  <c r="I1170" i="6"/>
  <c r="X1165" i="6"/>
  <c r="X1159" i="6"/>
  <c r="AG1159" i="6" s="1"/>
  <c r="AJ1159" i="6" s="1"/>
  <c r="X1149" i="6"/>
  <c r="AG1149" i="6" s="1"/>
  <c r="AJ1149" i="6" s="1"/>
  <c r="X1145" i="6"/>
  <c r="X1140" i="6"/>
  <c r="X1137" i="6"/>
  <c r="X1134" i="6"/>
  <c r="AG1134" i="6" s="1"/>
  <c r="AJ1134" i="6" s="1"/>
  <c r="X1130" i="6"/>
  <c r="X1127" i="6"/>
  <c r="X1123" i="6"/>
  <c r="X1079" i="6"/>
  <c r="K1077" i="6"/>
  <c r="T1000" i="6"/>
  <c r="T971" i="6"/>
  <c r="K969" i="6"/>
  <c r="AA945" i="6"/>
  <c r="AC945" i="6" s="1"/>
  <c r="T945" i="6"/>
  <c r="X945" i="6" s="1"/>
  <c r="AA944" i="6"/>
  <c r="AC944" i="6" s="1"/>
  <c r="T944" i="6"/>
  <c r="X944" i="6" s="1"/>
  <c r="AA943" i="6"/>
  <c r="AC943" i="6" s="1"/>
  <c r="T943" i="6"/>
  <c r="X943" i="6" s="1"/>
  <c r="AA942" i="6"/>
  <c r="AC942" i="6" s="1"/>
  <c r="T942" i="6"/>
  <c r="X942" i="6" s="1"/>
  <c r="AA941" i="6"/>
  <c r="AC941" i="6" s="1"/>
  <c r="T941" i="6"/>
  <c r="X941" i="6" s="1"/>
  <c r="K940" i="6"/>
  <c r="K939" i="6" s="1"/>
  <c r="J940" i="6"/>
  <c r="J9" i="6" s="1"/>
  <c r="I940" i="6"/>
  <c r="I9" i="6" s="1"/>
  <c r="AA938" i="6"/>
  <c r="AA935" i="6"/>
  <c r="AA932" i="6"/>
  <c r="AA931" i="6"/>
  <c r="AA930" i="6"/>
  <c r="AA929" i="6"/>
  <c r="AA928" i="6"/>
  <c r="AA927" i="6"/>
  <c r="AA926" i="6"/>
  <c r="AA925" i="6"/>
  <c r="AA924" i="6"/>
  <c r="AA923" i="6"/>
  <c r="AA922" i="6"/>
  <c r="T921" i="6"/>
  <c r="T920" i="6" s="1"/>
  <c r="AA921" i="6"/>
  <c r="AA836" i="6"/>
  <c r="T836" i="6"/>
  <c r="AA642" i="6"/>
  <c r="AA641" i="6" s="1"/>
  <c r="T642" i="6"/>
  <c r="T641" i="6" s="1"/>
  <c r="AI541" i="6"/>
  <c r="AA541" i="6"/>
  <c r="AC541" i="6" s="1"/>
  <c r="T541" i="6"/>
  <c r="X541" i="6" s="1"/>
  <c r="K540" i="6"/>
  <c r="AI263" i="6"/>
  <c r="AA263" i="6"/>
  <c r="T263" i="6"/>
  <c r="AI12" i="6"/>
  <c r="AA12" i="6"/>
  <c r="AC12" i="6" s="1"/>
  <c r="T12" i="6"/>
  <c r="AT11" i="6"/>
  <c r="AS11" i="6"/>
  <c r="AR11" i="6"/>
  <c r="AQ11" i="6"/>
  <c r="AP11" i="6"/>
  <c r="AO11" i="6"/>
  <c r="AN11" i="6"/>
  <c r="AM11" i="6"/>
  <c r="AK11" i="6"/>
  <c r="X263" i="6" l="1"/>
  <c r="X262" i="6" s="1"/>
  <c r="X261" i="6" s="1"/>
  <c r="F39" i="3" s="1"/>
  <c r="T262" i="6"/>
  <c r="T261" i="6" s="1"/>
  <c r="T11" i="6" s="1"/>
  <c r="AC263" i="6"/>
  <c r="AC262" i="6" s="1"/>
  <c r="AC261" i="6" s="1"/>
  <c r="H39" i="3" s="1"/>
  <c r="AA262" i="6"/>
  <c r="AA261" i="6" s="1"/>
  <c r="G39" i="3" s="1"/>
  <c r="J28" i="3"/>
  <c r="L28" i="3" s="1"/>
  <c r="M28" i="3" s="1"/>
  <c r="AK287" i="7"/>
  <c r="J27" i="3" s="1"/>
  <c r="L27" i="3" s="1"/>
  <c r="M27" i="3" s="1"/>
  <c r="F21" i="3"/>
  <c r="I21" i="3"/>
  <c r="K539" i="6"/>
  <c r="I939" i="6"/>
  <c r="D45" i="3" s="1"/>
  <c r="I8" i="6"/>
  <c r="J939" i="6"/>
  <c r="J8" i="6"/>
  <c r="X1226" i="6"/>
  <c r="X1225" i="6" s="1"/>
  <c r="X1224" i="6" s="1"/>
  <c r="T1225" i="6"/>
  <c r="T1224" i="6" s="1"/>
  <c r="AG1289" i="6"/>
  <c r="AJ1289" i="6" s="1"/>
  <c r="AG1290" i="6"/>
  <c r="AJ1290" i="6" s="1"/>
  <c r="X1271" i="6"/>
  <c r="AG1280" i="6"/>
  <c r="AG1079" i="6"/>
  <c r="AG1078" i="6" s="1"/>
  <c r="AG1077" i="6" s="1"/>
  <c r="X1000" i="6"/>
  <c r="T999" i="6"/>
  <c r="T998" i="6" s="1"/>
  <c r="AG1137" i="6"/>
  <c r="AJ1137" i="6" s="1"/>
  <c r="AG1140" i="6"/>
  <c r="AJ1140" i="6" s="1"/>
  <c r="AG1145" i="6"/>
  <c r="AJ1145" i="6" s="1"/>
  <c r="X1122" i="6"/>
  <c r="X1121" i="6" s="1"/>
  <c r="AG1123" i="6"/>
  <c r="AG1127" i="6"/>
  <c r="AJ1127" i="6" s="1"/>
  <c r="AG1165" i="6"/>
  <c r="AJ1165" i="6" s="1"/>
  <c r="AG1130" i="6"/>
  <c r="AJ1130" i="6" s="1"/>
  <c r="AC1171" i="6"/>
  <c r="AC1170" i="6" s="1"/>
  <c r="X1172" i="6"/>
  <c r="T1171" i="6"/>
  <c r="T1170" i="6" s="1"/>
  <c r="AG941" i="6"/>
  <c r="AJ941" i="6" s="1"/>
  <c r="AG945" i="6"/>
  <c r="AJ945" i="6" s="1"/>
  <c r="AG942" i="6"/>
  <c r="AJ942" i="6" s="1"/>
  <c r="X1078" i="6"/>
  <c r="X1077" i="6" s="1"/>
  <c r="K998" i="6"/>
  <c r="K968" i="6"/>
  <c r="K967" i="6" s="1"/>
  <c r="AC927" i="6"/>
  <c r="AG927" i="6" s="1"/>
  <c r="AJ927" i="6" s="1"/>
  <c r="AC938" i="6"/>
  <c r="AG938" i="6" s="1"/>
  <c r="AC921" i="6"/>
  <c r="AC928" i="6"/>
  <c r="AG928" i="6" s="1"/>
  <c r="AJ928" i="6" s="1"/>
  <c r="AG943" i="6"/>
  <c r="AJ943" i="6" s="1"/>
  <c r="AC929" i="6"/>
  <c r="AG929" i="6" s="1"/>
  <c r="AJ929" i="6" s="1"/>
  <c r="AC922" i="6"/>
  <c r="AG922" i="6" s="1"/>
  <c r="AC930" i="6"/>
  <c r="AG944" i="6"/>
  <c r="AJ944" i="6" s="1"/>
  <c r="AC923" i="6"/>
  <c r="AG923" i="6" s="1"/>
  <c r="AC931" i="6"/>
  <c r="AG931" i="6" s="1"/>
  <c r="AJ931" i="6" s="1"/>
  <c r="X940" i="6"/>
  <c r="X939" i="6" s="1"/>
  <c r="F45" i="3" s="1"/>
  <c r="AC924" i="6"/>
  <c r="AG924" i="6" s="1"/>
  <c r="AC932" i="6"/>
  <c r="AG932" i="6" s="1"/>
  <c r="AJ932" i="6" s="1"/>
  <c r="AC925" i="6"/>
  <c r="AC935" i="6"/>
  <c r="AC926" i="6"/>
  <c r="AG926" i="6" s="1"/>
  <c r="AJ926" i="6" s="1"/>
  <c r="X971" i="6"/>
  <c r="AG971" i="6" s="1"/>
  <c r="AJ971" i="6" s="1"/>
  <c r="T970" i="6"/>
  <c r="X836" i="6"/>
  <c r="T835" i="6"/>
  <c r="T834" i="6" s="1"/>
  <c r="AA835" i="6"/>
  <c r="AA834" i="6" s="1"/>
  <c r="G42" i="3" s="1"/>
  <c r="AC836" i="6"/>
  <c r="AC835" i="6" s="1"/>
  <c r="AC834" i="6" s="1"/>
  <c r="H42" i="3" s="1"/>
  <c r="X642" i="6"/>
  <c r="AC642" i="6"/>
  <c r="AC641" i="6" s="1"/>
  <c r="AC640" i="6" s="1"/>
  <c r="H41" i="3" s="1"/>
  <c r="AG541" i="6"/>
  <c r="AJ541" i="6" s="1"/>
  <c r="X12" i="6"/>
  <c r="AC940" i="6"/>
  <c r="AC939" i="6" s="1"/>
  <c r="H45" i="3" s="1"/>
  <c r="AA940" i="6"/>
  <c r="AA939" i="6" s="1"/>
  <c r="G45" i="3" s="1"/>
  <c r="L22" i="3"/>
  <c r="K9" i="7"/>
  <c r="K8" i="7" s="1"/>
  <c r="AH9" i="7"/>
  <c r="AH8" i="7" s="1"/>
  <c r="Y9" i="7"/>
  <c r="Y8" i="7" s="1"/>
  <c r="AK479" i="7"/>
  <c r="AK478" i="7" s="1"/>
  <c r="J33" i="3" s="1"/>
  <c r="L33" i="3" s="1"/>
  <c r="M33" i="3" s="1"/>
  <c r="AK480" i="7"/>
  <c r="AA11" i="6"/>
  <c r="AA540" i="6"/>
  <c r="AA539" i="6" s="1"/>
  <c r="G40" i="3" s="1"/>
  <c r="T940" i="6"/>
  <c r="T939" i="6" s="1"/>
  <c r="AC540" i="6"/>
  <c r="AC539" i="6" s="1"/>
  <c r="H40" i="3" s="1"/>
  <c r="X540" i="6"/>
  <c r="X539" i="6" s="1"/>
  <c r="F40" i="3" s="1"/>
  <c r="AC11" i="6"/>
  <c r="AA936" i="6"/>
  <c r="K920" i="6"/>
  <c r="K919" i="6" s="1"/>
  <c r="X921" i="6"/>
  <c r="T919" i="6"/>
  <c r="T540" i="6"/>
  <c r="T539" i="6" s="1"/>
  <c r="T640" i="6"/>
  <c r="J1270" i="6"/>
  <c r="T1077" i="6"/>
  <c r="I967" i="6"/>
  <c r="D47" i="3" s="1"/>
  <c r="AC1077" i="6"/>
  <c r="AD460" i="4"/>
  <c r="AB309" i="4"/>
  <c r="AD309" i="4" s="1"/>
  <c r="AG263" i="6" l="1"/>
  <c r="J21" i="3"/>
  <c r="X1270" i="6"/>
  <c r="AG1271" i="6"/>
  <c r="T10" i="6"/>
  <c r="AC10" i="6"/>
  <c r="H38" i="3" s="1"/>
  <c r="AA10" i="6"/>
  <c r="G38" i="3" s="1"/>
  <c r="AJ1079" i="6"/>
  <c r="AJ1078" i="6" s="1"/>
  <c r="AJ1077" i="6" s="1"/>
  <c r="AJ1280" i="6"/>
  <c r="AJ1271" i="6" s="1"/>
  <c r="AG1122" i="6"/>
  <c r="AG1121" i="6" s="1"/>
  <c r="AG1226" i="6"/>
  <c r="AG1225" i="6" s="1"/>
  <c r="AG1224" i="6" s="1"/>
  <c r="X1171" i="6"/>
  <c r="X1170" i="6" s="1"/>
  <c r="AG1172" i="6"/>
  <c r="AG1171" i="6" s="1"/>
  <c r="AG1170" i="6" s="1"/>
  <c r="X999" i="6"/>
  <c r="X998" i="6" s="1"/>
  <c r="AG1000" i="6"/>
  <c r="AJ1123" i="6"/>
  <c r="AJ1122" i="6" s="1"/>
  <c r="AJ1121" i="6" s="1"/>
  <c r="AJ924" i="6"/>
  <c r="AJ923" i="6"/>
  <c r="T968" i="6"/>
  <c r="T967" i="6" s="1"/>
  <c r="T969" i="6"/>
  <c r="AC936" i="6"/>
  <c r="AC920" i="6" s="1"/>
  <c r="AC919" i="6" s="1"/>
  <c r="AG935" i="6"/>
  <c r="AJ935" i="6" s="1"/>
  <c r="AJ922" i="6"/>
  <c r="AA920" i="6"/>
  <c r="AA919" i="6" s="1"/>
  <c r="G44" i="3" s="1"/>
  <c r="AG925" i="6"/>
  <c r="AJ925" i="6" s="1"/>
  <c r="AJ938" i="6"/>
  <c r="AG921" i="6"/>
  <c r="AJ921" i="6" s="1"/>
  <c r="X920" i="6"/>
  <c r="X919" i="6" s="1"/>
  <c r="F44" i="3" s="1"/>
  <c r="AG930" i="6"/>
  <c r="AJ930" i="6" s="1"/>
  <c r="X970" i="6"/>
  <c r="X641" i="6"/>
  <c r="X640" i="6" s="1"/>
  <c r="F41" i="3" s="1"/>
  <c r="AG642" i="6"/>
  <c r="X835" i="6"/>
  <c r="X834" i="6" s="1"/>
  <c r="F42" i="3" s="1"/>
  <c r="AG836" i="6"/>
  <c r="AG835" i="6" s="1"/>
  <c r="AG834" i="6" s="1"/>
  <c r="I42" i="3" s="1"/>
  <c r="X11" i="6"/>
  <c r="AG12" i="6"/>
  <c r="AJ12" i="6" s="1"/>
  <c r="AJ11" i="6" s="1"/>
  <c r="J967" i="6"/>
  <c r="M22" i="3"/>
  <c r="M21" i="3" s="1"/>
  <c r="L21" i="3"/>
  <c r="AK9" i="7"/>
  <c r="AK8" i="7" s="1"/>
  <c r="AG940" i="6"/>
  <c r="AG939" i="6" s="1"/>
  <c r="I45" i="3" s="1"/>
  <c r="AJ940" i="6"/>
  <c r="AJ939" i="6" s="1"/>
  <c r="J45" i="3" s="1"/>
  <c r="L45" i="3" s="1"/>
  <c r="M45" i="3" s="1"/>
  <c r="AG540" i="6"/>
  <c r="AG539" i="6" s="1"/>
  <c r="I40" i="3" s="1"/>
  <c r="AJ540" i="6"/>
  <c r="AJ539" i="6" s="1"/>
  <c r="J40" i="3" s="1"/>
  <c r="L40" i="3" s="1"/>
  <c r="AJ452" i="4"/>
  <c r="AB452" i="4"/>
  <c r="AD452" i="4" s="1"/>
  <c r="U452" i="4"/>
  <c r="Y452" i="4" s="1"/>
  <c r="H452" i="4"/>
  <c r="AJ263" i="6" l="1"/>
  <c r="AJ262" i="6" s="1"/>
  <c r="AJ261" i="6" s="1"/>
  <c r="J39" i="3" s="1"/>
  <c r="L39" i="3" s="1"/>
  <c r="AG262" i="6"/>
  <c r="AG261" i="6" s="1"/>
  <c r="I39" i="3" s="1"/>
  <c r="H44" i="3"/>
  <c r="AC912" i="6"/>
  <c r="H43" i="3" s="1"/>
  <c r="D48" i="3"/>
  <c r="D37" i="3" s="1"/>
  <c r="F48" i="3"/>
  <c r="T9" i="6"/>
  <c r="T8" i="6" s="1"/>
  <c r="AA9" i="6"/>
  <c r="AA8" i="6" s="1"/>
  <c r="AG1270" i="6"/>
  <c r="I48" i="3" s="1"/>
  <c r="AJ1270" i="6"/>
  <c r="J48" i="3" s="1"/>
  <c r="L48" i="3" s="1"/>
  <c r="M48" i="3" s="1"/>
  <c r="AJ836" i="6"/>
  <c r="AJ835" i="6" s="1"/>
  <c r="AJ834" i="6" s="1"/>
  <c r="J42" i="3" s="1"/>
  <c r="L42" i="3" s="1"/>
  <c r="AJ10" i="6"/>
  <c r="J38" i="3" s="1"/>
  <c r="X10" i="6"/>
  <c r="F38" i="3" s="1"/>
  <c r="AJ1172" i="6"/>
  <c r="AJ1171" i="6" s="1"/>
  <c r="AJ1170" i="6" s="1"/>
  <c r="AJ1226" i="6"/>
  <c r="AJ1225" i="6" s="1"/>
  <c r="AJ1224" i="6" s="1"/>
  <c r="AJ1000" i="6"/>
  <c r="AJ999" i="6" s="1"/>
  <c r="AJ998" i="6" s="1"/>
  <c r="AG999" i="6"/>
  <c r="AG998" i="6" s="1"/>
  <c r="AG936" i="6"/>
  <c r="AJ936" i="6" s="1"/>
  <c r="AJ920" i="6" s="1"/>
  <c r="AJ919" i="6" s="1"/>
  <c r="X969" i="6"/>
  <c r="X968" i="6"/>
  <c r="X967" i="6" s="1"/>
  <c r="F47" i="3" s="1"/>
  <c r="AJ970" i="6"/>
  <c r="AG970" i="6"/>
  <c r="AJ642" i="6"/>
  <c r="AJ641" i="6" s="1"/>
  <c r="AG641" i="6"/>
  <c r="AG640" i="6" s="1"/>
  <c r="I41" i="3" s="1"/>
  <c r="AG11" i="6"/>
  <c r="AH452" i="4"/>
  <c r="AK452" i="4" s="1"/>
  <c r="J44" i="3" l="1"/>
  <c r="L44" i="3" s="1"/>
  <c r="AJ912" i="6"/>
  <c r="J43" i="3" s="1"/>
  <c r="L43" i="3" s="1"/>
  <c r="M43" i="3" s="1"/>
  <c r="F37" i="3"/>
  <c r="L38" i="3"/>
  <c r="X9" i="6"/>
  <c r="X8" i="6" s="1"/>
  <c r="AG10" i="6"/>
  <c r="I38" i="3" s="1"/>
  <c r="AG968" i="6"/>
  <c r="AG967" i="6" s="1"/>
  <c r="I47" i="3" s="1"/>
  <c r="AI968" i="6"/>
  <c r="AI967" i="6" s="1"/>
  <c r="AG920" i="6"/>
  <c r="AG919" i="6" s="1"/>
  <c r="AJ969" i="6"/>
  <c r="AJ968" i="6"/>
  <c r="AJ967" i="6" s="1"/>
  <c r="J47" i="3" s="1"/>
  <c r="L47" i="3" s="1"/>
  <c r="AJ640" i="6"/>
  <c r="J41" i="3" s="1"/>
  <c r="L41" i="3" s="1"/>
  <c r="K641" i="6"/>
  <c r="K9" i="6" s="1"/>
  <c r="AA640" i="6"/>
  <c r="G41" i="3" s="1"/>
  <c r="G37" i="3" s="1"/>
  <c r="I44" i="3" l="1"/>
  <c r="AG912" i="6"/>
  <c r="I43" i="3" s="1"/>
  <c r="J37" i="3"/>
  <c r="AG9" i="6"/>
  <c r="AG8" i="6" s="1"/>
  <c r="AJ9" i="6"/>
  <c r="AJ8" i="6" s="1"/>
  <c r="K640" i="6"/>
  <c r="K8" i="6"/>
  <c r="AJ193" i="4"/>
  <c r="I37" i="3" l="1"/>
  <c r="U456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H231" i="4" l="1"/>
  <c r="U231" i="4"/>
  <c r="Y231" i="4" s="1"/>
  <c r="AB231" i="4"/>
  <c r="AD231" i="4" s="1"/>
  <c r="AJ231" i="4"/>
  <c r="AH231" i="4" l="1"/>
  <c r="AK231" i="4" s="1"/>
  <c r="K8" i="3" l="1"/>
  <c r="AX554" i="4"/>
  <c r="AX553" i="4" s="1"/>
  <c r="J15" i="3"/>
  <c r="AJ470" i="4"/>
  <c r="AB470" i="4"/>
  <c r="AD470" i="4" s="1"/>
  <c r="U470" i="4"/>
  <c r="H470" i="4"/>
  <c r="AJ469" i="4"/>
  <c r="AB469" i="4"/>
  <c r="AD469" i="4" s="1"/>
  <c r="U469" i="4"/>
  <c r="H469" i="4"/>
  <c r="AJ468" i="4"/>
  <c r="AB468" i="4"/>
  <c r="AD468" i="4" s="1"/>
  <c r="U468" i="4"/>
  <c r="H468" i="4"/>
  <c r="AJ467" i="4"/>
  <c r="AB467" i="4"/>
  <c r="AD467" i="4" s="1"/>
  <c r="U467" i="4"/>
  <c r="H467" i="4"/>
  <c r="AJ466" i="4"/>
  <c r="AB466" i="4"/>
  <c r="AD466" i="4" s="1"/>
  <c r="U466" i="4"/>
  <c r="H466" i="4"/>
  <c r="Y465" i="4"/>
  <c r="Y464" i="4" s="1"/>
  <c r="F15" i="3" s="1"/>
  <c r="K465" i="4"/>
  <c r="K464" i="4" s="1"/>
  <c r="J465" i="4"/>
  <c r="J464" i="4" s="1"/>
  <c r="I465" i="4"/>
  <c r="L15" i="3" l="1"/>
  <c r="M15" i="3" s="1"/>
  <c r="AH470" i="4"/>
  <c r="AH469" i="4"/>
  <c r="AX168" i="4"/>
  <c r="AX550" i="4"/>
  <c r="AX549" i="4" s="1"/>
  <c r="AX132" i="4"/>
  <c r="AX131" i="4" s="1"/>
  <c r="AX472" i="4"/>
  <c r="AX471" i="4" s="1"/>
  <c r="K16" i="3" s="1"/>
  <c r="AX227" i="4"/>
  <c r="AX226" i="4" s="1"/>
  <c r="K10" i="3" s="1"/>
  <c r="AX516" i="4"/>
  <c r="AX515" i="4" s="1"/>
  <c r="AX525" i="4"/>
  <c r="AX524" i="4" s="1"/>
  <c r="AX557" i="4"/>
  <c r="AX556" i="4" s="1"/>
  <c r="AX67" i="4"/>
  <c r="AX66" i="4" s="1"/>
  <c r="K7" i="3" s="1"/>
  <c r="AX465" i="4"/>
  <c r="AX464" i="4" s="1"/>
  <c r="K15" i="3" s="1"/>
  <c r="AX481" i="4"/>
  <c r="AX480" i="4" s="1"/>
  <c r="AX491" i="4"/>
  <c r="AX490" i="4" s="1"/>
  <c r="AX500" i="4"/>
  <c r="AX499" i="4" s="1"/>
  <c r="AX458" i="4"/>
  <c r="AX457" i="4" s="1"/>
  <c r="K14" i="3" s="1"/>
  <c r="AX538" i="4"/>
  <c r="AX537" i="4" s="1"/>
  <c r="AX294" i="4"/>
  <c r="AX580" i="4"/>
  <c r="AX579" i="4" s="1"/>
  <c r="K18" i="3" s="1"/>
  <c r="AX569" i="4"/>
  <c r="AX11" i="4"/>
  <c r="AB465" i="4"/>
  <c r="AB464" i="4" s="1"/>
  <c r="G15" i="3" s="1"/>
  <c r="U465" i="4"/>
  <c r="U464" i="4" s="1"/>
  <c r="E15" i="3" s="1"/>
  <c r="H465" i="4"/>
  <c r="H464" i="4" s="1"/>
  <c r="I464" i="4"/>
  <c r="D15" i="3" s="1"/>
  <c r="H323" i="4"/>
  <c r="U323" i="4"/>
  <c r="Y323" i="4" s="1"/>
  <c r="AX293" i="4" l="1"/>
  <c r="K12" i="3" s="1"/>
  <c r="AX287" i="4"/>
  <c r="K11" i="3" s="1"/>
  <c r="AD465" i="4"/>
  <c r="AD464" i="4" s="1"/>
  <c r="H15" i="3" s="1"/>
  <c r="AK469" i="4"/>
  <c r="AK470" i="4"/>
  <c r="AH468" i="4"/>
  <c r="AK468" i="4" s="1"/>
  <c r="AH323" i="4"/>
  <c r="AK323" i="4" s="1"/>
  <c r="AH467" i="4"/>
  <c r="AK467" i="4" s="1"/>
  <c r="AH466" i="4"/>
  <c r="AX479" i="4"/>
  <c r="AX478" i="4" s="1"/>
  <c r="K17" i="3" s="1"/>
  <c r="AX10" i="4"/>
  <c r="K6" i="3" s="1"/>
  <c r="AB280" i="4"/>
  <c r="AD280" i="4" s="1"/>
  <c r="H280" i="4"/>
  <c r="AH465" i="4" l="1"/>
  <c r="AH464" i="4" s="1"/>
  <c r="I15" i="3" s="1"/>
  <c r="AK466" i="4"/>
  <c r="AK465" i="4" s="1"/>
  <c r="AK464" i="4" s="1"/>
  <c r="AU11" i="4"/>
  <c r="AT11" i="4"/>
  <c r="AS11" i="4"/>
  <c r="AR11" i="4"/>
  <c r="AQ11" i="4"/>
  <c r="AP11" i="4"/>
  <c r="AO11" i="4"/>
  <c r="AN11" i="4"/>
  <c r="AM11" i="4"/>
  <c r="AL11" i="4"/>
  <c r="AH280" i="4" l="1"/>
  <c r="AK280" i="4" s="1"/>
  <c r="K322" i="4" l="1"/>
  <c r="K319" i="4"/>
  <c r="K317" i="4"/>
  <c r="K316" i="4"/>
  <c r="K314" i="4"/>
  <c r="K313" i="4"/>
  <c r="K312" i="4"/>
  <c r="K309" i="4"/>
  <c r="K307" i="4"/>
  <c r="K306" i="4"/>
  <c r="K304" i="4"/>
  <c r="K302" i="4"/>
  <c r="K301" i="4"/>
  <c r="K300" i="4"/>
  <c r="K299" i="4"/>
  <c r="K298" i="4"/>
  <c r="K297" i="4"/>
  <c r="K296" i="4"/>
  <c r="AB296" i="4" s="1"/>
  <c r="AD296" i="4" s="1"/>
  <c r="K295" i="4"/>
  <c r="AB295" i="4" s="1"/>
  <c r="AD295" i="4" s="1"/>
  <c r="K472" i="4"/>
  <c r="K471" i="4" s="1"/>
  <c r="K294" i="4" l="1"/>
  <c r="K287" i="4" s="1"/>
  <c r="AB137" i="4"/>
  <c r="AD137" i="4" s="1"/>
  <c r="AB451" i="4"/>
  <c r="AD451" i="4" s="1"/>
  <c r="AB450" i="4"/>
  <c r="AD450" i="4" s="1"/>
  <c r="AB456" i="4"/>
  <c r="AD456" i="4" s="1"/>
  <c r="AB449" i="4"/>
  <c r="AD449" i="4" s="1"/>
  <c r="AB448" i="4"/>
  <c r="AD448" i="4" s="1"/>
  <c r="AB447" i="4"/>
  <c r="AD447" i="4" s="1"/>
  <c r="AB446" i="4"/>
  <c r="AD446" i="4" s="1"/>
  <c r="AB445" i="4"/>
  <c r="AD445" i="4" s="1"/>
  <c r="AB444" i="4"/>
  <c r="AD444" i="4" s="1"/>
  <c r="AB443" i="4"/>
  <c r="AD443" i="4" s="1"/>
  <c r="AB442" i="4"/>
  <c r="AD442" i="4" s="1"/>
  <c r="AB441" i="4"/>
  <c r="AD441" i="4" s="1"/>
  <c r="AB440" i="4"/>
  <c r="AD440" i="4" s="1"/>
  <c r="AB439" i="4"/>
  <c r="AD439" i="4" s="1"/>
  <c r="AB438" i="4"/>
  <c r="AD438" i="4" s="1"/>
  <c r="AB437" i="4"/>
  <c r="AD437" i="4" s="1"/>
  <c r="AB436" i="4"/>
  <c r="AD436" i="4" s="1"/>
  <c r="AB435" i="4"/>
  <c r="AD435" i="4" s="1"/>
  <c r="AB434" i="4"/>
  <c r="AD434" i="4" s="1"/>
  <c r="AB433" i="4"/>
  <c r="AD433" i="4" s="1"/>
  <c r="AB432" i="4"/>
  <c r="AD432" i="4" s="1"/>
  <c r="AB431" i="4"/>
  <c r="AD431" i="4" s="1"/>
  <c r="AB430" i="4"/>
  <c r="AD430" i="4" s="1"/>
  <c r="AB429" i="4"/>
  <c r="AD429" i="4" s="1"/>
  <c r="AB428" i="4"/>
  <c r="AD428" i="4" s="1"/>
  <c r="AB427" i="4"/>
  <c r="AD427" i="4" s="1"/>
  <c r="AB426" i="4"/>
  <c r="AD426" i="4" s="1"/>
  <c r="AB425" i="4"/>
  <c r="AD425" i="4" s="1"/>
  <c r="AB424" i="4"/>
  <c r="AD424" i="4" s="1"/>
  <c r="AB423" i="4"/>
  <c r="AD423" i="4" s="1"/>
  <c r="AB422" i="4"/>
  <c r="AD422" i="4" s="1"/>
  <c r="AB421" i="4"/>
  <c r="AD421" i="4" s="1"/>
  <c r="AB420" i="4"/>
  <c r="AD420" i="4" s="1"/>
  <c r="AB419" i="4"/>
  <c r="AD419" i="4" s="1"/>
  <c r="AB418" i="4"/>
  <c r="AD418" i="4" s="1"/>
  <c r="AB417" i="4"/>
  <c r="AD417" i="4" s="1"/>
  <c r="AB416" i="4"/>
  <c r="AD416" i="4" s="1"/>
  <c r="AB415" i="4"/>
  <c r="AD415" i="4" s="1"/>
  <c r="AB414" i="4"/>
  <c r="AD414" i="4" s="1"/>
  <c r="AB413" i="4"/>
  <c r="AD413" i="4" s="1"/>
  <c r="AB412" i="4"/>
  <c r="AD412" i="4" s="1"/>
  <c r="AB411" i="4"/>
  <c r="AD411" i="4" s="1"/>
  <c r="AB410" i="4"/>
  <c r="AD410" i="4" s="1"/>
  <c r="AB409" i="4"/>
  <c r="AD409" i="4" s="1"/>
  <c r="AB408" i="4"/>
  <c r="AD408" i="4" s="1"/>
  <c r="AB407" i="4"/>
  <c r="AD407" i="4" s="1"/>
  <c r="AB406" i="4"/>
  <c r="AD406" i="4" s="1"/>
  <c r="AB405" i="4"/>
  <c r="AD405" i="4" s="1"/>
  <c r="AB404" i="4"/>
  <c r="AD404" i="4" s="1"/>
  <c r="AB403" i="4"/>
  <c r="AD403" i="4" s="1"/>
  <c r="AB402" i="4"/>
  <c r="AD402" i="4" s="1"/>
  <c r="AB401" i="4"/>
  <c r="AD401" i="4" s="1"/>
  <c r="AB400" i="4"/>
  <c r="AD400" i="4" s="1"/>
  <c r="AB399" i="4"/>
  <c r="AD399" i="4" s="1"/>
  <c r="AB398" i="4"/>
  <c r="AD398" i="4" s="1"/>
  <c r="AB397" i="4"/>
  <c r="AD397" i="4" s="1"/>
  <c r="AB396" i="4"/>
  <c r="AD396" i="4" s="1"/>
  <c r="AB395" i="4"/>
  <c r="AD395" i="4" s="1"/>
  <c r="AB394" i="4"/>
  <c r="AD394" i="4" s="1"/>
  <c r="AB393" i="4"/>
  <c r="AD393" i="4" s="1"/>
  <c r="AB392" i="4"/>
  <c r="AD392" i="4" s="1"/>
  <c r="AB391" i="4"/>
  <c r="AD391" i="4" s="1"/>
  <c r="AB390" i="4"/>
  <c r="AD390" i="4" s="1"/>
  <c r="AB389" i="4"/>
  <c r="AD389" i="4" s="1"/>
  <c r="AB388" i="4"/>
  <c r="AD388" i="4" s="1"/>
  <c r="AB387" i="4"/>
  <c r="AD387" i="4" s="1"/>
  <c r="AB386" i="4"/>
  <c r="AD386" i="4" s="1"/>
  <c r="AB385" i="4"/>
  <c r="AD385" i="4" s="1"/>
  <c r="AB384" i="4"/>
  <c r="AD384" i="4" s="1"/>
  <c r="AB383" i="4"/>
  <c r="AD383" i="4" s="1"/>
  <c r="AB382" i="4"/>
  <c r="AD382" i="4" s="1"/>
  <c r="AB381" i="4"/>
  <c r="AD381" i="4" s="1"/>
  <c r="AB380" i="4"/>
  <c r="AD380" i="4" s="1"/>
  <c r="AB379" i="4"/>
  <c r="AD379" i="4" s="1"/>
  <c r="AB378" i="4"/>
  <c r="AD378" i="4" s="1"/>
  <c r="AB377" i="4"/>
  <c r="AD377" i="4" s="1"/>
  <c r="AB376" i="4"/>
  <c r="AD376" i="4" s="1"/>
  <c r="AB375" i="4"/>
  <c r="AD375" i="4" s="1"/>
  <c r="AB374" i="4"/>
  <c r="AD374" i="4" s="1"/>
  <c r="AB373" i="4"/>
  <c r="AD373" i="4" s="1"/>
  <c r="AB372" i="4"/>
  <c r="AD372" i="4" s="1"/>
  <c r="AB371" i="4"/>
  <c r="AD371" i="4" s="1"/>
  <c r="AB370" i="4"/>
  <c r="AD370" i="4" s="1"/>
  <c r="AB369" i="4"/>
  <c r="AD369" i="4" s="1"/>
  <c r="AB368" i="4"/>
  <c r="AD368" i="4" s="1"/>
  <c r="AB367" i="4"/>
  <c r="AD367" i="4" s="1"/>
  <c r="AB366" i="4"/>
  <c r="AD366" i="4" s="1"/>
  <c r="AB365" i="4"/>
  <c r="AD365" i="4" s="1"/>
  <c r="AB364" i="4"/>
  <c r="AD364" i="4" s="1"/>
  <c r="AB363" i="4"/>
  <c r="AD363" i="4" s="1"/>
  <c r="AB362" i="4"/>
  <c r="AD362" i="4" s="1"/>
  <c r="AB361" i="4"/>
  <c r="AD361" i="4" s="1"/>
  <c r="AB360" i="4"/>
  <c r="AD360" i="4" s="1"/>
  <c r="AB359" i="4"/>
  <c r="AD359" i="4" s="1"/>
  <c r="AB358" i="4"/>
  <c r="AD358" i="4" s="1"/>
  <c r="AB357" i="4"/>
  <c r="AD357" i="4" s="1"/>
  <c r="AB356" i="4"/>
  <c r="AD356" i="4" s="1"/>
  <c r="AB355" i="4"/>
  <c r="AD355" i="4" s="1"/>
  <c r="AB354" i="4"/>
  <c r="AD354" i="4" s="1"/>
  <c r="AB353" i="4"/>
  <c r="AD353" i="4" s="1"/>
  <c r="AB352" i="4"/>
  <c r="AD352" i="4" s="1"/>
  <c r="AB351" i="4"/>
  <c r="AD351" i="4" s="1"/>
  <c r="AB350" i="4"/>
  <c r="AD350" i="4" s="1"/>
  <c r="AB349" i="4"/>
  <c r="AD349" i="4" s="1"/>
  <c r="AB348" i="4"/>
  <c r="AD348" i="4" s="1"/>
  <c r="AB347" i="4"/>
  <c r="AD347" i="4" s="1"/>
  <c r="AB346" i="4"/>
  <c r="AD346" i="4" s="1"/>
  <c r="AB345" i="4"/>
  <c r="AD345" i="4" s="1"/>
  <c r="AB344" i="4"/>
  <c r="AD344" i="4" s="1"/>
  <c r="AB343" i="4"/>
  <c r="AD343" i="4" s="1"/>
  <c r="AB342" i="4"/>
  <c r="AD342" i="4" s="1"/>
  <c r="AB341" i="4"/>
  <c r="AD341" i="4" s="1"/>
  <c r="AB340" i="4"/>
  <c r="AD340" i="4" s="1"/>
  <c r="AB339" i="4"/>
  <c r="AD339" i="4" s="1"/>
  <c r="AB338" i="4"/>
  <c r="AD338" i="4" s="1"/>
  <c r="AB337" i="4"/>
  <c r="AD337" i="4" s="1"/>
  <c r="AB336" i="4"/>
  <c r="AD336" i="4" s="1"/>
  <c r="AB335" i="4"/>
  <c r="AD335" i="4" s="1"/>
  <c r="AB334" i="4"/>
  <c r="AD334" i="4" s="1"/>
  <c r="AB333" i="4"/>
  <c r="AD333" i="4" s="1"/>
  <c r="AB332" i="4"/>
  <c r="AD332" i="4" s="1"/>
  <c r="AB331" i="4"/>
  <c r="AD331" i="4" s="1"/>
  <c r="AB330" i="4"/>
  <c r="AD330" i="4" s="1"/>
  <c r="AB329" i="4"/>
  <c r="AD329" i="4" s="1"/>
  <c r="AB328" i="4"/>
  <c r="AD328" i="4" s="1"/>
  <c r="AB327" i="4"/>
  <c r="AD327" i="4" s="1"/>
  <c r="K580" i="4" l="1"/>
  <c r="K579" i="4" s="1"/>
  <c r="K569" i="4"/>
  <c r="K568" i="4" s="1"/>
  <c r="K557" i="4"/>
  <c r="K556" i="4" s="1"/>
  <c r="K554" i="4"/>
  <c r="K553" i="4" s="1"/>
  <c r="K550" i="4"/>
  <c r="K549" i="4" s="1"/>
  <c r="K525" i="4"/>
  <c r="K524" i="4" s="1"/>
  <c r="K516" i="4"/>
  <c r="K515" i="4" s="1"/>
  <c r="K500" i="4"/>
  <c r="K499" i="4" s="1"/>
  <c r="K491" i="4"/>
  <c r="K490" i="4" s="1"/>
  <c r="K481" i="4"/>
  <c r="K480" i="4" s="1"/>
  <c r="K458" i="4"/>
  <c r="K457" i="4" s="1"/>
  <c r="K326" i="4"/>
  <c r="K325" i="4" s="1"/>
  <c r="K293" i="4"/>
  <c r="K227" i="4"/>
  <c r="K226" i="4" s="1"/>
  <c r="K132" i="4"/>
  <c r="K131" i="4" s="1"/>
  <c r="K67" i="4"/>
  <c r="K66" i="4" s="1"/>
  <c r="K11" i="4"/>
  <c r="K10" i="4" l="1"/>
  <c r="K479" i="4"/>
  <c r="K478" i="4" s="1"/>
  <c r="AJ451" i="4" l="1"/>
  <c r="AJ450" i="4"/>
  <c r="AJ456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581" i="4" l="1"/>
  <c r="AJ582" i="4"/>
  <c r="AJ583" i="4"/>
  <c r="AJ584" i="4"/>
  <c r="AJ585" i="4"/>
  <c r="AJ586" i="4"/>
  <c r="AJ587" i="4"/>
  <c r="AJ588" i="4"/>
  <c r="AJ589" i="4"/>
  <c r="AJ590" i="4"/>
  <c r="AJ591" i="4"/>
  <c r="AJ592" i="4"/>
  <c r="AJ593" i="4"/>
  <c r="AJ570" i="4"/>
  <c r="AJ571" i="4"/>
  <c r="AJ572" i="4"/>
  <c r="AJ573" i="4"/>
  <c r="AJ574" i="4"/>
  <c r="AJ575" i="4"/>
  <c r="AJ576" i="4"/>
  <c r="AJ577" i="4"/>
  <c r="AJ578" i="4"/>
  <c r="AJ558" i="4"/>
  <c r="AJ559" i="4"/>
  <c r="AJ560" i="4"/>
  <c r="AJ561" i="4"/>
  <c r="AJ562" i="4"/>
  <c r="AJ563" i="4"/>
  <c r="AJ564" i="4"/>
  <c r="AJ565" i="4"/>
  <c r="AJ566" i="4"/>
  <c r="AJ567" i="4"/>
  <c r="AJ555" i="4"/>
  <c r="AJ551" i="4"/>
  <c r="AJ552" i="4"/>
  <c r="AJ539" i="4"/>
  <c r="AJ540" i="4"/>
  <c r="AJ541" i="4"/>
  <c r="AJ542" i="4"/>
  <c r="AJ543" i="4"/>
  <c r="AJ544" i="4"/>
  <c r="AJ545" i="4"/>
  <c r="AJ546" i="4"/>
  <c r="AJ547" i="4"/>
  <c r="AJ548" i="4"/>
  <c r="AJ526" i="4"/>
  <c r="AJ527" i="4"/>
  <c r="AJ528" i="4"/>
  <c r="AJ529" i="4"/>
  <c r="AJ530" i="4"/>
  <c r="AJ531" i="4"/>
  <c r="AJ532" i="4"/>
  <c r="AJ533" i="4"/>
  <c r="AJ534" i="4"/>
  <c r="AJ535" i="4"/>
  <c r="AJ536" i="4"/>
  <c r="AJ517" i="4"/>
  <c r="AJ518" i="4"/>
  <c r="AJ519" i="4"/>
  <c r="AJ520" i="4"/>
  <c r="AJ521" i="4"/>
  <c r="AJ522" i="4"/>
  <c r="AJ523" i="4"/>
  <c r="AJ501" i="4"/>
  <c r="AJ502" i="4"/>
  <c r="AJ503" i="4"/>
  <c r="AJ504" i="4"/>
  <c r="AJ505" i="4"/>
  <c r="AJ506" i="4"/>
  <c r="AJ507" i="4"/>
  <c r="AJ508" i="4"/>
  <c r="AJ509" i="4"/>
  <c r="AJ512" i="4"/>
  <c r="AJ514" i="4"/>
  <c r="AJ492" i="4"/>
  <c r="AJ493" i="4"/>
  <c r="AJ494" i="4"/>
  <c r="AJ495" i="4"/>
  <c r="AJ496" i="4"/>
  <c r="AJ497" i="4"/>
  <c r="AJ498" i="4"/>
  <c r="AJ482" i="4"/>
  <c r="AJ483" i="4"/>
  <c r="AJ484" i="4"/>
  <c r="AJ485" i="4"/>
  <c r="AJ486" i="4"/>
  <c r="AJ487" i="4"/>
  <c r="AJ488" i="4"/>
  <c r="AJ489" i="4"/>
  <c r="AJ473" i="4"/>
  <c r="AJ474" i="4"/>
  <c r="AJ475" i="4"/>
  <c r="AJ476" i="4"/>
  <c r="AJ477" i="4"/>
  <c r="AJ459" i="4"/>
  <c r="AJ461" i="4"/>
  <c r="AJ462" i="4"/>
  <c r="AJ463" i="4"/>
  <c r="AJ228" i="4"/>
  <c r="AJ229" i="4"/>
  <c r="AJ230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2" i="4"/>
  <c r="AJ283" i="4"/>
  <c r="AJ284" i="4"/>
  <c r="AJ285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30" i="4"/>
  <c r="AJ12" i="4"/>
  <c r="AJ15" i="4"/>
  <c r="AJ24" i="4"/>
  <c r="AJ18" i="4"/>
  <c r="AJ19" i="4"/>
  <c r="AJ13" i="4"/>
  <c r="AJ14" i="4"/>
  <c r="AJ16" i="4"/>
  <c r="AJ17" i="4"/>
  <c r="AJ20" i="4"/>
  <c r="AJ21" i="4"/>
  <c r="AJ22" i="4"/>
  <c r="AJ23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U581" i="4"/>
  <c r="AB581" i="4"/>
  <c r="AD581" i="4" s="1"/>
  <c r="U582" i="4"/>
  <c r="AB582" i="4"/>
  <c r="AD582" i="4" s="1"/>
  <c r="U583" i="4"/>
  <c r="AB583" i="4"/>
  <c r="AD583" i="4" s="1"/>
  <c r="U584" i="4"/>
  <c r="AB584" i="4"/>
  <c r="AD584" i="4" s="1"/>
  <c r="U585" i="4"/>
  <c r="AB585" i="4"/>
  <c r="AD585" i="4" s="1"/>
  <c r="U586" i="4"/>
  <c r="AB586" i="4"/>
  <c r="AD586" i="4" s="1"/>
  <c r="U587" i="4"/>
  <c r="AB587" i="4"/>
  <c r="AD587" i="4" s="1"/>
  <c r="U588" i="4"/>
  <c r="AB588" i="4"/>
  <c r="AD588" i="4" s="1"/>
  <c r="U589" i="4"/>
  <c r="AB589" i="4"/>
  <c r="AD589" i="4" s="1"/>
  <c r="U590" i="4"/>
  <c r="AB590" i="4"/>
  <c r="AD590" i="4" s="1"/>
  <c r="U591" i="4"/>
  <c r="AB591" i="4"/>
  <c r="AD591" i="4" s="1"/>
  <c r="U592" i="4"/>
  <c r="AB592" i="4"/>
  <c r="AD592" i="4" s="1"/>
  <c r="U593" i="4"/>
  <c r="AB593" i="4"/>
  <c r="AD593" i="4" s="1"/>
  <c r="U570" i="4"/>
  <c r="AB570" i="4"/>
  <c r="AD570" i="4" s="1"/>
  <c r="U571" i="4"/>
  <c r="AB571" i="4"/>
  <c r="AD571" i="4" s="1"/>
  <c r="U572" i="4"/>
  <c r="AB572" i="4"/>
  <c r="AD572" i="4" s="1"/>
  <c r="U573" i="4"/>
  <c r="AB573" i="4"/>
  <c r="AD573" i="4" s="1"/>
  <c r="U574" i="4"/>
  <c r="AB574" i="4"/>
  <c r="AD574" i="4" s="1"/>
  <c r="U575" i="4"/>
  <c r="AB575" i="4"/>
  <c r="AD575" i="4" s="1"/>
  <c r="U576" i="4"/>
  <c r="U577" i="4"/>
  <c r="AB577" i="4"/>
  <c r="AD577" i="4" s="1"/>
  <c r="U578" i="4"/>
  <c r="AB578" i="4"/>
  <c r="AD578" i="4" s="1"/>
  <c r="U558" i="4"/>
  <c r="AB558" i="4"/>
  <c r="AD558" i="4" s="1"/>
  <c r="U559" i="4"/>
  <c r="AB559" i="4"/>
  <c r="AD559" i="4" s="1"/>
  <c r="U560" i="4"/>
  <c r="AB560" i="4"/>
  <c r="AD560" i="4" s="1"/>
  <c r="U561" i="4"/>
  <c r="AB561" i="4"/>
  <c r="AD561" i="4" s="1"/>
  <c r="U562" i="4"/>
  <c r="AB562" i="4"/>
  <c r="AD562" i="4" s="1"/>
  <c r="U563" i="4"/>
  <c r="AB563" i="4"/>
  <c r="AD563" i="4" s="1"/>
  <c r="U564" i="4"/>
  <c r="AB564" i="4"/>
  <c r="AD564" i="4" s="1"/>
  <c r="U565" i="4"/>
  <c r="AB565" i="4"/>
  <c r="AD565" i="4" s="1"/>
  <c r="U566" i="4"/>
  <c r="AB566" i="4"/>
  <c r="AD566" i="4" s="1"/>
  <c r="U567" i="4"/>
  <c r="AB567" i="4"/>
  <c r="AD567" i="4" s="1"/>
  <c r="U555" i="4"/>
  <c r="AB555" i="4"/>
  <c r="AD555" i="4" s="1"/>
  <c r="U551" i="4"/>
  <c r="AB551" i="4"/>
  <c r="AD551" i="4" s="1"/>
  <c r="AD550" i="4" s="1"/>
  <c r="AD549" i="4" s="1"/>
  <c r="U552" i="4"/>
  <c r="AB552" i="4"/>
  <c r="AD552" i="4" s="1"/>
  <c r="U539" i="4"/>
  <c r="AB539" i="4"/>
  <c r="AD539" i="4" s="1"/>
  <c r="U540" i="4"/>
  <c r="AB540" i="4"/>
  <c r="AD540" i="4" s="1"/>
  <c r="U541" i="4"/>
  <c r="AB541" i="4"/>
  <c r="AD541" i="4" s="1"/>
  <c r="U542" i="4"/>
  <c r="AB542" i="4"/>
  <c r="AD542" i="4" s="1"/>
  <c r="U543" i="4"/>
  <c r="AB543" i="4"/>
  <c r="AD543" i="4" s="1"/>
  <c r="U544" i="4"/>
  <c r="AB544" i="4"/>
  <c r="AD544" i="4" s="1"/>
  <c r="U545" i="4"/>
  <c r="AB545" i="4"/>
  <c r="AD545" i="4" s="1"/>
  <c r="U546" i="4"/>
  <c r="AB546" i="4"/>
  <c r="AD546" i="4" s="1"/>
  <c r="U547" i="4"/>
  <c r="AB547" i="4"/>
  <c r="AD547" i="4" s="1"/>
  <c r="U548" i="4"/>
  <c r="AB548" i="4"/>
  <c r="AD548" i="4" s="1"/>
  <c r="U526" i="4"/>
  <c r="AB526" i="4"/>
  <c r="AD526" i="4" s="1"/>
  <c r="U527" i="4"/>
  <c r="AB527" i="4"/>
  <c r="AD527" i="4" s="1"/>
  <c r="U528" i="4"/>
  <c r="AB528" i="4"/>
  <c r="AD528" i="4" s="1"/>
  <c r="U529" i="4"/>
  <c r="AB529" i="4"/>
  <c r="AD529" i="4" s="1"/>
  <c r="U530" i="4"/>
  <c r="AB530" i="4"/>
  <c r="AD530" i="4" s="1"/>
  <c r="U531" i="4"/>
  <c r="AB531" i="4"/>
  <c r="AD531" i="4" s="1"/>
  <c r="U532" i="4"/>
  <c r="AB532" i="4"/>
  <c r="AD532" i="4" s="1"/>
  <c r="U533" i="4"/>
  <c r="AB533" i="4"/>
  <c r="AD533" i="4" s="1"/>
  <c r="U534" i="4"/>
  <c r="AB534" i="4"/>
  <c r="AD534" i="4" s="1"/>
  <c r="U535" i="4"/>
  <c r="AB535" i="4"/>
  <c r="AD535" i="4" s="1"/>
  <c r="U536" i="4"/>
  <c r="AB536" i="4"/>
  <c r="AD536" i="4" s="1"/>
  <c r="U517" i="4"/>
  <c r="AB517" i="4"/>
  <c r="AD517" i="4" s="1"/>
  <c r="U518" i="4"/>
  <c r="AB518" i="4"/>
  <c r="AD518" i="4" s="1"/>
  <c r="U519" i="4"/>
  <c r="AB519" i="4"/>
  <c r="AD519" i="4" s="1"/>
  <c r="U520" i="4"/>
  <c r="AB520" i="4"/>
  <c r="AD520" i="4" s="1"/>
  <c r="U521" i="4"/>
  <c r="AB521" i="4"/>
  <c r="AD521" i="4" s="1"/>
  <c r="U522" i="4"/>
  <c r="AB522" i="4"/>
  <c r="AD522" i="4" s="1"/>
  <c r="U523" i="4"/>
  <c r="AB523" i="4"/>
  <c r="AD523" i="4" s="1"/>
  <c r="U501" i="4"/>
  <c r="AB501" i="4"/>
  <c r="AD501" i="4" s="1"/>
  <c r="U502" i="4"/>
  <c r="AB502" i="4"/>
  <c r="AD502" i="4" s="1"/>
  <c r="U503" i="4"/>
  <c r="AB503" i="4"/>
  <c r="AD503" i="4" s="1"/>
  <c r="U504" i="4"/>
  <c r="AB504" i="4"/>
  <c r="AD504" i="4" s="1"/>
  <c r="U505" i="4"/>
  <c r="AB505" i="4"/>
  <c r="AD505" i="4" s="1"/>
  <c r="U506" i="4"/>
  <c r="AB506" i="4"/>
  <c r="AD506" i="4" s="1"/>
  <c r="U507" i="4"/>
  <c r="AB507" i="4"/>
  <c r="AD507" i="4" s="1"/>
  <c r="U508" i="4"/>
  <c r="AB508" i="4"/>
  <c r="AD508" i="4" s="1"/>
  <c r="U509" i="4"/>
  <c r="AB509" i="4"/>
  <c r="AD509" i="4" s="1"/>
  <c r="U512" i="4"/>
  <c r="AB512" i="4"/>
  <c r="AD512" i="4" s="1"/>
  <c r="U514" i="4"/>
  <c r="AB514" i="4"/>
  <c r="AD514" i="4" s="1"/>
  <c r="U492" i="4"/>
  <c r="AB492" i="4"/>
  <c r="AD492" i="4" s="1"/>
  <c r="U493" i="4"/>
  <c r="AB493" i="4"/>
  <c r="AD493" i="4" s="1"/>
  <c r="U494" i="4"/>
  <c r="AB494" i="4"/>
  <c r="AD494" i="4" s="1"/>
  <c r="U495" i="4"/>
  <c r="AB495" i="4"/>
  <c r="AD495" i="4" s="1"/>
  <c r="U496" i="4"/>
  <c r="AB496" i="4"/>
  <c r="AD496" i="4" s="1"/>
  <c r="U497" i="4"/>
  <c r="AB497" i="4"/>
  <c r="AD497" i="4" s="1"/>
  <c r="U498" i="4"/>
  <c r="AB498" i="4"/>
  <c r="AD498" i="4" s="1"/>
  <c r="U482" i="4"/>
  <c r="AB482" i="4"/>
  <c r="AD482" i="4" s="1"/>
  <c r="U483" i="4"/>
  <c r="AB483" i="4"/>
  <c r="AD483" i="4" s="1"/>
  <c r="U484" i="4"/>
  <c r="AB484" i="4"/>
  <c r="AD484" i="4" s="1"/>
  <c r="U485" i="4"/>
  <c r="AB485" i="4"/>
  <c r="AD485" i="4" s="1"/>
  <c r="U486" i="4"/>
  <c r="AB486" i="4"/>
  <c r="AD486" i="4" s="1"/>
  <c r="U487" i="4"/>
  <c r="AB487" i="4"/>
  <c r="AD487" i="4" s="1"/>
  <c r="U488" i="4"/>
  <c r="AB488" i="4"/>
  <c r="AD488" i="4" s="1"/>
  <c r="U489" i="4"/>
  <c r="AB489" i="4"/>
  <c r="AD489" i="4" s="1"/>
  <c r="AB477" i="4"/>
  <c r="AD477" i="4" s="1"/>
  <c r="AB476" i="4"/>
  <c r="AD476" i="4" s="1"/>
  <c r="AB475" i="4"/>
  <c r="AD475" i="4" s="1"/>
  <c r="AB474" i="4"/>
  <c r="AD474" i="4" s="1"/>
  <c r="AB473" i="4"/>
  <c r="AD473" i="4" s="1"/>
  <c r="AB463" i="4"/>
  <c r="AD463" i="4" s="1"/>
  <c r="AB462" i="4"/>
  <c r="AD462" i="4" s="1"/>
  <c r="AB461" i="4"/>
  <c r="AD461" i="4" s="1"/>
  <c r="AB459" i="4"/>
  <c r="AD459" i="4" s="1"/>
  <c r="AB324" i="4"/>
  <c r="AD324" i="4" s="1"/>
  <c r="AB322" i="4"/>
  <c r="AD322" i="4" s="1"/>
  <c r="AB321" i="4"/>
  <c r="AD321" i="4" s="1"/>
  <c r="AB320" i="4"/>
  <c r="AD320" i="4" s="1"/>
  <c r="AB319" i="4"/>
  <c r="AD319" i="4" s="1"/>
  <c r="AB318" i="4"/>
  <c r="AD318" i="4" s="1"/>
  <c r="AB317" i="4"/>
  <c r="AD317" i="4" s="1"/>
  <c r="AB316" i="4"/>
  <c r="AD316" i="4" s="1"/>
  <c r="AB315" i="4"/>
  <c r="AD315" i="4" s="1"/>
  <c r="AB314" i="4"/>
  <c r="AD314" i="4" s="1"/>
  <c r="AB313" i="4"/>
  <c r="AD313" i="4" s="1"/>
  <c r="AB312" i="4"/>
  <c r="AD312" i="4" s="1"/>
  <c r="AB311" i="4"/>
  <c r="AD311" i="4" s="1"/>
  <c r="AB310" i="4"/>
  <c r="AD310" i="4" s="1"/>
  <c r="AB308" i="4"/>
  <c r="AD308" i="4" s="1"/>
  <c r="AB307" i="4"/>
  <c r="AD307" i="4" s="1"/>
  <c r="AB306" i="4"/>
  <c r="AD306" i="4" s="1"/>
  <c r="AB305" i="4"/>
  <c r="AD305" i="4" s="1"/>
  <c r="AB304" i="4"/>
  <c r="AD304" i="4" s="1"/>
  <c r="AB303" i="4"/>
  <c r="AD303" i="4" s="1"/>
  <c r="AB302" i="4"/>
  <c r="AD302" i="4" s="1"/>
  <c r="AB301" i="4"/>
  <c r="AD301" i="4" s="1"/>
  <c r="AB300" i="4"/>
  <c r="AD300" i="4" s="1"/>
  <c r="AB299" i="4"/>
  <c r="AD299" i="4" s="1"/>
  <c r="AB298" i="4"/>
  <c r="AD298" i="4" s="1"/>
  <c r="AB297" i="4"/>
  <c r="AD297" i="4" s="1"/>
  <c r="AB286" i="4"/>
  <c r="AD286" i="4" s="1"/>
  <c r="AB285" i="4"/>
  <c r="AD285" i="4" s="1"/>
  <c r="AB284" i="4"/>
  <c r="AD284" i="4" s="1"/>
  <c r="AB283" i="4"/>
  <c r="AD283" i="4" s="1"/>
  <c r="AB282" i="4"/>
  <c r="AD282" i="4" s="1"/>
  <c r="AB279" i="4"/>
  <c r="AD279" i="4" s="1"/>
  <c r="AB278" i="4"/>
  <c r="AD278" i="4" s="1"/>
  <c r="AB277" i="4"/>
  <c r="AD277" i="4" s="1"/>
  <c r="AB276" i="4"/>
  <c r="AD276" i="4" s="1"/>
  <c r="AB275" i="4"/>
  <c r="AD275" i="4" s="1"/>
  <c r="AB274" i="4"/>
  <c r="AD274" i="4" s="1"/>
  <c r="AB273" i="4"/>
  <c r="AD273" i="4" s="1"/>
  <c r="AB272" i="4"/>
  <c r="AD272" i="4" s="1"/>
  <c r="AB271" i="4"/>
  <c r="AD271" i="4" s="1"/>
  <c r="AB270" i="4"/>
  <c r="AD270" i="4" s="1"/>
  <c r="AB269" i="4"/>
  <c r="AD269" i="4" s="1"/>
  <c r="AB268" i="4"/>
  <c r="AD268" i="4" s="1"/>
  <c r="AB267" i="4"/>
  <c r="AD267" i="4" s="1"/>
  <c r="AB266" i="4"/>
  <c r="AD266" i="4" s="1"/>
  <c r="AB265" i="4"/>
  <c r="AD265" i="4" s="1"/>
  <c r="AB264" i="4"/>
  <c r="AD264" i="4" s="1"/>
  <c r="AB263" i="4"/>
  <c r="AD263" i="4" s="1"/>
  <c r="AB262" i="4"/>
  <c r="AD262" i="4" s="1"/>
  <c r="AB261" i="4"/>
  <c r="AD261" i="4" s="1"/>
  <c r="AB260" i="4"/>
  <c r="AD260" i="4" s="1"/>
  <c r="AB259" i="4"/>
  <c r="AD259" i="4" s="1"/>
  <c r="AB258" i="4"/>
  <c r="AD258" i="4" s="1"/>
  <c r="AB257" i="4"/>
  <c r="AD257" i="4" s="1"/>
  <c r="AB256" i="4"/>
  <c r="AD256" i="4" s="1"/>
  <c r="AB255" i="4"/>
  <c r="AD255" i="4" s="1"/>
  <c r="AB254" i="4"/>
  <c r="AD254" i="4" s="1"/>
  <c r="AB253" i="4"/>
  <c r="AD253" i="4" s="1"/>
  <c r="AB252" i="4"/>
  <c r="AD252" i="4" s="1"/>
  <c r="AB251" i="4"/>
  <c r="AD251" i="4" s="1"/>
  <c r="AB250" i="4"/>
  <c r="AD250" i="4" s="1"/>
  <c r="AB249" i="4"/>
  <c r="AD249" i="4" s="1"/>
  <c r="AB248" i="4"/>
  <c r="AD248" i="4" s="1"/>
  <c r="AB247" i="4"/>
  <c r="AD247" i="4" s="1"/>
  <c r="AB246" i="4"/>
  <c r="AD246" i="4" s="1"/>
  <c r="AB245" i="4"/>
  <c r="AD245" i="4" s="1"/>
  <c r="AB244" i="4"/>
  <c r="AD244" i="4" s="1"/>
  <c r="AB243" i="4"/>
  <c r="AD243" i="4" s="1"/>
  <c r="AB242" i="4"/>
  <c r="AD242" i="4" s="1"/>
  <c r="AB241" i="4"/>
  <c r="AD241" i="4" s="1"/>
  <c r="AB240" i="4"/>
  <c r="AD240" i="4" s="1"/>
  <c r="AB239" i="4"/>
  <c r="AD239" i="4" s="1"/>
  <c r="AB238" i="4"/>
  <c r="AD238" i="4" s="1"/>
  <c r="AB237" i="4"/>
  <c r="AD237" i="4" s="1"/>
  <c r="AB236" i="4"/>
  <c r="AD236" i="4" s="1"/>
  <c r="AB235" i="4"/>
  <c r="AD235" i="4" s="1"/>
  <c r="AB234" i="4"/>
  <c r="AD234" i="4" s="1"/>
  <c r="AB233" i="4"/>
  <c r="AD233" i="4" s="1"/>
  <c r="AB232" i="4"/>
  <c r="AD232" i="4" s="1"/>
  <c r="AB230" i="4"/>
  <c r="AD230" i="4" s="1"/>
  <c r="AB229" i="4"/>
  <c r="AD229" i="4" s="1"/>
  <c r="AB228" i="4"/>
  <c r="AD228" i="4" s="1"/>
  <c r="AB225" i="4"/>
  <c r="AD225" i="4" s="1"/>
  <c r="AB224" i="4"/>
  <c r="AD224" i="4" s="1"/>
  <c r="AB223" i="4"/>
  <c r="AD223" i="4" s="1"/>
  <c r="AB222" i="4"/>
  <c r="AD222" i="4" s="1"/>
  <c r="AB221" i="4"/>
  <c r="AD221" i="4" s="1"/>
  <c r="AB220" i="4"/>
  <c r="AD220" i="4" s="1"/>
  <c r="AB219" i="4"/>
  <c r="AD219" i="4" s="1"/>
  <c r="AB218" i="4"/>
  <c r="AD218" i="4" s="1"/>
  <c r="AB217" i="4"/>
  <c r="AD217" i="4" s="1"/>
  <c r="AB216" i="4"/>
  <c r="AD216" i="4" s="1"/>
  <c r="AB215" i="4"/>
  <c r="AD215" i="4" s="1"/>
  <c r="AB214" i="4"/>
  <c r="AD214" i="4" s="1"/>
  <c r="AB213" i="4"/>
  <c r="AD213" i="4" s="1"/>
  <c r="AB212" i="4"/>
  <c r="AD212" i="4" s="1"/>
  <c r="AB211" i="4"/>
  <c r="AD211" i="4" s="1"/>
  <c r="AB210" i="4"/>
  <c r="AD210" i="4" s="1"/>
  <c r="AB209" i="4"/>
  <c r="AD209" i="4" s="1"/>
  <c r="AB208" i="4"/>
  <c r="AD208" i="4" s="1"/>
  <c r="AB207" i="4"/>
  <c r="AD207" i="4" s="1"/>
  <c r="AB206" i="4"/>
  <c r="AD206" i="4" s="1"/>
  <c r="AB205" i="4"/>
  <c r="AD205" i="4" s="1"/>
  <c r="AB204" i="4"/>
  <c r="AD204" i="4" s="1"/>
  <c r="AB203" i="4"/>
  <c r="AD203" i="4" s="1"/>
  <c r="AB202" i="4"/>
  <c r="AD202" i="4" s="1"/>
  <c r="AB201" i="4"/>
  <c r="AD201" i="4" s="1"/>
  <c r="AB200" i="4"/>
  <c r="AD200" i="4" s="1"/>
  <c r="AB199" i="4"/>
  <c r="AD199" i="4" s="1"/>
  <c r="AB198" i="4"/>
  <c r="AD198" i="4" s="1"/>
  <c r="AB197" i="4"/>
  <c r="AD197" i="4" s="1"/>
  <c r="AB196" i="4"/>
  <c r="AD196" i="4" s="1"/>
  <c r="AB195" i="4"/>
  <c r="AD195" i="4" s="1"/>
  <c r="AB194" i="4"/>
  <c r="AD194" i="4" s="1"/>
  <c r="AB193" i="4"/>
  <c r="AD193" i="4" s="1"/>
  <c r="AB192" i="4"/>
  <c r="AD192" i="4" s="1"/>
  <c r="AB191" i="4"/>
  <c r="AD191" i="4" s="1"/>
  <c r="AB190" i="4"/>
  <c r="AD190" i="4" s="1"/>
  <c r="AB189" i="4"/>
  <c r="AD189" i="4" s="1"/>
  <c r="AB188" i="4"/>
  <c r="AD188" i="4" s="1"/>
  <c r="AB187" i="4"/>
  <c r="AD187" i="4" s="1"/>
  <c r="AB186" i="4"/>
  <c r="AD186" i="4" s="1"/>
  <c r="AB185" i="4"/>
  <c r="AD185" i="4" s="1"/>
  <c r="AB184" i="4"/>
  <c r="AD184" i="4" s="1"/>
  <c r="AB183" i="4"/>
  <c r="AD183" i="4" s="1"/>
  <c r="AB182" i="4"/>
  <c r="AD182" i="4" s="1"/>
  <c r="AB181" i="4"/>
  <c r="AD181" i="4" s="1"/>
  <c r="AB180" i="4"/>
  <c r="AD180" i="4" s="1"/>
  <c r="AB179" i="4"/>
  <c r="AD179" i="4" s="1"/>
  <c r="AB178" i="4"/>
  <c r="AD178" i="4" s="1"/>
  <c r="AB177" i="4"/>
  <c r="AD177" i="4" s="1"/>
  <c r="AB176" i="4"/>
  <c r="AD176" i="4" s="1"/>
  <c r="AB175" i="4"/>
  <c r="AD175" i="4" s="1"/>
  <c r="AB174" i="4"/>
  <c r="AD174" i="4" s="1"/>
  <c r="AB173" i="4"/>
  <c r="AD173" i="4" s="1"/>
  <c r="AB172" i="4"/>
  <c r="AD172" i="4" s="1"/>
  <c r="AB171" i="4"/>
  <c r="AD171" i="4" s="1"/>
  <c r="AB170" i="4"/>
  <c r="AD170" i="4" s="1"/>
  <c r="AB169" i="4"/>
  <c r="AD169" i="4" s="1"/>
  <c r="AB166" i="4"/>
  <c r="AD166" i="4" s="1"/>
  <c r="AB165" i="4"/>
  <c r="AD165" i="4" s="1"/>
  <c r="AB164" i="4"/>
  <c r="AD164" i="4" s="1"/>
  <c r="AB163" i="4"/>
  <c r="AD163" i="4" s="1"/>
  <c r="AB162" i="4"/>
  <c r="AD162" i="4" s="1"/>
  <c r="AB161" i="4"/>
  <c r="AD161" i="4" s="1"/>
  <c r="AB160" i="4"/>
  <c r="AD160" i="4" s="1"/>
  <c r="AB159" i="4"/>
  <c r="AD159" i="4" s="1"/>
  <c r="AB158" i="4"/>
  <c r="AD158" i="4" s="1"/>
  <c r="AB157" i="4"/>
  <c r="AD157" i="4" s="1"/>
  <c r="AB156" i="4"/>
  <c r="AD156" i="4" s="1"/>
  <c r="AB155" i="4"/>
  <c r="AD155" i="4" s="1"/>
  <c r="AB154" i="4"/>
  <c r="AD154" i="4" s="1"/>
  <c r="AB153" i="4"/>
  <c r="AD153" i="4" s="1"/>
  <c r="AB152" i="4"/>
  <c r="AD152" i="4" s="1"/>
  <c r="AB151" i="4"/>
  <c r="AD151" i="4" s="1"/>
  <c r="AB150" i="4"/>
  <c r="AD150" i="4" s="1"/>
  <c r="AB149" i="4"/>
  <c r="AD149" i="4" s="1"/>
  <c r="AB148" i="4"/>
  <c r="AD148" i="4" s="1"/>
  <c r="AB147" i="4"/>
  <c r="AD147" i="4" s="1"/>
  <c r="AB146" i="4"/>
  <c r="AD146" i="4" s="1"/>
  <c r="AB145" i="4"/>
  <c r="AD145" i="4" s="1"/>
  <c r="AB144" i="4"/>
  <c r="AD144" i="4" s="1"/>
  <c r="AB143" i="4"/>
  <c r="AD143" i="4" s="1"/>
  <c r="AB142" i="4"/>
  <c r="AD142" i="4" s="1"/>
  <c r="AB141" i="4"/>
  <c r="AD141" i="4" s="1"/>
  <c r="AB140" i="4"/>
  <c r="AD140" i="4" s="1"/>
  <c r="AB139" i="4"/>
  <c r="AD139" i="4" s="1"/>
  <c r="AB138" i="4"/>
  <c r="AD138" i="4" s="1"/>
  <c r="AB136" i="4"/>
  <c r="AD136" i="4" s="1"/>
  <c r="AB135" i="4"/>
  <c r="AD135" i="4" s="1"/>
  <c r="AB134" i="4"/>
  <c r="AD134" i="4" s="1"/>
  <c r="AB133" i="4"/>
  <c r="AD133" i="4" s="1"/>
  <c r="AB130" i="4"/>
  <c r="AD130" i="4" s="1"/>
  <c r="AB126" i="4"/>
  <c r="AD126" i="4" s="1"/>
  <c r="AB125" i="4"/>
  <c r="AD125" i="4" s="1"/>
  <c r="AB124" i="4"/>
  <c r="AD124" i="4" s="1"/>
  <c r="AB123" i="4"/>
  <c r="AD123" i="4" s="1"/>
  <c r="AB122" i="4"/>
  <c r="AD122" i="4" s="1"/>
  <c r="AB121" i="4"/>
  <c r="AD121" i="4" s="1"/>
  <c r="AB120" i="4"/>
  <c r="AD120" i="4" s="1"/>
  <c r="AB119" i="4"/>
  <c r="AD119" i="4" s="1"/>
  <c r="AB118" i="4"/>
  <c r="AD118" i="4" s="1"/>
  <c r="AB117" i="4"/>
  <c r="AB116" i="4"/>
  <c r="AD116" i="4" s="1"/>
  <c r="AB115" i="4"/>
  <c r="AD115" i="4" s="1"/>
  <c r="AB114" i="4"/>
  <c r="AD114" i="4" s="1"/>
  <c r="AB113" i="4"/>
  <c r="AD113" i="4" s="1"/>
  <c r="AB112" i="4"/>
  <c r="AD112" i="4" s="1"/>
  <c r="AB111" i="4"/>
  <c r="AD111" i="4" s="1"/>
  <c r="AB110" i="4"/>
  <c r="AD110" i="4" s="1"/>
  <c r="AB109" i="4"/>
  <c r="AD109" i="4" s="1"/>
  <c r="AB108" i="4"/>
  <c r="AD108" i="4" s="1"/>
  <c r="AB107" i="4"/>
  <c r="AD107" i="4" s="1"/>
  <c r="AB106" i="4"/>
  <c r="AD106" i="4" s="1"/>
  <c r="AB105" i="4"/>
  <c r="AD105" i="4" s="1"/>
  <c r="AB104" i="4"/>
  <c r="AD104" i="4" s="1"/>
  <c r="AB103" i="4"/>
  <c r="AD103" i="4" s="1"/>
  <c r="AB102" i="4"/>
  <c r="AD102" i="4" s="1"/>
  <c r="AB101" i="4"/>
  <c r="AD101" i="4" s="1"/>
  <c r="AB100" i="4"/>
  <c r="AD100" i="4" s="1"/>
  <c r="AB99" i="4"/>
  <c r="AD99" i="4" s="1"/>
  <c r="AB98" i="4"/>
  <c r="AD98" i="4" s="1"/>
  <c r="AB97" i="4"/>
  <c r="AD97" i="4" s="1"/>
  <c r="AB96" i="4"/>
  <c r="AD96" i="4" s="1"/>
  <c r="AB95" i="4"/>
  <c r="AD95" i="4" s="1"/>
  <c r="AB94" i="4"/>
  <c r="AD94" i="4" s="1"/>
  <c r="AB93" i="4"/>
  <c r="AD93" i="4" s="1"/>
  <c r="AB92" i="4"/>
  <c r="AD92" i="4" s="1"/>
  <c r="AB91" i="4"/>
  <c r="AD91" i="4" s="1"/>
  <c r="AB90" i="4"/>
  <c r="AD90" i="4" s="1"/>
  <c r="AB89" i="4"/>
  <c r="AD89" i="4" s="1"/>
  <c r="AB88" i="4"/>
  <c r="AD88" i="4" s="1"/>
  <c r="AB87" i="4"/>
  <c r="AD87" i="4" s="1"/>
  <c r="AB86" i="4"/>
  <c r="AD86" i="4" s="1"/>
  <c r="AB85" i="4"/>
  <c r="AD85" i="4" s="1"/>
  <c r="AB84" i="4"/>
  <c r="AD84" i="4" s="1"/>
  <c r="AB83" i="4"/>
  <c r="AD83" i="4" s="1"/>
  <c r="AB82" i="4"/>
  <c r="AD82" i="4" s="1"/>
  <c r="AB81" i="4"/>
  <c r="AD81" i="4" s="1"/>
  <c r="AB80" i="4"/>
  <c r="AD80" i="4" s="1"/>
  <c r="AB79" i="4"/>
  <c r="AD79" i="4" s="1"/>
  <c r="AB78" i="4"/>
  <c r="AD78" i="4" s="1"/>
  <c r="AB77" i="4"/>
  <c r="AD77" i="4" s="1"/>
  <c r="AB76" i="4"/>
  <c r="AD76" i="4" s="1"/>
  <c r="AB75" i="4"/>
  <c r="AD75" i="4" s="1"/>
  <c r="AB74" i="4"/>
  <c r="AD74" i="4" s="1"/>
  <c r="AB73" i="4"/>
  <c r="AD73" i="4" s="1"/>
  <c r="AB72" i="4"/>
  <c r="AD72" i="4" s="1"/>
  <c r="AB71" i="4"/>
  <c r="AD71" i="4" s="1"/>
  <c r="AB70" i="4"/>
  <c r="AD70" i="4" s="1"/>
  <c r="AB69" i="4"/>
  <c r="AD69" i="4" s="1"/>
  <c r="AB68" i="4"/>
  <c r="AD68" i="4" s="1"/>
  <c r="AB65" i="4"/>
  <c r="AD65" i="4" s="1"/>
  <c r="AB64" i="4"/>
  <c r="AD64" i="4" s="1"/>
  <c r="AB63" i="4"/>
  <c r="AD63" i="4" s="1"/>
  <c r="AB62" i="4"/>
  <c r="AD62" i="4" s="1"/>
  <c r="AB61" i="4"/>
  <c r="AB60" i="4"/>
  <c r="AD60" i="4" s="1"/>
  <c r="AB59" i="4"/>
  <c r="AD59" i="4" s="1"/>
  <c r="AB58" i="4"/>
  <c r="AD58" i="4" s="1"/>
  <c r="AB57" i="4"/>
  <c r="AD57" i="4" s="1"/>
  <c r="AB56" i="4"/>
  <c r="AD56" i="4" s="1"/>
  <c r="AB55" i="4"/>
  <c r="AD55" i="4" s="1"/>
  <c r="AB54" i="4"/>
  <c r="AD54" i="4" s="1"/>
  <c r="AB53" i="4"/>
  <c r="AD53" i="4" s="1"/>
  <c r="AB52" i="4"/>
  <c r="AD52" i="4" s="1"/>
  <c r="AB51" i="4"/>
  <c r="AD51" i="4" s="1"/>
  <c r="AB50" i="4"/>
  <c r="AD50" i="4" s="1"/>
  <c r="AB49" i="4"/>
  <c r="AD49" i="4" s="1"/>
  <c r="AB48" i="4"/>
  <c r="AD48" i="4" s="1"/>
  <c r="AB47" i="4"/>
  <c r="AD47" i="4" s="1"/>
  <c r="AB46" i="4"/>
  <c r="AD46" i="4" s="1"/>
  <c r="AB45" i="4"/>
  <c r="AD45" i="4" s="1"/>
  <c r="AB44" i="4"/>
  <c r="AD44" i="4" s="1"/>
  <c r="AB43" i="4"/>
  <c r="AD43" i="4" s="1"/>
  <c r="AB42" i="4"/>
  <c r="AD42" i="4" s="1"/>
  <c r="AB41" i="4"/>
  <c r="AD41" i="4" s="1"/>
  <c r="AB40" i="4"/>
  <c r="AD40" i="4" s="1"/>
  <c r="AB39" i="4"/>
  <c r="AD39" i="4" s="1"/>
  <c r="AB38" i="4"/>
  <c r="AD38" i="4" s="1"/>
  <c r="AB37" i="4"/>
  <c r="AD37" i="4" s="1"/>
  <c r="AB36" i="4"/>
  <c r="AD36" i="4" s="1"/>
  <c r="AB35" i="4"/>
  <c r="AD35" i="4" s="1"/>
  <c r="AB34" i="4"/>
  <c r="AD34" i="4" s="1"/>
  <c r="AB33" i="4"/>
  <c r="AD33" i="4" s="1"/>
  <c r="AB32" i="4"/>
  <c r="AD32" i="4" s="1"/>
  <c r="AB31" i="4"/>
  <c r="AD31" i="4" s="1"/>
  <c r="AB30" i="4"/>
  <c r="AD30" i="4" s="1"/>
  <c r="AB29" i="4"/>
  <c r="AD29" i="4" s="1"/>
  <c r="AB28" i="4"/>
  <c r="AD28" i="4" s="1"/>
  <c r="AB27" i="4"/>
  <c r="AD27" i="4" s="1"/>
  <c r="AB26" i="4"/>
  <c r="AD26" i="4" s="1"/>
  <c r="AB25" i="4"/>
  <c r="AD25" i="4" s="1"/>
  <c r="AB24" i="4"/>
  <c r="AD24" i="4" s="1"/>
  <c r="AB23" i="4"/>
  <c r="AD23" i="4" s="1"/>
  <c r="AB22" i="4"/>
  <c r="AD22" i="4" s="1"/>
  <c r="AB21" i="4"/>
  <c r="AD21" i="4" s="1"/>
  <c r="AB20" i="4"/>
  <c r="AD20" i="4" s="1"/>
  <c r="AB19" i="4"/>
  <c r="AD19" i="4" s="1"/>
  <c r="AB18" i="4"/>
  <c r="AD18" i="4" s="1"/>
  <c r="AB17" i="4"/>
  <c r="AD17" i="4" s="1"/>
  <c r="AB16" i="4"/>
  <c r="AD16" i="4" s="1"/>
  <c r="AB15" i="4"/>
  <c r="AD15" i="4" s="1"/>
  <c r="AB14" i="4"/>
  <c r="AD14" i="4" s="1"/>
  <c r="AB13" i="4"/>
  <c r="AD13" i="4" s="1"/>
  <c r="AB12" i="4"/>
  <c r="AD12" i="4" s="1"/>
  <c r="U175" i="4"/>
  <c r="Y175" i="4" s="1"/>
  <c r="H175" i="4"/>
  <c r="U174" i="4"/>
  <c r="Y174" i="4" s="1"/>
  <c r="H174" i="4"/>
  <c r="AJ286" i="4"/>
  <c r="U477" i="4"/>
  <c r="Y477" i="4" s="1"/>
  <c r="U476" i="4"/>
  <c r="Y476" i="4" s="1"/>
  <c r="U475" i="4"/>
  <c r="U474" i="4"/>
  <c r="Y474" i="4" s="1"/>
  <c r="U473" i="4"/>
  <c r="Y473" i="4" s="1"/>
  <c r="U463" i="4"/>
  <c r="Y463" i="4" s="1"/>
  <c r="U462" i="4"/>
  <c r="Y462" i="4" s="1"/>
  <c r="U461" i="4"/>
  <c r="Y461" i="4" s="1"/>
  <c r="U460" i="4"/>
  <c r="Y460" i="4" s="1"/>
  <c r="U459" i="4"/>
  <c r="Y459" i="4" s="1"/>
  <c r="U324" i="4"/>
  <c r="Y324" i="4" s="1"/>
  <c r="U322" i="4"/>
  <c r="Y322" i="4" s="1"/>
  <c r="U321" i="4"/>
  <c r="Y321" i="4" s="1"/>
  <c r="U320" i="4"/>
  <c r="Y320" i="4" s="1"/>
  <c r="U319" i="4"/>
  <c r="Y319" i="4" s="1"/>
  <c r="U318" i="4"/>
  <c r="Y318" i="4" s="1"/>
  <c r="U317" i="4"/>
  <c r="Y317" i="4" s="1"/>
  <c r="U316" i="4"/>
  <c r="Y316" i="4" s="1"/>
  <c r="U315" i="4"/>
  <c r="Y315" i="4" s="1"/>
  <c r="U314" i="4"/>
  <c r="Y314" i="4" s="1"/>
  <c r="U313" i="4"/>
  <c r="Y313" i="4" s="1"/>
  <c r="U312" i="4"/>
  <c r="Y312" i="4" s="1"/>
  <c r="U311" i="4"/>
  <c r="Y311" i="4" s="1"/>
  <c r="U310" i="4"/>
  <c r="Y310" i="4" s="1"/>
  <c r="U309" i="4"/>
  <c r="Y309" i="4" s="1"/>
  <c r="U308" i="4"/>
  <c r="Y308" i="4" s="1"/>
  <c r="U307" i="4"/>
  <c r="Y307" i="4" s="1"/>
  <c r="U306" i="4"/>
  <c r="Y306" i="4" s="1"/>
  <c r="U305" i="4"/>
  <c r="Y305" i="4" s="1"/>
  <c r="U304" i="4"/>
  <c r="Y304" i="4" s="1"/>
  <c r="U303" i="4"/>
  <c r="Y303" i="4" s="1"/>
  <c r="U302" i="4"/>
  <c r="Y302" i="4" s="1"/>
  <c r="U301" i="4"/>
  <c r="Y301" i="4" s="1"/>
  <c r="U300" i="4"/>
  <c r="Y300" i="4" s="1"/>
  <c r="U299" i="4"/>
  <c r="Y299" i="4" s="1"/>
  <c r="U298" i="4"/>
  <c r="Y298" i="4" s="1"/>
  <c r="U297" i="4"/>
  <c r="Y297" i="4" s="1"/>
  <c r="U296" i="4"/>
  <c r="Y296" i="4" s="1"/>
  <c r="U295" i="4"/>
  <c r="Y295" i="4" s="1"/>
  <c r="U286" i="4"/>
  <c r="Y286" i="4" s="1"/>
  <c r="U285" i="4"/>
  <c r="U284" i="4"/>
  <c r="Y284" i="4" s="1"/>
  <c r="U283" i="4"/>
  <c r="U282" i="4"/>
  <c r="Y282" i="4" s="1"/>
  <c r="U279" i="4"/>
  <c r="Y279" i="4" s="1"/>
  <c r="U278" i="4"/>
  <c r="Y278" i="4" s="1"/>
  <c r="U277" i="4"/>
  <c r="U276" i="4"/>
  <c r="Y276" i="4" s="1"/>
  <c r="U275" i="4"/>
  <c r="U274" i="4"/>
  <c r="Y274" i="4" s="1"/>
  <c r="U273" i="4"/>
  <c r="Y273" i="4" s="1"/>
  <c r="U272" i="4"/>
  <c r="Y272" i="4" s="1"/>
  <c r="U271" i="4"/>
  <c r="Y271" i="4" s="1"/>
  <c r="U270" i="4"/>
  <c r="Y270" i="4" s="1"/>
  <c r="U269" i="4"/>
  <c r="U268" i="4"/>
  <c r="Y268" i="4" s="1"/>
  <c r="U267" i="4"/>
  <c r="U266" i="4"/>
  <c r="Y266" i="4" s="1"/>
  <c r="U265" i="4"/>
  <c r="Y265" i="4" s="1"/>
  <c r="U264" i="4"/>
  <c r="Y264" i="4" s="1"/>
  <c r="U263" i="4"/>
  <c r="Y263" i="4" s="1"/>
  <c r="U262" i="4"/>
  <c r="Y262" i="4" s="1"/>
  <c r="U261" i="4"/>
  <c r="U260" i="4"/>
  <c r="Y260" i="4" s="1"/>
  <c r="U259" i="4"/>
  <c r="U258" i="4"/>
  <c r="Y258" i="4" s="1"/>
  <c r="U257" i="4"/>
  <c r="Y257" i="4" s="1"/>
  <c r="U256" i="4"/>
  <c r="Y256" i="4" s="1"/>
  <c r="U255" i="4"/>
  <c r="Y255" i="4" s="1"/>
  <c r="U254" i="4"/>
  <c r="Y254" i="4" s="1"/>
  <c r="U253" i="4"/>
  <c r="U252" i="4"/>
  <c r="Y252" i="4" s="1"/>
  <c r="U251" i="4"/>
  <c r="U250" i="4"/>
  <c r="Y250" i="4" s="1"/>
  <c r="U249" i="4"/>
  <c r="Y249" i="4" s="1"/>
  <c r="U248" i="4"/>
  <c r="Y248" i="4" s="1"/>
  <c r="U247" i="4"/>
  <c r="Y247" i="4" s="1"/>
  <c r="U246" i="4"/>
  <c r="Y246" i="4" s="1"/>
  <c r="U245" i="4"/>
  <c r="U244" i="4"/>
  <c r="Y244" i="4" s="1"/>
  <c r="U243" i="4"/>
  <c r="U242" i="4"/>
  <c r="Y242" i="4" s="1"/>
  <c r="U241" i="4"/>
  <c r="Y241" i="4" s="1"/>
  <c r="U240" i="4"/>
  <c r="Y240" i="4" s="1"/>
  <c r="U239" i="4"/>
  <c r="Y239" i="4" s="1"/>
  <c r="U238" i="4"/>
  <c r="Y238" i="4" s="1"/>
  <c r="U237" i="4"/>
  <c r="U236" i="4"/>
  <c r="Y236" i="4" s="1"/>
  <c r="U235" i="4"/>
  <c r="U234" i="4"/>
  <c r="Y234" i="4" s="1"/>
  <c r="U233" i="4"/>
  <c r="Y233" i="4" s="1"/>
  <c r="U232" i="4"/>
  <c r="Y232" i="4" s="1"/>
  <c r="U230" i="4"/>
  <c r="Y230" i="4" s="1"/>
  <c r="U229" i="4"/>
  <c r="Y229" i="4" s="1"/>
  <c r="U228" i="4"/>
  <c r="U225" i="4"/>
  <c r="Y225" i="4" s="1"/>
  <c r="U224" i="4"/>
  <c r="Y224" i="4" s="1"/>
  <c r="U223" i="4"/>
  <c r="Y223" i="4" s="1"/>
  <c r="U222" i="4"/>
  <c r="Y222" i="4" s="1"/>
  <c r="U221" i="4"/>
  <c r="Y221" i="4" s="1"/>
  <c r="U220" i="4"/>
  <c r="Y220" i="4" s="1"/>
  <c r="U219" i="4"/>
  <c r="U218" i="4"/>
  <c r="Y218" i="4" s="1"/>
  <c r="U217" i="4"/>
  <c r="Y217" i="4" s="1"/>
  <c r="U216" i="4"/>
  <c r="Y216" i="4" s="1"/>
  <c r="U215" i="4"/>
  <c r="Y215" i="4" s="1"/>
  <c r="U214" i="4"/>
  <c r="Y214" i="4" s="1"/>
  <c r="U213" i="4"/>
  <c r="Y213" i="4" s="1"/>
  <c r="U212" i="4"/>
  <c r="Y212" i="4" s="1"/>
  <c r="U211" i="4"/>
  <c r="U210" i="4"/>
  <c r="Y210" i="4" s="1"/>
  <c r="U209" i="4"/>
  <c r="Y209" i="4" s="1"/>
  <c r="U208" i="4"/>
  <c r="Y208" i="4" s="1"/>
  <c r="U207" i="4"/>
  <c r="Y207" i="4" s="1"/>
  <c r="U206" i="4"/>
  <c r="Y206" i="4" s="1"/>
  <c r="U205" i="4"/>
  <c r="Y205" i="4" s="1"/>
  <c r="U204" i="4"/>
  <c r="Y204" i="4" s="1"/>
  <c r="U203" i="4"/>
  <c r="U202" i="4"/>
  <c r="Y202" i="4" s="1"/>
  <c r="U201" i="4"/>
  <c r="Y201" i="4" s="1"/>
  <c r="U200" i="4"/>
  <c r="Y200" i="4" s="1"/>
  <c r="U199" i="4"/>
  <c r="Y199" i="4" s="1"/>
  <c r="U198" i="4"/>
  <c r="Y198" i="4" s="1"/>
  <c r="U197" i="4"/>
  <c r="Y197" i="4" s="1"/>
  <c r="U196" i="4"/>
  <c r="Y196" i="4" s="1"/>
  <c r="U195" i="4"/>
  <c r="U194" i="4"/>
  <c r="Y194" i="4" s="1"/>
  <c r="U193" i="4"/>
  <c r="Y193" i="4" s="1"/>
  <c r="U192" i="4"/>
  <c r="Y192" i="4" s="1"/>
  <c r="U191" i="4"/>
  <c r="Y191" i="4" s="1"/>
  <c r="U190" i="4"/>
  <c r="Y190" i="4" s="1"/>
  <c r="U189" i="4"/>
  <c r="Y189" i="4" s="1"/>
  <c r="U188" i="4"/>
  <c r="Y188" i="4" s="1"/>
  <c r="U187" i="4"/>
  <c r="U186" i="4"/>
  <c r="Y186" i="4" s="1"/>
  <c r="U185" i="4"/>
  <c r="Y185" i="4" s="1"/>
  <c r="U184" i="4"/>
  <c r="Y184" i="4" s="1"/>
  <c r="U183" i="4"/>
  <c r="Y183" i="4" s="1"/>
  <c r="U182" i="4"/>
  <c r="Y182" i="4" s="1"/>
  <c r="U181" i="4"/>
  <c r="Y181" i="4" s="1"/>
  <c r="U180" i="4"/>
  <c r="Y180" i="4" s="1"/>
  <c r="U179" i="4"/>
  <c r="U178" i="4"/>
  <c r="Y178" i="4" s="1"/>
  <c r="U177" i="4"/>
  <c r="Y177" i="4" s="1"/>
  <c r="U176" i="4"/>
  <c r="Y176" i="4" s="1"/>
  <c r="U173" i="4"/>
  <c r="Y173" i="4" s="1"/>
  <c r="U172" i="4"/>
  <c r="U171" i="4"/>
  <c r="Y171" i="4" s="1"/>
  <c r="U170" i="4"/>
  <c r="Y170" i="4" s="1"/>
  <c r="U169" i="4"/>
  <c r="U166" i="4"/>
  <c r="Y166" i="4" s="1"/>
  <c r="U165" i="4"/>
  <c r="Y165" i="4" s="1"/>
  <c r="U164" i="4"/>
  <c r="Y164" i="4" s="1"/>
  <c r="U163" i="4"/>
  <c r="Y163" i="4" s="1"/>
  <c r="U162" i="4"/>
  <c r="U161" i="4"/>
  <c r="Y161" i="4" s="1"/>
  <c r="U160" i="4"/>
  <c r="Y160" i="4" s="1"/>
  <c r="U159" i="4"/>
  <c r="Y159" i="4" s="1"/>
  <c r="U158" i="4"/>
  <c r="Y158" i="4" s="1"/>
  <c r="U157" i="4"/>
  <c r="Y157" i="4" s="1"/>
  <c r="U156" i="4"/>
  <c r="Y156" i="4" s="1"/>
  <c r="U155" i="4"/>
  <c r="Y155" i="4" s="1"/>
  <c r="U154" i="4"/>
  <c r="U153" i="4"/>
  <c r="Y153" i="4" s="1"/>
  <c r="U152" i="4"/>
  <c r="Y152" i="4" s="1"/>
  <c r="U151" i="4"/>
  <c r="Y151" i="4" s="1"/>
  <c r="U150" i="4"/>
  <c r="Y150" i="4" s="1"/>
  <c r="U149" i="4"/>
  <c r="Y149" i="4" s="1"/>
  <c r="U148" i="4"/>
  <c r="Y148" i="4" s="1"/>
  <c r="U147" i="4"/>
  <c r="Y147" i="4" s="1"/>
  <c r="U146" i="4"/>
  <c r="U145" i="4"/>
  <c r="Y145" i="4" s="1"/>
  <c r="U144" i="4"/>
  <c r="Y144" i="4" s="1"/>
  <c r="U143" i="4"/>
  <c r="Y143" i="4" s="1"/>
  <c r="U142" i="4"/>
  <c r="Y142" i="4" s="1"/>
  <c r="U141" i="4"/>
  <c r="Y141" i="4" s="1"/>
  <c r="U140" i="4"/>
  <c r="Y140" i="4" s="1"/>
  <c r="U139" i="4"/>
  <c r="Y139" i="4" s="1"/>
  <c r="U138" i="4"/>
  <c r="U137" i="4"/>
  <c r="U136" i="4"/>
  <c r="Y136" i="4" s="1"/>
  <c r="U135" i="4"/>
  <c r="Y135" i="4" s="1"/>
  <c r="U134" i="4"/>
  <c r="Y134" i="4" s="1"/>
  <c r="U133" i="4"/>
  <c r="Y133" i="4" s="1"/>
  <c r="U130" i="4"/>
  <c r="Y130" i="4" s="1"/>
  <c r="U126" i="4"/>
  <c r="U125" i="4"/>
  <c r="Y125" i="4" s="1"/>
  <c r="U124" i="4"/>
  <c r="Y124" i="4" s="1"/>
  <c r="U123" i="4"/>
  <c r="Y123" i="4" s="1"/>
  <c r="U122" i="4"/>
  <c r="Y122" i="4" s="1"/>
  <c r="U121" i="4"/>
  <c r="Y121" i="4" s="1"/>
  <c r="U120" i="4"/>
  <c r="Y120" i="4" s="1"/>
  <c r="U119" i="4"/>
  <c r="Y119" i="4" s="1"/>
  <c r="U118" i="4"/>
  <c r="Y118" i="4" s="1"/>
  <c r="U117" i="4"/>
  <c r="U116" i="4"/>
  <c r="Y116" i="4" s="1"/>
  <c r="U115" i="4"/>
  <c r="Y115" i="4" s="1"/>
  <c r="U114" i="4"/>
  <c r="Y114" i="4" s="1"/>
  <c r="U113" i="4"/>
  <c r="Y113" i="4" s="1"/>
  <c r="U112" i="4"/>
  <c r="Y112" i="4" s="1"/>
  <c r="U111" i="4"/>
  <c r="Y111" i="4" s="1"/>
  <c r="U110" i="4"/>
  <c r="Y110" i="4" s="1"/>
  <c r="U109" i="4"/>
  <c r="U108" i="4"/>
  <c r="Y108" i="4" s="1"/>
  <c r="U107" i="4"/>
  <c r="Y107" i="4" s="1"/>
  <c r="U106" i="4"/>
  <c r="Y106" i="4" s="1"/>
  <c r="U105" i="4"/>
  <c r="Y105" i="4" s="1"/>
  <c r="U104" i="4"/>
  <c r="Y104" i="4" s="1"/>
  <c r="U103" i="4"/>
  <c r="Y103" i="4" s="1"/>
  <c r="U102" i="4"/>
  <c r="Y102" i="4" s="1"/>
  <c r="U101" i="4"/>
  <c r="U100" i="4"/>
  <c r="Y100" i="4" s="1"/>
  <c r="U99" i="4"/>
  <c r="Y99" i="4" s="1"/>
  <c r="U98" i="4"/>
  <c r="Y98" i="4" s="1"/>
  <c r="U97" i="4"/>
  <c r="Y97" i="4" s="1"/>
  <c r="U96" i="4"/>
  <c r="Y96" i="4" s="1"/>
  <c r="U95" i="4"/>
  <c r="Y95" i="4" s="1"/>
  <c r="U94" i="4"/>
  <c r="Y94" i="4" s="1"/>
  <c r="U93" i="4"/>
  <c r="U92" i="4"/>
  <c r="Y92" i="4" s="1"/>
  <c r="U91" i="4"/>
  <c r="Y91" i="4" s="1"/>
  <c r="U90" i="4"/>
  <c r="Y90" i="4" s="1"/>
  <c r="U89" i="4"/>
  <c r="Y89" i="4" s="1"/>
  <c r="U88" i="4"/>
  <c r="Y88" i="4" s="1"/>
  <c r="U87" i="4"/>
  <c r="Y87" i="4" s="1"/>
  <c r="U86" i="4"/>
  <c r="Y86" i="4" s="1"/>
  <c r="U85" i="4"/>
  <c r="U84" i="4"/>
  <c r="Y84" i="4" s="1"/>
  <c r="U83" i="4"/>
  <c r="Y83" i="4" s="1"/>
  <c r="U82" i="4"/>
  <c r="Y82" i="4" s="1"/>
  <c r="U81" i="4"/>
  <c r="Y81" i="4" s="1"/>
  <c r="U80" i="4"/>
  <c r="Y80" i="4" s="1"/>
  <c r="U79" i="4"/>
  <c r="Y79" i="4" s="1"/>
  <c r="U78" i="4"/>
  <c r="Y78" i="4" s="1"/>
  <c r="U77" i="4"/>
  <c r="U76" i="4"/>
  <c r="Y76" i="4" s="1"/>
  <c r="U75" i="4"/>
  <c r="Y75" i="4" s="1"/>
  <c r="U74" i="4"/>
  <c r="Y74" i="4" s="1"/>
  <c r="U73" i="4"/>
  <c r="Y73" i="4" s="1"/>
  <c r="U72" i="4"/>
  <c r="Y72" i="4" s="1"/>
  <c r="U71" i="4"/>
  <c r="Y71" i="4" s="1"/>
  <c r="U70" i="4"/>
  <c r="Y70" i="4" s="1"/>
  <c r="U69" i="4"/>
  <c r="U68" i="4"/>
  <c r="Y68" i="4" s="1"/>
  <c r="U65" i="4"/>
  <c r="Y65" i="4" s="1"/>
  <c r="U64" i="4"/>
  <c r="Y64" i="4" s="1"/>
  <c r="U63" i="4"/>
  <c r="Y63" i="4" s="1"/>
  <c r="U62" i="4"/>
  <c r="Y62" i="4" s="1"/>
  <c r="U61" i="4"/>
  <c r="U60" i="4"/>
  <c r="Y60" i="4" s="1"/>
  <c r="U59" i="4"/>
  <c r="U58" i="4"/>
  <c r="Y58" i="4" s="1"/>
  <c r="U57" i="4"/>
  <c r="Y57" i="4" s="1"/>
  <c r="U56" i="4"/>
  <c r="Y56" i="4" s="1"/>
  <c r="U55" i="4"/>
  <c r="Y55" i="4" s="1"/>
  <c r="U54" i="4"/>
  <c r="Y54" i="4" s="1"/>
  <c r="U53" i="4"/>
  <c r="Y53" i="4" s="1"/>
  <c r="U52" i="4"/>
  <c r="Y52" i="4" s="1"/>
  <c r="U51" i="4"/>
  <c r="U50" i="4"/>
  <c r="Y50" i="4" s="1"/>
  <c r="U49" i="4"/>
  <c r="Y49" i="4" s="1"/>
  <c r="U48" i="4"/>
  <c r="Y48" i="4" s="1"/>
  <c r="U47" i="4"/>
  <c r="Y47" i="4" s="1"/>
  <c r="U46" i="4"/>
  <c r="Y46" i="4" s="1"/>
  <c r="U45" i="4"/>
  <c r="Y45" i="4" s="1"/>
  <c r="U44" i="4"/>
  <c r="Y44" i="4" s="1"/>
  <c r="U43" i="4"/>
  <c r="U42" i="4"/>
  <c r="Y42" i="4" s="1"/>
  <c r="U41" i="4"/>
  <c r="Y41" i="4" s="1"/>
  <c r="U40" i="4"/>
  <c r="Y40" i="4" s="1"/>
  <c r="U39" i="4"/>
  <c r="Y39" i="4" s="1"/>
  <c r="U38" i="4"/>
  <c r="Y38" i="4" s="1"/>
  <c r="U37" i="4"/>
  <c r="Y37" i="4" s="1"/>
  <c r="U36" i="4"/>
  <c r="Y36" i="4" s="1"/>
  <c r="U35" i="4"/>
  <c r="U34" i="4"/>
  <c r="Y34" i="4" s="1"/>
  <c r="U33" i="4"/>
  <c r="Y33" i="4" s="1"/>
  <c r="U32" i="4"/>
  <c r="Y32" i="4" s="1"/>
  <c r="U31" i="4"/>
  <c r="Y31" i="4" s="1"/>
  <c r="U30" i="4"/>
  <c r="Y30" i="4" s="1"/>
  <c r="U29" i="4"/>
  <c r="Y29" i="4" s="1"/>
  <c r="U28" i="4"/>
  <c r="Y28" i="4" s="1"/>
  <c r="U27" i="4"/>
  <c r="U26" i="4"/>
  <c r="Y26" i="4" s="1"/>
  <c r="U25" i="4"/>
  <c r="Y25" i="4" s="1"/>
  <c r="U24" i="4"/>
  <c r="Y24" i="4" s="1"/>
  <c r="U23" i="4"/>
  <c r="Y23" i="4" s="1"/>
  <c r="U22" i="4"/>
  <c r="Y22" i="4" s="1"/>
  <c r="U21" i="4"/>
  <c r="Y21" i="4" s="1"/>
  <c r="U20" i="4"/>
  <c r="Y20" i="4" s="1"/>
  <c r="U19" i="4"/>
  <c r="U18" i="4"/>
  <c r="Y18" i="4" s="1"/>
  <c r="U17" i="4"/>
  <c r="Y17" i="4" s="1"/>
  <c r="U16" i="4"/>
  <c r="Y16" i="4" s="1"/>
  <c r="U15" i="4"/>
  <c r="Y15" i="4" s="1"/>
  <c r="U14" i="4"/>
  <c r="Y14" i="4" s="1"/>
  <c r="U13" i="4"/>
  <c r="Y13" i="4" s="1"/>
  <c r="U12" i="4"/>
  <c r="Y12" i="4" s="1"/>
  <c r="J14" i="3"/>
  <c r="AB326" i="4"/>
  <c r="AB325" i="4" s="1"/>
  <c r="G13" i="3" s="1"/>
  <c r="Y475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6" i="4"/>
  <c r="Y450" i="4"/>
  <c r="Y451" i="4"/>
  <c r="Y235" i="4"/>
  <c r="Y243" i="4"/>
  <c r="Y251" i="4"/>
  <c r="Y259" i="4"/>
  <c r="Y261" i="4"/>
  <c r="Y267" i="4"/>
  <c r="Y275" i="4"/>
  <c r="Y283" i="4"/>
  <c r="U554" i="4"/>
  <c r="U553" i="4" s="1"/>
  <c r="U326" i="4"/>
  <c r="U325" i="4" s="1"/>
  <c r="E13" i="3" s="1"/>
  <c r="J569" i="4"/>
  <c r="J568" i="4" s="1"/>
  <c r="J557" i="4"/>
  <c r="J556" i="4" s="1"/>
  <c r="J554" i="4"/>
  <c r="J553" i="4" s="1"/>
  <c r="J550" i="4"/>
  <c r="J549" i="4" s="1"/>
  <c r="J538" i="4"/>
  <c r="J537" i="4" s="1"/>
  <c r="J525" i="4"/>
  <c r="J524" i="4" s="1"/>
  <c r="J516" i="4"/>
  <c r="J515" i="4" s="1"/>
  <c r="J500" i="4"/>
  <c r="J499" i="4" s="1"/>
  <c r="J491" i="4"/>
  <c r="J490" i="4" s="1"/>
  <c r="J481" i="4"/>
  <c r="J480" i="4" s="1"/>
  <c r="I525" i="4"/>
  <c r="I481" i="4"/>
  <c r="I480" i="4" s="1"/>
  <c r="I491" i="4"/>
  <c r="I490" i="4" s="1"/>
  <c r="I500" i="4"/>
  <c r="I499" i="4" s="1"/>
  <c r="I516" i="4"/>
  <c r="I515" i="4" s="1"/>
  <c r="I557" i="4"/>
  <c r="I556" i="4" s="1"/>
  <c r="I538" i="4"/>
  <c r="I537" i="4" s="1"/>
  <c r="I550" i="4"/>
  <c r="I549" i="4" s="1"/>
  <c r="I554" i="4"/>
  <c r="I553" i="4" s="1"/>
  <c r="I569" i="4"/>
  <c r="I568" i="4" s="1"/>
  <c r="I580" i="4"/>
  <c r="I579" i="4" s="1"/>
  <c r="D18" i="3" s="1"/>
  <c r="I472" i="4"/>
  <c r="I471" i="4" s="1"/>
  <c r="D16" i="3" s="1"/>
  <c r="I458" i="4"/>
  <c r="I457" i="4" s="1"/>
  <c r="D14" i="3" s="1"/>
  <c r="I326" i="4"/>
  <c r="AX326" i="4" s="1"/>
  <c r="AX9" i="4" s="1"/>
  <c r="I294" i="4"/>
  <c r="I227" i="4"/>
  <c r="I226" i="4" s="1"/>
  <c r="D10" i="3" s="1"/>
  <c r="I168" i="4"/>
  <c r="I167" i="4" s="1"/>
  <c r="D9" i="3" s="1"/>
  <c r="I132" i="4"/>
  <c r="I67" i="4"/>
  <c r="I66" i="4" s="1"/>
  <c r="D7" i="3" s="1"/>
  <c r="I11" i="4"/>
  <c r="I10" i="4" s="1"/>
  <c r="D6" i="3" s="1"/>
  <c r="J458" i="4"/>
  <c r="J457" i="4" s="1"/>
  <c r="J294" i="4"/>
  <c r="J326" i="4"/>
  <c r="J325" i="4" s="1"/>
  <c r="J11" i="4"/>
  <c r="J67" i="4"/>
  <c r="J132" i="4"/>
  <c r="J131" i="4" s="1"/>
  <c r="J168" i="4"/>
  <c r="J167" i="4" s="1"/>
  <c r="J227" i="4"/>
  <c r="J472" i="4"/>
  <c r="J580" i="4"/>
  <c r="J579" i="4" s="1"/>
  <c r="H462" i="4"/>
  <c r="H461" i="4"/>
  <c r="H460" i="4"/>
  <c r="H459" i="4"/>
  <c r="H463" i="4"/>
  <c r="H449" i="4"/>
  <c r="H456" i="4"/>
  <c r="H450" i="4"/>
  <c r="H31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78" i="4"/>
  <c r="H577" i="4"/>
  <c r="H576" i="4"/>
  <c r="H575" i="4"/>
  <c r="H574" i="4"/>
  <c r="H573" i="4"/>
  <c r="H572" i="4"/>
  <c r="H571" i="4"/>
  <c r="H570" i="4"/>
  <c r="H580" i="4"/>
  <c r="H579" i="4" s="1"/>
  <c r="H569" i="4"/>
  <c r="H568" i="4" s="1"/>
  <c r="H557" i="4"/>
  <c r="H556" i="4" s="1"/>
  <c r="H567" i="4"/>
  <c r="H566" i="4"/>
  <c r="H565" i="4"/>
  <c r="H564" i="4"/>
  <c r="H563" i="4"/>
  <c r="H562" i="4"/>
  <c r="H561" i="4"/>
  <c r="H560" i="4"/>
  <c r="H559" i="4"/>
  <c r="H558" i="4"/>
  <c r="H555" i="4"/>
  <c r="H548" i="4"/>
  <c r="H547" i="4"/>
  <c r="H546" i="4"/>
  <c r="H534" i="4"/>
  <c r="H536" i="4"/>
  <c r="H501" i="4"/>
  <c r="H502" i="4"/>
  <c r="H503" i="4"/>
  <c r="H504" i="4"/>
  <c r="H505" i="4"/>
  <c r="H506" i="4"/>
  <c r="H507" i="4"/>
  <c r="H508" i="4"/>
  <c r="H509" i="4"/>
  <c r="H512" i="4"/>
  <c r="H514" i="4"/>
  <c r="H451" i="4"/>
  <c r="H448" i="4"/>
  <c r="H447" i="4"/>
  <c r="H446" i="4"/>
  <c r="H445" i="4"/>
  <c r="H444" i="4"/>
  <c r="H324" i="4"/>
  <c r="H320" i="4"/>
  <c r="H322" i="4"/>
  <c r="H321" i="4"/>
  <c r="H286" i="4"/>
  <c r="H285" i="4"/>
  <c r="H259" i="4"/>
  <c r="H258" i="4"/>
  <c r="H257" i="4"/>
  <c r="H256" i="4"/>
  <c r="H255" i="4"/>
  <c r="H254" i="4"/>
  <c r="H253" i="4"/>
  <c r="H252" i="4"/>
  <c r="H251" i="4"/>
  <c r="H250" i="4"/>
  <c r="H248" i="4"/>
  <c r="H246" i="4"/>
  <c r="H245" i="4"/>
  <c r="H244" i="4"/>
  <c r="H243" i="4"/>
  <c r="H242" i="4"/>
  <c r="H241" i="4"/>
  <c r="H239" i="4"/>
  <c r="H238" i="4"/>
  <c r="H237" i="4"/>
  <c r="H233" i="4"/>
  <c r="H215" i="4"/>
  <c r="H211" i="4"/>
  <c r="H210" i="4"/>
  <c r="H195" i="4"/>
  <c r="H194" i="4"/>
  <c r="H166" i="4"/>
  <c r="H165" i="4"/>
  <c r="H80" i="4"/>
  <c r="H126" i="4"/>
  <c r="H125" i="4"/>
  <c r="H124" i="4"/>
  <c r="H268" i="4"/>
  <c r="H279" i="4"/>
  <c r="H180" i="4"/>
  <c r="H30" i="4"/>
  <c r="H123" i="4"/>
  <c r="H442" i="4"/>
  <c r="H441" i="4"/>
  <c r="H479" i="4"/>
  <c r="H478" i="4" s="1"/>
  <c r="H443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84" i="4"/>
  <c r="H283" i="4"/>
  <c r="H282" i="4"/>
  <c r="H278" i="4"/>
  <c r="H277" i="4"/>
  <c r="H276" i="4"/>
  <c r="H275" i="4"/>
  <c r="H274" i="4"/>
  <c r="H273" i="4"/>
  <c r="H272" i="4"/>
  <c r="H271" i="4"/>
  <c r="H270" i="4"/>
  <c r="H269" i="4"/>
  <c r="H267" i="4"/>
  <c r="H266" i="4"/>
  <c r="H265" i="4"/>
  <c r="H264" i="4"/>
  <c r="H263" i="4"/>
  <c r="H262" i="4"/>
  <c r="H261" i="4"/>
  <c r="H260" i="4"/>
  <c r="H249" i="4"/>
  <c r="H247" i="4"/>
  <c r="H240" i="4"/>
  <c r="H236" i="4"/>
  <c r="H235" i="4"/>
  <c r="H234" i="4"/>
  <c r="H232" i="4"/>
  <c r="H230" i="4"/>
  <c r="H229" i="4"/>
  <c r="H225" i="4"/>
  <c r="H224" i="4"/>
  <c r="H223" i="4"/>
  <c r="H222" i="4"/>
  <c r="H221" i="4"/>
  <c r="H220" i="4"/>
  <c r="H219" i="4"/>
  <c r="H217" i="4"/>
  <c r="H216" i="4"/>
  <c r="H214" i="4"/>
  <c r="H213" i="4"/>
  <c r="H212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79" i="4"/>
  <c r="H178" i="4"/>
  <c r="H177" i="4"/>
  <c r="H176" i="4"/>
  <c r="H173" i="4"/>
  <c r="H172" i="4"/>
  <c r="H171" i="4"/>
  <c r="H170" i="4"/>
  <c r="H169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79" i="4"/>
  <c r="H78" i="4"/>
  <c r="H77" i="4"/>
  <c r="H76" i="4"/>
  <c r="H75" i="4"/>
  <c r="H74" i="4"/>
  <c r="H73" i="4"/>
  <c r="H72" i="4"/>
  <c r="H71" i="4"/>
  <c r="H70" i="4"/>
  <c r="H69" i="4"/>
  <c r="H68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3" i="4"/>
  <c r="H42" i="4"/>
  <c r="H41" i="4"/>
  <c r="H40" i="4"/>
  <c r="H39" i="4"/>
  <c r="H38" i="4"/>
  <c r="H37" i="4"/>
  <c r="H36" i="4"/>
  <c r="H35" i="4"/>
  <c r="H34" i="4"/>
  <c r="H33" i="4"/>
  <c r="H32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477" i="4"/>
  <c r="H476" i="4"/>
  <c r="H475" i="4"/>
  <c r="H474" i="4"/>
  <c r="H473" i="4"/>
  <c r="H619" i="4"/>
  <c r="H618" i="4"/>
  <c r="H617" i="4"/>
  <c r="H616" i="4"/>
  <c r="H615" i="4"/>
  <c r="H614" i="4"/>
  <c r="H613" i="4"/>
  <c r="H612" i="4"/>
  <c r="H611" i="4"/>
  <c r="H552" i="4"/>
  <c r="H551" i="4"/>
  <c r="H545" i="4"/>
  <c r="H544" i="4"/>
  <c r="H543" i="4"/>
  <c r="H542" i="4"/>
  <c r="H541" i="4"/>
  <c r="H540" i="4"/>
  <c r="H539" i="4"/>
  <c r="H535" i="4"/>
  <c r="H533" i="4"/>
  <c r="H532" i="4"/>
  <c r="H531" i="4"/>
  <c r="H530" i="4"/>
  <c r="H529" i="4"/>
  <c r="H528" i="4"/>
  <c r="H527" i="4"/>
  <c r="H526" i="4"/>
  <c r="H523" i="4"/>
  <c r="H522" i="4"/>
  <c r="H521" i="4"/>
  <c r="H520" i="4"/>
  <c r="H519" i="4"/>
  <c r="H518" i="4"/>
  <c r="H517" i="4"/>
  <c r="H498" i="4"/>
  <c r="H497" i="4"/>
  <c r="H496" i="4"/>
  <c r="H495" i="4"/>
  <c r="H494" i="4"/>
  <c r="H493" i="4"/>
  <c r="H492" i="4"/>
  <c r="H489" i="4"/>
  <c r="H488" i="4"/>
  <c r="H487" i="4"/>
  <c r="H486" i="4"/>
  <c r="H485" i="4"/>
  <c r="H484" i="4"/>
  <c r="H483" i="4"/>
  <c r="H482" i="4"/>
  <c r="AB557" i="4" l="1"/>
  <c r="AB556" i="4" s="1"/>
  <c r="AB525" i="4"/>
  <c r="AB524" i="4" s="1"/>
  <c r="J226" i="4"/>
  <c r="J293" i="4"/>
  <c r="J287" i="4"/>
  <c r="I287" i="4"/>
  <c r="U580" i="4"/>
  <c r="U579" i="4" s="1"/>
  <c r="E18" i="3" s="1"/>
  <c r="AB491" i="4"/>
  <c r="AB490" i="4" s="1"/>
  <c r="AB500" i="4"/>
  <c r="AB499" i="4" s="1"/>
  <c r="L14" i="3"/>
  <c r="M14" i="3" s="1"/>
  <c r="Y117" i="4"/>
  <c r="Y61" i="4"/>
  <c r="AD117" i="4"/>
  <c r="AD61" i="4"/>
  <c r="Y458" i="4"/>
  <c r="Y457" i="4" s="1"/>
  <c r="F14" i="3" s="1"/>
  <c r="U569" i="4"/>
  <c r="U568" i="4" s="1"/>
  <c r="AB168" i="4"/>
  <c r="AH275" i="4"/>
  <c r="AK275" i="4" s="1"/>
  <c r="AH247" i="4"/>
  <c r="AK247" i="4" s="1"/>
  <c r="AH303" i="4"/>
  <c r="AK303" i="4" s="1"/>
  <c r="AH447" i="4"/>
  <c r="AK447" i="4" s="1"/>
  <c r="AH439" i="4"/>
  <c r="AK439" i="4" s="1"/>
  <c r="AH431" i="4"/>
  <c r="AK431" i="4" s="1"/>
  <c r="AH423" i="4"/>
  <c r="AK423" i="4" s="1"/>
  <c r="AH415" i="4"/>
  <c r="AK415" i="4" s="1"/>
  <c r="AH407" i="4"/>
  <c r="AK407" i="4" s="1"/>
  <c r="AH399" i="4"/>
  <c r="AK399" i="4" s="1"/>
  <c r="AH391" i="4"/>
  <c r="AK391" i="4" s="1"/>
  <c r="AH383" i="4"/>
  <c r="AK383" i="4" s="1"/>
  <c r="AH375" i="4"/>
  <c r="AK375" i="4" s="1"/>
  <c r="AH367" i="4"/>
  <c r="AK367" i="4" s="1"/>
  <c r="AH359" i="4"/>
  <c r="AK359" i="4" s="1"/>
  <c r="AH351" i="4"/>
  <c r="AK351" i="4" s="1"/>
  <c r="AH343" i="4"/>
  <c r="AK343" i="4" s="1"/>
  <c r="AH335" i="4"/>
  <c r="AK335" i="4" s="1"/>
  <c r="AH327" i="4"/>
  <c r="AK327" i="4" s="1"/>
  <c r="AH20" i="4"/>
  <c r="AK20" i="4" s="1"/>
  <c r="AH28" i="4"/>
  <c r="AK28" i="4" s="1"/>
  <c r="AH36" i="4"/>
  <c r="AK36" i="4" s="1"/>
  <c r="AH44" i="4"/>
  <c r="AK44" i="4" s="1"/>
  <c r="AH52" i="4"/>
  <c r="AK52" i="4" s="1"/>
  <c r="AH60" i="4"/>
  <c r="AK60" i="4" s="1"/>
  <c r="AH70" i="4"/>
  <c r="AK70" i="4" s="1"/>
  <c r="AH78" i="4"/>
  <c r="AK78" i="4" s="1"/>
  <c r="AH86" i="4"/>
  <c r="AK86" i="4" s="1"/>
  <c r="AH94" i="4"/>
  <c r="AK94" i="4" s="1"/>
  <c r="AH102" i="4"/>
  <c r="AK102" i="4" s="1"/>
  <c r="AH110" i="4"/>
  <c r="AK110" i="4" s="1"/>
  <c r="AH118" i="4"/>
  <c r="AK118" i="4" s="1"/>
  <c r="AH139" i="4"/>
  <c r="AK139" i="4" s="1"/>
  <c r="AH147" i="4"/>
  <c r="AK147" i="4" s="1"/>
  <c r="AH155" i="4"/>
  <c r="AK155" i="4" s="1"/>
  <c r="AH163" i="4"/>
  <c r="AK163" i="4" s="1"/>
  <c r="AH173" i="4"/>
  <c r="AK173" i="4" s="1"/>
  <c r="AH182" i="4"/>
  <c r="AK182" i="4" s="1"/>
  <c r="AH190" i="4"/>
  <c r="AK190" i="4" s="1"/>
  <c r="AH198" i="4"/>
  <c r="AK198" i="4" s="1"/>
  <c r="AH206" i="4"/>
  <c r="AK206" i="4" s="1"/>
  <c r="AH214" i="4"/>
  <c r="AK214" i="4" s="1"/>
  <c r="AH222" i="4"/>
  <c r="AK222" i="4" s="1"/>
  <c r="AH233" i="4"/>
  <c r="AK233" i="4" s="1"/>
  <c r="AH241" i="4"/>
  <c r="AK241" i="4" s="1"/>
  <c r="AH249" i="4"/>
  <c r="AK249" i="4" s="1"/>
  <c r="AH257" i="4"/>
  <c r="AK257" i="4" s="1"/>
  <c r="AH265" i="4"/>
  <c r="AK265" i="4" s="1"/>
  <c r="AH273" i="4"/>
  <c r="AK273" i="4" s="1"/>
  <c r="AH297" i="4"/>
  <c r="AK297" i="4" s="1"/>
  <c r="AH305" i="4"/>
  <c r="AK305" i="4" s="1"/>
  <c r="AH313" i="4"/>
  <c r="AK313" i="4" s="1"/>
  <c r="AH321" i="4"/>
  <c r="AK321" i="4" s="1"/>
  <c r="AH473" i="4"/>
  <c r="AK473" i="4" s="1"/>
  <c r="AH270" i="4"/>
  <c r="AK270" i="4" s="1"/>
  <c r="AH243" i="4"/>
  <c r="AK243" i="4" s="1"/>
  <c r="AH299" i="4"/>
  <c r="AK299" i="4" s="1"/>
  <c r="AH446" i="4"/>
  <c r="AK446" i="4" s="1"/>
  <c r="AH438" i="4"/>
  <c r="AK438" i="4" s="1"/>
  <c r="AH430" i="4"/>
  <c r="AK430" i="4" s="1"/>
  <c r="AH422" i="4"/>
  <c r="AK422" i="4" s="1"/>
  <c r="AH414" i="4"/>
  <c r="AK414" i="4" s="1"/>
  <c r="AH406" i="4"/>
  <c r="AK406" i="4" s="1"/>
  <c r="AH398" i="4"/>
  <c r="AK398" i="4" s="1"/>
  <c r="AH390" i="4"/>
  <c r="AK390" i="4" s="1"/>
  <c r="AH382" i="4"/>
  <c r="AK382" i="4" s="1"/>
  <c r="AH374" i="4"/>
  <c r="AK374" i="4" s="1"/>
  <c r="AH366" i="4"/>
  <c r="AK366" i="4" s="1"/>
  <c r="AH358" i="4"/>
  <c r="AK358" i="4" s="1"/>
  <c r="AH350" i="4"/>
  <c r="AK350" i="4" s="1"/>
  <c r="AH342" i="4"/>
  <c r="AK342" i="4" s="1"/>
  <c r="AH334" i="4"/>
  <c r="AK334" i="4" s="1"/>
  <c r="AH13" i="4"/>
  <c r="AK13" i="4" s="1"/>
  <c r="AH21" i="4"/>
  <c r="AK21" i="4" s="1"/>
  <c r="AH29" i="4"/>
  <c r="AK29" i="4" s="1"/>
  <c r="AH37" i="4"/>
  <c r="AK37" i="4" s="1"/>
  <c r="AH45" i="4"/>
  <c r="AK45" i="4" s="1"/>
  <c r="AH53" i="4"/>
  <c r="AK53" i="4" s="1"/>
  <c r="AH71" i="4"/>
  <c r="AK71" i="4" s="1"/>
  <c r="AH79" i="4"/>
  <c r="AK79" i="4" s="1"/>
  <c r="AH87" i="4"/>
  <c r="AK87" i="4" s="1"/>
  <c r="AH95" i="4"/>
  <c r="AK95" i="4" s="1"/>
  <c r="AH103" i="4"/>
  <c r="AK103" i="4" s="1"/>
  <c r="AH111" i="4"/>
  <c r="AK111" i="4" s="1"/>
  <c r="AH119" i="4"/>
  <c r="AK119" i="4" s="1"/>
  <c r="AH130" i="4"/>
  <c r="AK130" i="4" s="1"/>
  <c r="AH140" i="4"/>
  <c r="AK140" i="4" s="1"/>
  <c r="AH148" i="4"/>
  <c r="AK148" i="4" s="1"/>
  <c r="AH156" i="4"/>
  <c r="AK156" i="4" s="1"/>
  <c r="AH164" i="4"/>
  <c r="AK164" i="4" s="1"/>
  <c r="AH183" i="4"/>
  <c r="AK183" i="4" s="1"/>
  <c r="AH191" i="4"/>
  <c r="AK191" i="4" s="1"/>
  <c r="AH199" i="4"/>
  <c r="AK199" i="4" s="1"/>
  <c r="AH207" i="4"/>
  <c r="AK207" i="4" s="1"/>
  <c r="AH215" i="4"/>
  <c r="AK215" i="4" s="1"/>
  <c r="AH223" i="4"/>
  <c r="AK223" i="4" s="1"/>
  <c r="AH234" i="4"/>
  <c r="AK234" i="4" s="1"/>
  <c r="AH242" i="4"/>
  <c r="AK242" i="4" s="1"/>
  <c r="AH250" i="4"/>
  <c r="AK250" i="4" s="1"/>
  <c r="AH258" i="4"/>
  <c r="AK258" i="4" s="1"/>
  <c r="AH266" i="4"/>
  <c r="AK266" i="4" s="1"/>
  <c r="AH274" i="4"/>
  <c r="AK274" i="4" s="1"/>
  <c r="AH306" i="4"/>
  <c r="AK306" i="4" s="1"/>
  <c r="AH314" i="4"/>
  <c r="AK314" i="4" s="1"/>
  <c r="AH322" i="4"/>
  <c r="AK322" i="4" s="1"/>
  <c r="AH474" i="4"/>
  <c r="AK474" i="4" s="1"/>
  <c r="AH175" i="4"/>
  <c r="AK175" i="4" s="1"/>
  <c r="AH286" i="4"/>
  <c r="AK286" i="4" s="1"/>
  <c r="AH324" i="4"/>
  <c r="AK324" i="4" s="1"/>
  <c r="AH267" i="4"/>
  <c r="AK267" i="4" s="1"/>
  <c r="AH235" i="4"/>
  <c r="AK235" i="4" s="1"/>
  <c r="AH295" i="4"/>
  <c r="AK295" i="4" s="1"/>
  <c r="AH445" i="4"/>
  <c r="AK445" i="4" s="1"/>
  <c r="AH437" i="4"/>
  <c r="AK437" i="4" s="1"/>
  <c r="AH429" i="4"/>
  <c r="AK429" i="4" s="1"/>
  <c r="AH421" i="4"/>
  <c r="AK421" i="4" s="1"/>
  <c r="AH413" i="4"/>
  <c r="AK413" i="4" s="1"/>
  <c r="AH405" i="4"/>
  <c r="AK405" i="4" s="1"/>
  <c r="AH397" i="4"/>
  <c r="AK397" i="4" s="1"/>
  <c r="AH389" i="4"/>
  <c r="AK389" i="4" s="1"/>
  <c r="AH381" i="4"/>
  <c r="AK381" i="4" s="1"/>
  <c r="AH373" i="4"/>
  <c r="AK373" i="4" s="1"/>
  <c r="AH365" i="4"/>
  <c r="AK365" i="4" s="1"/>
  <c r="AH357" i="4"/>
  <c r="AK357" i="4" s="1"/>
  <c r="AH349" i="4"/>
  <c r="AK349" i="4" s="1"/>
  <c r="AH341" i="4"/>
  <c r="AK341" i="4" s="1"/>
  <c r="AH333" i="4"/>
  <c r="AK333" i="4" s="1"/>
  <c r="AH477" i="4"/>
  <c r="AK477" i="4" s="1"/>
  <c r="AH14" i="4"/>
  <c r="AK14" i="4" s="1"/>
  <c r="AH22" i="4"/>
  <c r="AK22" i="4" s="1"/>
  <c r="AH30" i="4"/>
  <c r="AK30" i="4" s="1"/>
  <c r="AH38" i="4"/>
  <c r="AK38" i="4" s="1"/>
  <c r="AH46" i="4"/>
  <c r="AK46" i="4" s="1"/>
  <c r="AH54" i="4"/>
  <c r="AK54" i="4" s="1"/>
  <c r="AH62" i="4"/>
  <c r="AK62" i="4" s="1"/>
  <c r="AH72" i="4"/>
  <c r="AK72" i="4" s="1"/>
  <c r="AH80" i="4"/>
  <c r="AK80" i="4" s="1"/>
  <c r="AH88" i="4"/>
  <c r="AK88" i="4" s="1"/>
  <c r="AH96" i="4"/>
  <c r="AK96" i="4" s="1"/>
  <c r="AH104" i="4"/>
  <c r="AK104" i="4" s="1"/>
  <c r="AH112" i="4"/>
  <c r="AK112" i="4" s="1"/>
  <c r="AH120" i="4"/>
  <c r="AK120" i="4" s="1"/>
  <c r="AH133" i="4"/>
  <c r="AK133" i="4" s="1"/>
  <c r="AH141" i="4"/>
  <c r="AK141" i="4" s="1"/>
  <c r="AH149" i="4"/>
  <c r="AK149" i="4" s="1"/>
  <c r="AH157" i="4"/>
  <c r="AK157" i="4" s="1"/>
  <c r="AH165" i="4"/>
  <c r="AK165" i="4" s="1"/>
  <c r="AH176" i="4"/>
  <c r="AK176" i="4" s="1"/>
  <c r="AH184" i="4"/>
  <c r="AK184" i="4" s="1"/>
  <c r="AH192" i="4"/>
  <c r="AK192" i="4" s="1"/>
  <c r="AH200" i="4"/>
  <c r="AK200" i="4" s="1"/>
  <c r="AH208" i="4"/>
  <c r="AK208" i="4" s="1"/>
  <c r="AH216" i="4"/>
  <c r="AK216" i="4" s="1"/>
  <c r="AH224" i="4"/>
  <c r="AK224" i="4" s="1"/>
  <c r="AD569" i="4"/>
  <c r="AD568" i="4" s="1"/>
  <c r="AH261" i="4"/>
  <c r="AK261" i="4" s="1"/>
  <c r="AH229" i="4"/>
  <c r="AK229" i="4" s="1"/>
  <c r="AH451" i="4"/>
  <c r="AK451" i="4" s="1"/>
  <c r="AH444" i="4"/>
  <c r="AK444" i="4" s="1"/>
  <c r="AH436" i="4"/>
  <c r="AK436" i="4" s="1"/>
  <c r="AH428" i="4"/>
  <c r="AK428" i="4" s="1"/>
  <c r="AH420" i="4"/>
  <c r="AK420" i="4" s="1"/>
  <c r="AH412" i="4"/>
  <c r="AK412" i="4" s="1"/>
  <c r="AH404" i="4"/>
  <c r="AK404" i="4" s="1"/>
  <c r="AH396" i="4"/>
  <c r="AK396" i="4" s="1"/>
  <c r="AH388" i="4"/>
  <c r="AK388" i="4" s="1"/>
  <c r="AH380" i="4"/>
  <c r="AK380" i="4" s="1"/>
  <c r="AH372" i="4"/>
  <c r="AK372" i="4" s="1"/>
  <c r="AH364" i="4"/>
  <c r="AK364" i="4" s="1"/>
  <c r="AH356" i="4"/>
  <c r="AK356" i="4" s="1"/>
  <c r="AH348" i="4"/>
  <c r="AK348" i="4" s="1"/>
  <c r="AH340" i="4"/>
  <c r="AK340" i="4" s="1"/>
  <c r="AH332" i="4"/>
  <c r="AK332" i="4" s="1"/>
  <c r="AH475" i="4"/>
  <c r="AK475" i="4" s="1"/>
  <c r="AH15" i="4"/>
  <c r="AK15" i="4" s="1"/>
  <c r="AH23" i="4"/>
  <c r="AK23" i="4" s="1"/>
  <c r="AH31" i="4"/>
  <c r="AK31" i="4" s="1"/>
  <c r="AH39" i="4"/>
  <c r="AK39" i="4" s="1"/>
  <c r="AH47" i="4"/>
  <c r="AK47" i="4" s="1"/>
  <c r="AH55" i="4"/>
  <c r="AK55" i="4" s="1"/>
  <c r="AH63" i="4"/>
  <c r="AK63" i="4" s="1"/>
  <c r="AH73" i="4"/>
  <c r="AK73" i="4" s="1"/>
  <c r="AH81" i="4"/>
  <c r="AK81" i="4" s="1"/>
  <c r="AH89" i="4"/>
  <c r="AK89" i="4" s="1"/>
  <c r="AH97" i="4"/>
  <c r="AK97" i="4" s="1"/>
  <c r="AH105" i="4"/>
  <c r="AK105" i="4" s="1"/>
  <c r="AH113" i="4"/>
  <c r="AK113" i="4" s="1"/>
  <c r="AH121" i="4"/>
  <c r="AK121" i="4" s="1"/>
  <c r="AH134" i="4"/>
  <c r="AK134" i="4" s="1"/>
  <c r="AH142" i="4"/>
  <c r="AK142" i="4" s="1"/>
  <c r="AH150" i="4"/>
  <c r="AK150" i="4" s="1"/>
  <c r="AH158" i="4"/>
  <c r="AK158" i="4" s="1"/>
  <c r="AH166" i="4"/>
  <c r="AK166" i="4" s="1"/>
  <c r="AH177" i="4"/>
  <c r="AK177" i="4" s="1"/>
  <c r="AH185" i="4"/>
  <c r="AK185" i="4" s="1"/>
  <c r="AH193" i="4"/>
  <c r="AK193" i="4" s="1"/>
  <c r="AH209" i="4"/>
  <c r="AK209" i="4" s="1"/>
  <c r="AH217" i="4"/>
  <c r="AH225" i="4"/>
  <c r="AK225" i="4" s="1"/>
  <c r="AH236" i="4"/>
  <c r="AK236" i="4" s="1"/>
  <c r="AH244" i="4"/>
  <c r="AK244" i="4" s="1"/>
  <c r="AH252" i="4"/>
  <c r="AK252" i="4" s="1"/>
  <c r="AH260" i="4"/>
  <c r="AK260" i="4" s="1"/>
  <c r="AH268" i="4"/>
  <c r="AK268" i="4" s="1"/>
  <c r="AH276" i="4"/>
  <c r="AK276" i="4" s="1"/>
  <c r="AH284" i="4"/>
  <c r="AK284" i="4" s="1"/>
  <c r="AH300" i="4"/>
  <c r="AK300" i="4" s="1"/>
  <c r="AH308" i="4"/>
  <c r="AK308" i="4" s="1"/>
  <c r="AH316" i="4"/>
  <c r="AK316" i="4" s="1"/>
  <c r="AH476" i="4"/>
  <c r="AK476" i="4" s="1"/>
  <c r="AD481" i="4"/>
  <c r="AD480" i="4" s="1"/>
  <c r="AH259" i="4"/>
  <c r="AK259" i="4" s="1"/>
  <c r="AH319" i="4"/>
  <c r="AK319" i="4" s="1"/>
  <c r="AH450" i="4"/>
  <c r="AK450" i="4" s="1"/>
  <c r="AH443" i="4"/>
  <c r="AK443" i="4" s="1"/>
  <c r="AH435" i="4"/>
  <c r="AK435" i="4" s="1"/>
  <c r="AH427" i="4"/>
  <c r="AK427" i="4" s="1"/>
  <c r="AH419" i="4"/>
  <c r="AK419" i="4" s="1"/>
  <c r="AH411" i="4"/>
  <c r="AK411" i="4" s="1"/>
  <c r="AH403" i="4"/>
  <c r="AK403" i="4" s="1"/>
  <c r="AH395" i="4"/>
  <c r="AK395" i="4" s="1"/>
  <c r="AH387" i="4"/>
  <c r="AK387" i="4" s="1"/>
  <c r="AH379" i="4"/>
  <c r="AK379" i="4" s="1"/>
  <c r="AH371" i="4"/>
  <c r="AK371" i="4" s="1"/>
  <c r="AH363" i="4"/>
  <c r="AK363" i="4" s="1"/>
  <c r="AH355" i="4"/>
  <c r="AK355" i="4" s="1"/>
  <c r="AH347" i="4"/>
  <c r="AK347" i="4" s="1"/>
  <c r="AH339" i="4"/>
  <c r="AK339" i="4" s="1"/>
  <c r="AH331" i="4"/>
  <c r="AK331" i="4" s="1"/>
  <c r="AH16" i="4"/>
  <c r="AK16" i="4" s="1"/>
  <c r="AH24" i="4"/>
  <c r="AK24" i="4" s="1"/>
  <c r="AH32" i="4"/>
  <c r="AK32" i="4" s="1"/>
  <c r="AH40" i="4"/>
  <c r="AK40" i="4" s="1"/>
  <c r="AH48" i="4"/>
  <c r="AK48" i="4" s="1"/>
  <c r="AH56" i="4"/>
  <c r="AK56" i="4" s="1"/>
  <c r="AH64" i="4"/>
  <c r="AK64" i="4" s="1"/>
  <c r="AH74" i="4"/>
  <c r="AK74" i="4" s="1"/>
  <c r="AH82" i="4"/>
  <c r="AK82" i="4" s="1"/>
  <c r="AH90" i="4"/>
  <c r="AK90" i="4" s="1"/>
  <c r="AH98" i="4"/>
  <c r="AK98" i="4" s="1"/>
  <c r="AH106" i="4"/>
  <c r="AK106" i="4" s="1"/>
  <c r="AH114" i="4"/>
  <c r="AK114" i="4" s="1"/>
  <c r="AH122" i="4"/>
  <c r="AK122" i="4" s="1"/>
  <c r="AH135" i="4"/>
  <c r="AK135" i="4" s="1"/>
  <c r="AH143" i="4"/>
  <c r="AK143" i="4" s="1"/>
  <c r="AH151" i="4"/>
  <c r="AK151" i="4" s="1"/>
  <c r="AH159" i="4"/>
  <c r="AK159" i="4" s="1"/>
  <c r="AH178" i="4"/>
  <c r="AK178" i="4" s="1"/>
  <c r="AH186" i="4"/>
  <c r="AK186" i="4" s="1"/>
  <c r="AH194" i="4"/>
  <c r="AK194" i="4" s="1"/>
  <c r="AH202" i="4"/>
  <c r="AK202" i="4" s="1"/>
  <c r="AH210" i="4"/>
  <c r="AK210" i="4" s="1"/>
  <c r="AH218" i="4"/>
  <c r="AK218" i="4" s="1"/>
  <c r="AH213" i="4"/>
  <c r="AK213" i="4" s="1"/>
  <c r="AH255" i="4"/>
  <c r="AK255" i="4" s="1"/>
  <c r="AH315" i="4"/>
  <c r="AK315" i="4" s="1"/>
  <c r="AH456" i="4"/>
  <c r="AK456" i="4" s="1"/>
  <c r="AH442" i="4"/>
  <c r="AK442" i="4" s="1"/>
  <c r="AH434" i="4"/>
  <c r="AK434" i="4" s="1"/>
  <c r="AH426" i="4"/>
  <c r="AK426" i="4" s="1"/>
  <c r="AH418" i="4"/>
  <c r="AK418" i="4" s="1"/>
  <c r="AH410" i="4"/>
  <c r="AK410" i="4" s="1"/>
  <c r="AH402" i="4"/>
  <c r="AK402" i="4" s="1"/>
  <c r="AH394" i="4"/>
  <c r="AK394" i="4" s="1"/>
  <c r="AH386" i="4"/>
  <c r="AK386" i="4" s="1"/>
  <c r="AH378" i="4"/>
  <c r="AK378" i="4" s="1"/>
  <c r="AH370" i="4"/>
  <c r="AK370" i="4" s="1"/>
  <c r="AH362" i="4"/>
  <c r="AK362" i="4" s="1"/>
  <c r="AH354" i="4"/>
  <c r="AK354" i="4" s="1"/>
  <c r="AH346" i="4"/>
  <c r="AK346" i="4" s="1"/>
  <c r="AH338" i="4"/>
  <c r="AK338" i="4" s="1"/>
  <c r="AH330" i="4"/>
  <c r="AK330" i="4" s="1"/>
  <c r="AH17" i="4"/>
  <c r="AK17" i="4" s="1"/>
  <c r="AH25" i="4"/>
  <c r="AK25" i="4" s="1"/>
  <c r="AH33" i="4"/>
  <c r="AK33" i="4" s="1"/>
  <c r="AH41" i="4"/>
  <c r="AK41" i="4" s="1"/>
  <c r="AH49" i="4"/>
  <c r="AK49" i="4" s="1"/>
  <c r="AH57" i="4"/>
  <c r="AK57" i="4" s="1"/>
  <c r="AH65" i="4"/>
  <c r="AK65" i="4" s="1"/>
  <c r="AH75" i="4"/>
  <c r="AK75" i="4" s="1"/>
  <c r="AH83" i="4"/>
  <c r="AK83" i="4" s="1"/>
  <c r="AH91" i="4"/>
  <c r="AK91" i="4" s="1"/>
  <c r="AH99" i="4"/>
  <c r="AK99" i="4" s="1"/>
  <c r="AH107" i="4"/>
  <c r="AK107" i="4" s="1"/>
  <c r="AH115" i="4"/>
  <c r="AK115" i="4" s="1"/>
  <c r="AH123" i="4"/>
  <c r="AK123" i="4" s="1"/>
  <c r="AH136" i="4"/>
  <c r="AK136" i="4" s="1"/>
  <c r="AH144" i="4"/>
  <c r="AK144" i="4" s="1"/>
  <c r="AH152" i="4"/>
  <c r="AK152" i="4" s="1"/>
  <c r="AH160" i="4"/>
  <c r="AK160" i="4" s="1"/>
  <c r="AH170" i="4"/>
  <c r="AK170" i="4" s="1"/>
  <c r="AH238" i="4"/>
  <c r="AK238" i="4" s="1"/>
  <c r="AH246" i="4"/>
  <c r="AK246" i="4" s="1"/>
  <c r="AH262" i="4"/>
  <c r="AK262" i="4" s="1"/>
  <c r="AH278" i="4"/>
  <c r="AK278" i="4" s="1"/>
  <c r="AH302" i="4"/>
  <c r="AK302" i="4" s="1"/>
  <c r="AH310" i="4"/>
  <c r="AK310" i="4" s="1"/>
  <c r="AH318" i="4"/>
  <c r="AK318" i="4" s="1"/>
  <c r="AH461" i="4"/>
  <c r="AB554" i="4"/>
  <c r="AB553" i="4" s="1"/>
  <c r="AD554" i="4"/>
  <c r="AD553" i="4" s="1"/>
  <c r="AH201" i="4"/>
  <c r="AK201" i="4" s="1"/>
  <c r="AH254" i="4"/>
  <c r="AK254" i="4" s="1"/>
  <c r="AH307" i="4"/>
  <c r="AK307" i="4" s="1"/>
  <c r="AH449" i="4"/>
  <c r="AK449" i="4" s="1"/>
  <c r="AH441" i="4"/>
  <c r="AK441" i="4" s="1"/>
  <c r="AH433" i="4"/>
  <c r="AK433" i="4" s="1"/>
  <c r="AH425" i="4"/>
  <c r="AK425" i="4" s="1"/>
  <c r="AH417" i="4"/>
  <c r="AK417" i="4" s="1"/>
  <c r="AH409" i="4"/>
  <c r="AK409" i="4" s="1"/>
  <c r="AH401" i="4"/>
  <c r="AK401" i="4" s="1"/>
  <c r="AH393" i="4"/>
  <c r="AK393" i="4" s="1"/>
  <c r="AH385" i="4"/>
  <c r="AK385" i="4" s="1"/>
  <c r="AH377" i="4"/>
  <c r="AK377" i="4" s="1"/>
  <c r="AH369" i="4"/>
  <c r="AK369" i="4" s="1"/>
  <c r="AH361" i="4"/>
  <c r="AK361" i="4" s="1"/>
  <c r="AH353" i="4"/>
  <c r="AK353" i="4" s="1"/>
  <c r="AH345" i="4"/>
  <c r="AK345" i="4" s="1"/>
  <c r="AH337" i="4"/>
  <c r="AK337" i="4" s="1"/>
  <c r="AH329" i="4"/>
  <c r="AK329" i="4" s="1"/>
  <c r="AH18" i="4"/>
  <c r="AK18" i="4" s="1"/>
  <c r="AH26" i="4"/>
  <c r="AK26" i="4" s="1"/>
  <c r="AH34" i="4"/>
  <c r="AK34" i="4" s="1"/>
  <c r="AH42" i="4"/>
  <c r="AK42" i="4" s="1"/>
  <c r="AH50" i="4"/>
  <c r="AK50" i="4" s="1"/>
  <c r="AH58" i="4"/>
  <c r="AK58" i="4" s="1"/>
  <c r="AH68" i="4"/>
  <c r="AK68" i="4" s="1"/>
  <c r="AH76" i="4"/>
  <c r="AK76" i="4" s="1"/>
  <c r="AH84" i="4"/>
  <c r="AK84" i="4" s="1"/>
  <c r="AH92" i="4"/>
  <c r="AK92" i="4" s="1"/>
  <c r="AH100" i="4"/>
  <c r="AK100" i="4" s="1"/>
  <c r="AH108" i="4"/>
  <c r="AK108" i="4" s="1"/>
  <c r="AH116" i="4"/>
  <c r="AK116" i="4" s="1"/>
  <c r="AH124" i="4"/>
  <c r="AK124" i="4" s="1"/>
  <c r="AH145" i="4"/>
  <c r="AK145" i="4" s="1"/>
  <c r="AH153" i="4"/>
  <c r="AK153" i="4" s="1"/>
  <c r="AH161" i="4"/>
  <c r="AK161" i="4" s="1"/>
  <c r="AH171" i="4"/>
  <c r="AK171" i="4" s="1"/>
  <c r="AH180" i="4"/>
  <c r="AK180" i="4" s="1"/>
  <c r="AH188" i="4"/>
  <c r="AK188" i="4" s="1"/>
  <c r="AH196" i="4"/>
  <c r="AK196" i="4" s="1"/>
  <c r="AH204" i="4"/>
  <c r="AK204" i="4" s="1"/>
  <c r="AH212" i="4"/>
  <c r="AK212" i="4" s="1"/>
  <c r="AH220" i="4"/>
  <c r="AK220" i="4" s="1"/>
  <c r="AH230" i="4"/>
  <c r="AK230" i="4" s="1"/>
  <c r="AH239" i="4"/>
  <c r="AK239" i="4" s="1"/>
  <c r="AH263" i="4"/>
  <c r="AK263" i="4" s="1"/>
  <c r="AH271" i="4"/>
  <c r="AK271" i="4" s="1"/>
  <c r="AH279" i="4"/>
  <c r="AK279" i="4" s="1"/>
  <c r="AH311" i="4"/>
  <c r="AK311" i="4" s="1"/>
  <c r="AH460" i="4"/>
  <c r="AK460" i="4" s="1"/>
  <c r="AH283" i="4"/>
  <c r="AK283" i="4" s="1"/>
  <c r="AH251" i="4"/>
  <c r="AK251" i="4" s="1"/>
  <c r="AH304" i="4"/>
  <c r="AK304" i="4" s="1"/>
  <c r="AH448" i="4"/>
  <c r="AK448" i="4" s="1"/>
  <c r="AH440" i="4"/>
  <c r="AK440" i="4" s="1"/>
  <c r="AH432" i="4"/>
  <c r="AK432" i="4" s="1"/>
  <c r="AH424" i="4"/>
  <c r="AK424" i="4" s="1"/>
  <c r="AH416" i="4"/>
  <c r="AK416" i="4" s="1"/>
  <c r="AH408" i="4"/>
  <c r="AK408" i="4" s="1"/>
  <c r="AH400" i="4"/>
  <c r="AK400" i="4" s="1"/>
  <c r="AH392" i="4"/>
  <c r="AK392" i="4" s="1"/>
  <c r="AH384" i="4"/>
  <c r="AK384" i="4" s="1"/>
  <c r="AH376" i="4"/>
  <c r="AH368" i="4"/>
  <c r="AK368" i="4" s="1"/>
  <c r="AH360" i="4"/>
  <c r="AK360" i="4" s="1"/>
  <c r="AH352" i="4"/>
  <c r="AK352" i="4" s="1"/>
  <c r="AH344" i="4"/>
  <c r="AH336" i="4"/>
  <c r="AK336" i="4" s="1"/>
  <c r="AH328" i="4"/>
  <c r="AK328" i="4" s="1"/>
  <c r="AH125" i="4"/>
  <c r="AK125" i="4" s="1"/>
  <c r="AH181" i="4"/>
  <c r="AH189" i="4"/>
  <c r="AK189" i="4" s="1"/>
  <c r="AH197" i="4"/>
  <c r="AK197" i="4" s="1"/>
  <c r="AH205" i="4"/>
  <c r="AK205" i="4" s="1"/>
  <c r="AH221" i="4"/>
  <c r="AK221" i="4" s="1"/>
  <c r="AH232" i="4"/>
  <c r="AK232" i="4" s="1"/>
  <c r="AH240" i="4"/>
  <c r="AK240" i="4" s="1"/>
  <c r="AH248" i="4"/>
  <c r="AK248" i="4" s="1"/>
  <c r="AH256" i="4"/>
  <c r="AK256" i="4" s="1"/>
  <c r="AH264" i="4"/>
  <c r="AK264" i="4" s="1"/>
  <c r="AH272" i="4"/>
  <c r="AK272" i="4" s="1"/>
  <c r="AH282" i="4"/>
  <c r="AK282" i="4" s="1"/>
  <c r="AH296" i="4"/>
  <c r="AK296" i="4" s="1"/>
  <c r="AH312" i="4"/>
  <c r="AK312" i="4" s="1"/>
  <c r="AH320" i="4"/>
  <c r="AK320" i="4" s="1"/>
  <c r="AH174" i="4"/>
  <c r="AK174" i="4" s="1"/>
  <c r="AH463" i="4"/>
  <c r="AB472" i="4"/>
  <c r="AB471" i="4" s="1"/>
  <c r="G16" i="3" s="1"/>
  <c r="U550" i="4"/>
  <c r="U549" i="4" s="1"/>
  <c r="U481" i="4"/>
  <c r="U480" i="4" s="1"/>
  <c r="U491" i="4"/>
  <c r="U490" i="4" s="1"/>
  <c r="U500" i="4"/>
  <c r="U499" i="4" s="1"/>
  <c r="U516" i="4"/>
  <c r="U515" i="4" s="1"/>
  <c r="U525" i="4"/>
  <c r="U524" i="4" s="1"/>
  <c r="U538" i="4"/>
  <c r="U537" i="4" s="1"/>
  <c r="U557" i="4"/>
  <c r="U556" i="4" s="1"/>
  <c r="AB569" i="4"/>
  <c r="AB568" i="4" s="1"/>
  <c r="AB11" i="4"/>
  <c r="J10" i="4"/>
  <c r="AB550" i="4"/>
  <c r="AB549" i="4" s="1"/>
  <c r="AB481" i="4"/>
  <c r="AB480" i="4" s="1"/>
  <c r="AB580" i="4"/>
  <c r="AB579" i="4" s="1"/>
  <c r="G18" i="3" s="1"/>
  <c r="AB67" i="4"/>
  <c r="AB66" i="4" s="1"/>
  <c r="G7" i="3" s="1"/>
  <c r="AB458" i="4"/>
  <c r="AB538" i="4"/>
  <c r="AB537" i="4" s="1"/>
  <c r="AB294" i="4"/>
  <c r="AB227" i="4"/>
  <c r="AB226" i="4" s="1"/>
  <c r="G10" i="3" s="1"/>
  <c r="AB516" i="4"/>
  <c r="AB515" i="4" s="1"/>
  <c r="AD472" i="4"/>
  <c r="AD471" i="4" s="1"/>
  <c r="H16" i="3" s="1"/>
  <c r="Y154" i="4"/>
  <c r="Y219" i="4"/>
  <c r="Y187" i="4"/>
  <c r="Y269" i="4"/>
  <c r="Y172" i="4"/>
  <c r="Y237" i="4"/>
  <c r="Y277" i="4"/>
  <c r="Y162" i="4"/>
  <c r="Y195" i="4"/>
  <c r="Y245" i="4"/>
  <c r="AD557" i="4"/>
  <c r="AD556" i="4" s="1"/>
  <c r="Y179" i="4"/>
  <c r="Y253" i="4"/>
  <c r="Y19" i="4"/>
  <c r="Y27" i="4"/>
  <c r="Y35" i="4"/>
  <c r="Y43" i="4"/>
  <c r="Y59" i="4"/>
  <c r="Y69" i="4"/>
  <c r="Y77" i="4"/>
  <c r="Y85" i="4"/>
  <c r="Y93" i="4"/>
  <c r="Y109" i="4"/>
  <c r="Y203" i="4"/>
  <c r="Y285" i="4"/>
  <c r="Y51" i="4"/>
  <c r="Y101" i="4"/>
  <c r="Y146" i="4"/>
  <c r="Y211" i="4"/>
  <c r="U168" i="4"/>
  <c r="Y169" i="4"/>
  <c r="Y583" i="4"/>
  <c r="Y126" i="4"/>
  <c r="Y502" i="4"/>
  <c r="H67" i="4"/>
  <c r="H66" i="4" s="1"/>
  <c r="Y532" i="4"/>
  <c r="Y519" i="4"/>
  <c r="Y535" i="4"/>
  <c r="Y591" i="4"/>
  <c r="Y522" i="4"/>
  <c r="H11" i="4"/>
  <c r="H10" i="4" s="1"/>
  <c r="U227" i="4"/>
  <c r="U458" i="4"/>
  <c r="U457" i="4" s="1"/>
  <c r="E14" i="3" s="1"/>
  <c r="Y517" i="4"/>
  <c r="Y533" i="4"/>
  <c r="H326" i="4"/>
  <c r="H325" i="4" s="1"/>
  <c r="Y509" i="4"/>
  <c r="Y573" i="4"/>
  <c r="Y593" i="4"/>
  <c r="Y585" i="4"/>
  <c r="Y581" i="4"/>
  <c r="U472" i="4"/>
  <c r="U471" i="4" s="1"/>
  <c r="E16" i="3" s="1"/>
  <c r="Y228" i="4"/>
  <c r="U11" i="4"/>
  <c r="Y483" i="4"/>
  <c r="Y492" i="4"/>
  <c r="Y539" i="4"/>
  <c r="Y559" i="4"/>
  <c r="Y576" i="4"/>
  <c r="Y572" i="4"/>
  <c r="U67" i="4"/>
  <c r="U66" i="4" s="1"/>
  <c r="E7" i="3" s="1"/>
  <c r="U132" i="4"/>
  <c r="U131" i="4" s="1"/>
  <c r="E8" i="3" s="1"/>
  <c r="Y514" i="4"/>
  <c r="Y507" i="4"/>
  <c r="Y531" i="4"/>
  <c r="Y489" i="4"/>
  <c r="Y485" i="4"/>
  <c r="Y498" i="4"/>
  <c r="Y512" i="4"/>
  <c r="Y541" i="4"/>
  <c r="Y551" i="4"/>
  <c r="Y565" i="4"/>
  <c r="Y578" i="4"/>
  <c r="Y574" i="4"/>
  <c r="Y488" i="4"/>
  <c r="Y484" i="4"/>
  <c r="Y497" i="4"/>
  <c r="Y530" i="4"/>
  <c r="Y558" i="4"/>
  <c r="Y575" i="4"/>
  <c r="Y571" i="4"/>
  <c r="Y584" i="4"/>
  <c r="H472" i="4"/>
  <c r="H471" i="4" s="1"/>
  <c r="H458" i="4"/>
  <c r="H457" i="4" s="1"/>
  <c r="H132" i="4"/>
  <c r="H131" i="4" s="1"/>
  <c r="Y487" i="4"/>
  <c r="Y508" i="4"/>
  <c r="Y536" i="4"/>
  <c r="Y540" i="4"/>
  <c r="Y590" i="4"/>
  <c r="Y486" i="4"/>
  <c r="Y482" i="4"/>
  <c r="Y523" i="4"/>
  <c r="Y564" i="4"/>
  <c r="Y560" i="4"/>
  <c r="Y577" i="4"/>
  <c r="Y582" i="4"/>
  <c r="Y546" i="4"/>
  <c r="Y518" i="4"/>
  <c r="Y534" i="4"/>
  <c r="Y542" i="4"/>
  <c r="Y552" i="4"/>
  <c r="Y592" i="4"/>
  <c r="Y326" i="4"/>
  <c r="Y325" i="4" s="1"/>
  <c r="F13" i="3" s="1"/>
  <c r="H554" i="4"/>
  <c r="H553" i="4" s="1"/>
  <c r="H294" i="4"/>
  <c r="H293" i="4" s="1"/>
  <c r="Y472" i="4"/>
  <c r="Y471" i="4" s="1"/>
  <c r="F16" i="3" s="1"/>
  <c r="Y495" i="4"/>
  <c r="Y505" i="4"/>
  <c r="Y501" i="4"/>
  <c r="Y528" i="4"/>
  <c r="Y547" i="4"/>
  <c r="Y544" i="4"/>
  <c r="Y562" i="4"/>
  <c r="Y589" i="4"/>
  <c r="Y586" i="4"/>
  <c r="H538" i="4"/>
  <c r="H537" i="4" s="1"/>
  <c r="Y494" i="4"/>
  <c r="Y504" i="4"/>
  <c r="Y521" i="4"/>
  <c r="Y527" i="4"/>
  <c r="Y543" i="4"/>
  <c r="Y555" i="4"/>
  <c r="Y561" i="4"/>
  <c r="H500" i="4"/>
  <c r="H499" i="4" s="1"/>
  <c r="H491" i="4"/>
  <c r="H490" i="4" s="1"/>
  <c r="J471" i="4"/>
  <c r="I131" i="4"/>
  <c r="D8" i="3" s="1"/>
  <c r="Y496" i="4"/>
  <c r="Y493" i="4"/>
  <c r="Y506" i="4"/>
  <c r="Y503" i="4"/>
  <c r="Y520" i="4"/>
  <c r="Y529" i="4"/>
  <c r="Y526" i="4"/>
  <c r="Y545" i="4"/>
  <c r="Y567" i="4"/>
  <c r="Y548" i="4"/>
  <c r="Y566" i="4"/>
  <c r="Y570" i="4"/>
  <c r="Y587" i="4"/>
  <c r="H227" i="4"/>
  <c r="H226" i="4" s="1"/>
  <c r="I293" i="4"/>
  <c r="D12" i="3" s="1"/>
  <c r="H525" i="4"/>
  <c r="H524" i="4" s="1"/>
  <c r="AD326" i="4"/>
  <c r="AD325" i="4" s="1"/>
  <c r="H13" i="3" s="1"/>
  <c r="J66" i="4"/>
  <c r="H481" i="4"/>
  <c r="H480" i="4" s="1"/>
  <c r="J479" i="4"/>
  <c r="J478" i="4" s="1"/>
  <c r="H516" i="4"/>
  <c r="H515" i="4" s="1"/>
  <c r="H550" i="4"/>
  <c r="H549" i="4" s="1"/>
  <c r="I325" i="4"/>
  <c r="Y563" i="4"/>
  <c r="Y588" i="4"/>
  <c r="U294" i="4"/>
  <c r="H168" i="4"/>
  <c r="H167" i="4" s="1"/>
  <c r="Y138" i="4"/>
  <c r="AB132" i="4"/>
  <c r="AB131" i="4" s="1"/>
  <c r="G8" i="3" s="1"/>
  <c r="Y137" i="4"/>
  <c r="I524" i="4"/>
  <c r="I479" i="4"/>
  <c r="I9" i="4" s="1"/>
  <c r="J9" i="4" l="1"/>
  <c r="J8" i="4" s="1"/>
  <c r="AB457" i="4"/>
  <c r="G14" i="3" s="1"/>
  <c r="U226" i="4"/>
  <c r="E10" i="3" s="1"/>
  <c r="D21" i="3"/>
  <c r="D11" i="3"/>
  <c r="U293" i="4"/>
  <c r="E12" i="3" s="1"/>
  <c r="U287" i="4"/>
  <c r="E11" i="3" s="1"/>
  <c r="H287" i="4"/>
  <c r="AB293" i="4"/>
  <c r="G12" i="3" s="1"/>
  <c r="AB287" i="4"/>
  <c r="G11" i="3" s="1"/>
  <c r="AH117" i="4"/>
  <c r="AK117" i="4" s="1"/>
  <c r="M39" i="3" s="1"/>
  <c r="AH61" i="4"/>
  <c r="AK376" i="4"/>
  <c r="AK344" i="4"/>
  <c r="M44" i="3" s="1"/>
  <c r="AK181" i="4"/>
  <c r="M40" i="3" s="1"/>
  <c r="AK217" i="4"/>
  <c r="M41" i="3" s="1"/>
  <c r="D13" i="3"/>
  <c r="AX325" i="4"/>
  <c r="K13" i="3" s="1"/>
  <c r="AH326" i="4"/>
  <c r="AH325" i="4" s="1"/>
  <c r="I13" i="3" s="1"/>
  <c r="AK472" i="4"/>
  <c r="AK471" i="4" s="1"/>
  <c r="J16" i="3" s="1"/>
  <c r="AH472" i="4"/>
  <c r="AH471" i="4" s="1"/>
  <c r="I16" i="3" s="1"/>
  <c r="AH501" i="4"/>
  <c r="AK501" i="4" s="1"/>
  <c r="AH514" i="4"/>
  <c r="AK514" i="4" s="1"/>
  <c r="AH591" i="4"/>
  <c r="AK591" i="4" s="1"/>
  <c r="AH237" i="4"/>
  <c r="AK237" i="4" s="1"/>
  <c r="AH503" i="4"/>
  <c r="AK503" i="4" s="1"/>
  <c r="AH535" i="4"/>
  <c r="AK535" i="4" s="1"/>
  <c r="AH588" i="4"/>
  <c r="AH566" i="4"/>
  <c r="AH506" i="4"/>
  <c r="AK506" i="4" s="1"/>
  <c r="AH561" i="4"/>
  <c r="AK561" i="4" s="1"/>
  <c r="AH586" i="4"/>
  <c r="AK586" i="4" s="1"/>
  <c r="AH495" i="4"/>
  <c r="AK495" i="4" s="1"/>
  <c r="AH534" i="4"/>
  <c r="AH109" i="4"/>
  <c r="AK109" i="4" s="1"/>
  <c r="AH27" i="4"/>
  <c r="AK27" i="4" s="1"/>
  <c r="AH317" i="4"/>
  <c r="AK317" i="4" s="1"/>
  <c r="AH520" i="4"/>
  <c r="AK520" i="4" s="1"/>
  <c r="AH552" i="4"/>
  <c r="AK552" i="4" s="1"/>
  <c r="AH558" i="4"/>
  <c r="AH483" i="4"/>
  <c r="AK483" i="4" s="1"/>
  <c r="AH570" i="4"/>
  <c r="AH505" i="4"/>
  <c r="AK505" i="4" s="1"/>
  <c r="AH542" i="4"/>
  <c r="AK542" i="4" s="1"/>
  <c r="AH523" i="4"/>
  <c r="AK523" i="4" s="1"/>
  <c r="AH487" i="4"/>
  <c r="AK487" i="4" s="1"/>
  <c r="AH530" i="4"/>
  <c r="AK530" i="4" s="1"/>
  <c r="AH541" i="4"/>
  <c r="AK541" i="4" s="1"/>
  <c r="AH245" i="4"/>
  <c r="AK245" i="4" s="1"/>
  <c r="AH137" i="4"/>
  <c r="AK137" i="4" s="1"/>
  <c r="AH563" i="4"/>
  <c r="AK563" i="4" s="1"/>
  <c r="AH548" i="4"/>
  <c r="AK548" i="4" s="1"/>
  <c r="AH301" i="4"/>
  <c r="AK301" i="4" s="1"/>
  <c r="AH93" i="4"/>
  <c r="AK93" i="4" s="1"/>
  <c r="AH19" i="4"/>
  <c r="AK19" i="4" s="1"/>
  <c r="AH587" i="4"/>
  <c r="AK587" i="4" s="1"/>
  <c r="AH211" i="4"/>
  <c r="AK211" i="4" s="1"/>
  <c r="AH559" i="4"/>
  <c r="AK559" i="4" s="1"/>
  <c r="AH494" i="4"/>
  <c r="AK494" i="4" s="1"/>
  <c r="AH138" i="4"/>
  <c r="AK138" i="4" s="1"/>
  <c r="AH146" i="4"/>
  <c r="AK146" i="4" s="1"/>
  <c r="AH253" i="4"/>
  <c r="AK253" i="4" s="1"/>
  <c r="AH526" i="4"/>
  <c r="AH521" i="4"/>
  <c r="AK521" i="4" s="1"/>
  <c r="AH547" i="4"/>
  <c r="AK547" i="4" s="1"/>
  <c r="AH577" i="4"/>
  <c r="AK577" i="4" s="1"/>
  <c r="AH536" i="4"/>
  <c r="AK536" i="4" s="1"/>
  <c r="AH571" i="4"/>
  <c r="AK571" i="4" s="1"/>
  <c r="AH578" i="4"/>
  <c r="AK578" i="4" s="1"/>
  <c r="AH531" i="4"/>
  <c r="AK531" i="4" s="1"/>
  <c r="AH539" i="4"/>
  <c r="AH593" i="4"/>
  <c r="AK593" i="4" s="1"/>
  <c r="AH126" i="4"/>
  <c r="AK126" i="4" s="1"/>
  <c r="AH154" i="4"/>
  <c r="AK154" i="4" s="1"/>
  <c r="AH85" i="4"/>
  <c r="AK85" i="4" s="1"/>
  <c r="AH582" i="4"/>
  <c r="AK582" i="4" s="1"/>
  <c r="AH540" i="4"/>
  <c r="AK540" i="4" s="1"/>
  <c r="AH584" i="4"/>
  <c r="AK584" i="4" s="1"/>
  <c r="AH574" i="4"/>
  <c r="AK574" i="4" s="1"/>
  <c r="AH489" i="4"/>
  <c r="AK489" i="4" s="1"/>
  <c r="AH585" i="4"/>
  <c r="AK585" i="4" s="1"/>
  <c r="AH502" i="4"/>
  <c r="AK502" i="4" s="1"/>
  <c r="AH77" i="4"/>
  <c r="AK77" i="4" s="1"/>
  <c r="AH298" i="4"/>
  <c r="AK298" i="4" s="1"/>
  <c r="AH529" i="4"/>
  <c r="AK529" i="4" s="1"/>
  <c r="AH504" i="4"/>
  <c r="AK504" i="4" s="1"/>
  <c r="AH528" i="4"/>
  <c r="AK528" i="4" s="1"/>
  <c r="AH592" i="4"/>
  <c r="AK592" i="4" s="1"/>
  <c r="AH560" i="4"/>
  <c r="AK560" i="4" s="1"/>
  <c r="AH508" i="4"/>
  <c r="AH575" i="4"/>
  <c r="AH565" i="4"/>
  <c r="AK565" i="4" s="1"/>
  <c r="AH507" i="4"/>
  <c r="AK507" i="4" s="1"/>
  <c r="AH492" i="4"/>
  <c r="AK492" i="4" s="1"/>
  <c r="AH573" i="4"/>
  <c r="AK573" i="4" s="1"/>
  <c r="AH522" i="4"/>
  <c r="AK522" i="4" s="1"/>
  <c r="AH583" i="4"/>
  <c r="AK583" i="4" s="1"/>
  <c r="AH551" i="4"/>
  <c r="AK551" i="4" s="1"/>
  <c r="AH564" i="4"/>
  <c r="AK564" i="4" s="1"/>
  <c r="AH509" i="4"/>
  <c r="AK509" i="4" s="1"/>
  <c r="AH101" i="4"/>
  <c r="AK101" i="4" s="1"/>
  <c r="AH69" i="4"/>
  <c r="AK69" i="4" s="1"/>
  <c r="AH179" i="4"/>
  <c r="AK179" i="4" s="1"/>
  <c r="AH195" i="4"/>
  <c r="AK195" i="4" s="1"/>
  <c r="AH309" i="4"/>
  <c r="AK309" i="4" s="1"/>
  <c r="AH462" i="4"/>
  <c r="AK462" i="4" s="1"/>
  <c r="AK461" i="4"/>
  <c r="AH493" i="4"/>
  <c r="AK493" i="4" s="1"/>
  <c r="Y554" i="4"/>
  <c r="Y553" i="4" s="1"/>
  <c r="AH555" i="4"/>
  <c r="AH554" i="4" s="1"/>
  <c r="AH553" i="4" s="1"/>
  <c r="AH589" i="4"/>
  <c r="AK589" i="4" s="1"/>
  <c r="AH518" i="4"/>
  <c r="AH482" i="4"/>
  <c r="AK482" i="4" s="1"/>
  <c r="AH497" i="4"/>
  <c r="AK497" i="4" s="1"/>
  <c r="AH512" i="4"/>
  <c r="AK512" i="4" s="1"/>
  <c r="AH228" i="4"/>
  <c r="AK228" i="4" s="1"/>
  <c r="AH533" i="4"/>
  <c r="AK533" i="4" s="1"/>
  <c r="AH519" i="4"/>
  <c r="AK519" i="4" s="1"/>
  <c r="AH169" i="4"/>
  <c r="AK169" i="4" s="1"/>
  <c r="AH51" i="4"/>
  <c r="AK51" i="4" s="1"/>
  <c r="AH59" i="4"/>
  <c r="AK59" i="4" s="1"/>
  <c r="AH162" i="4"/>
  <c r="AK162" i="4" s="1"/>
  <c r="AH269" i="4"/>
  <c r="AK269" i="4" s="1"/>
  <c r="AK463" i="4"/>
  <c r="AH567" i="4"/>
  <c r="AK567" i="4" s="1"/>
  <c r="AH496" i="4"/>
  <c r="AK496" i="4" s="1"/>
  <c r="AH543" i="4"/>
  <c r="AK543" i="4" s="1"/>
  <c r="AH562" i="4"/>
  <c r="AK562" i="4" s="1"/>
  <c r="AH546" i="4"/>
  <c r="AK546" i="4" s="1"/>
  <c r="AH486" i="4"/>
  <c r="AK486" i="4" s="1"/>
  <c r="AH484" i="4"/>
  <c r="AK484" i="4" s="1"/>
  <c r="AH498" i="4"/>
  <c r="AK498" i="4" s="1"/>
  <c r="AH572" i="4"/>
  <c r="AK572" i="4" s="1"/>
  <c r="AH517" i="4"/>
  <c r="AH532" i="4"/>
  <c r="AH285" i="4"/>
  <c r="AK285" i="4" s="1"/>
  <c r="AH43" i="4"/>
  <c r="AK43" i="4" s="1"/>
  <c r="AH187" i="4"/>
  <c r="AK187" i="4" s="1"/>
  <c r="AH545" i="4"/>
  <c r="AK545" i="4" s="1"/>
  <c r="AH527" i="4"/>
  <c r="AK527" i="4" s="1"/>
  <c r="AH544" i="4"/>
  <c r="AH590" i="4"/>
  <c r="AK590" i="4" s="1"/>
  <c r="AH488" i="4"/>
  <c r="AK488" i="4" s="1"/>
  <c r="AH485" i="4"/>
  <c r="AK485" i="4" s="1"/>
  <c r="AH576" i="4"/>
  <c r="AK576" i="4" s="1"/>
  <c r="AH581" i="4"/>
  <c r="AH203" i="4"/>
  <c r="AK203" i="4" s="1"/>
  <c r="AH35" i="4"/>
  <c r="AK35" i="4" s="1"/>
  <c r="AD458" i="4"/>
  <c r="AD457" i="4" s="1"/>
  <c r="H14" i="3" s="1"/>
  <c r="AH277" i="4"/>
  <c r="AH219" i="4"/>
  <c r="AK219" i="4" s="1"/>
  <c r="AH459" i="4"/>
  <c r="AH172" i="4"/>
  <c r="AK172" i="4" s="1"/>
  <c r="AD491" i="4"/>
  <c r="U479" i="4"/>
  <c r="U478" i="4" s="1"/>
  <c r="E17" i="3" s="1"/>
  <c r="AB10" i="4"/>
  <c r="G6" i="3" s="1"/>
  <c r="AB479" i="4"/>
  <c r="AB478" i="4" s="1"/>
  <c r="G17" i="3" s="1"/>
  <c r="Y67" i="4"/>
  <c r="Y66" i="4" s="1"/>
  <c r="F7" i="3" s="1"/>
  <c r="AD168" i="4"/>
  <c r="AD167" i="4" s="1"/>
  <c r="H9" i="3" s="1"/>
  <c r="AD294" i="4"/>
  <c r="Y11" i="4"/>
  <c r="AD227" i="4"/>
  <c r="AD500" i="4"/>
  <c r="AD499" i="4" s="1"/>
  <c r="Y294" i="4"/>
  <c r="Y227" i="4"/>
  <c r="AD516" i="4"/>
  <c r="AD515" i="4" s="1"/>
  <c r="AD580" i="4"/>
  <c r="AD579" i="4" s="1"/>
  <c r="H18" i="3" s="1"/>
  <c r="AD538" i="4"/>
  <c r="AD537" i="4" s="1"/>
  <c r="AD525" i="4"/>
  <c r="Y168" i="4"/>
  <c r="Y167" i="4" s="1"/>
  <c r="F9" i="3" s="1"/>
  <c r="U10" i="4"/>
  <c r="E6" i="3" s="1"/>
  <c r="AD67" i="4"/>
  <c r="AD66" i="4" s="1"/>
  <c r="H7" i="3" s="1"/>
  <c r="Y481" i="4"/>
  <c r="Y480" i="4" s="1"/>
  <c r="Y550" i="4"/>
  <c r="Y549" i="4" s="1"/>
  <c r="Y516" i="4"/>
  <c r="Y515" i="4" s="1"/>
  <c r="Y569" i="4"/>
  <c r="Y568" i="4" s="1"/>
  <c r="Y491" i="4"/>
  <c r="Y490" i="4" s="1"/>
  <c r="Y525" i="4"/>
  <c r="Y524" i="4" s="1"/>
  <c r="Y500" i="4"/>
  <c r="Y499" i="4" s="1"/>
  <c r="Y580" i="4"/>
  <c r="Y579" i="4" s="1"/>
  <c r="F18" i="3" s="1"/>
  <c r="Y538" i="4"/>
  <c r="Y537" i="4" s="1"/>
  <c r="Y557" i="4"/>
  <c r="Y556" i="4" s="1"/>
  <c r="Y132" i="4"/>
  <c r="Y131" i="4" s="1"/>
  <c r="F8" i="3" s="1"/>
  <c r="AD132" i="4"/>
  <c r="AD131" i="4" s="1"/>
  <c r="H8" i="3" s="1"/>
  <c r="I478" i="4"/>
  <c r="U9" i="4" l="1"/>
  <c r="U8" i="4" s="1"/>
  <c r="AB9" i="4"/>
  <c r="Y226" i="4"/>
  <c r="F10" i="3" s="1"/>
  <c r="AD226" i="4"/>
  <c r="H10" i="3" s="1"/>
  <c r="H9" i="4"/>
  <c r="H8" i="4" s="1"/>
  <c r="Y293" i="4"/>
  <c r="F12" i="3" s="1"/>
  <c r="Y287" i="4"/>
  <c r="F11" i="3" s="1"/>
  <c r="AD293" i="4"/>
  <c r="H12" i="3" s="1"/>
  <c r="AD287" i="4"/>
  <c r="H11" i="3" s="1"/>
  <c r="AK61" i="4"/>
  <c r="AK588" i="4"/>
  <c r="AK575" i="4"/>
  <c r="AK566" i="4"/>
  <c r="AK544" i="4"/>
  <c r="AK534" i="4"/>
  <c r="AD524" i="4"/>
  <c r="AK532" i="4"/>
  <c r="M47" i="3" s="1"/>
  <c r="AK518" i="4"/>
  <c r="AK508" i="4"/>
  <c r="AK500" i="4" s="1"/>
  <c r="AK499" i="4" s="1"/>
  <c r="L16" i="3"/>
  <c r="M16" i="3" s="1"/>
  <c r="AK326" i="4"/>
  <c r="AK325" i="4" s="1"/>
  <c r="J13" i="3" s="1"/>
  <c r="AK277" i="4"/>
  <c r="M42" i="3" s="1"/>
  <c r="AK168" i="4"/>
  <c r="AK167" i="4" s="1"/>
  <c r="J9" i="3" s="1"/>
  <c r="AH516" i="4"/>
  <c r="AH515" i="4" s="1"/>
  <c r="AK555" i="4"/>
  <c r="AK554" i="4" s="1"/>
  <c r="AK553" i="4" s="1"/>
  <c r="AH458" i="4"/>
  <c r="AH457" i="4" s="1"/>
  <c r="I14" i="3" s="1"/>
  <c r="AH580" i="4"/>
  <c r="AH579" i="4" s="1"/>
  <c r="I18" i="3" s="1"/>
  <c r="AH227" i="4"/>
  <c r="AH550" i="4"/>
  <c r="AH549" i="4" s="1"/>
  <c r="K168" i="4"/>
  <c r="AB167" i="4"/>
  <c r="G9" i="3" s="1"/>
  <c r="G5" i="3" s="1"/>
  <c r="AK294" i="4"/>
  <c r="AK132" i="4"/>
  <c r="AK131" i="4" s="1"/>
  <c r="J8" i="3" s="1"/>
  <c r="AK67" i="4"/>
  <c r="AK66" i="4" s="1"/>
  <c r="J7" i="3" s="1"/>
  <c r="AH538" i="4"/>
  <c r="AH537" i="4" s="1"/>
  <c r="AH525" i="4"/>
  <c r="AH557" i="4"/>
  <c r="AH556" i="4" s="1"/>
  <c r="AK481" i="4"/>
  <c r="AH491" i="4"/>
  <c r="AH490" i="4" s="1"/>
  <c r="AK539" i="4"/>
  <c r="AK526" i="4"/>
  <c r="AK558" i="4"/>
  <c r="AH67" i="4"/>
  <c r="AH66" i="4" s="1"/>
  <c r="I7" i="3" s="1"/>
  <c r="AK550" i="4"/>
  <c r="AK549" i="4" s="1"/>
  <c r="AK491" i="4"/>
  <c r="AK490" i="4" s="1"/>
  <c r="AK459" i="4"/>
  <c r="AK458" i="4" s="1"/>
  <c r="AK457" i="4" s="1"/>
  <c r="AH569" i="4"/>
  <c r="AH568" i="4" s="1"/>
  <c r="AH132" i="4"/>
  <c r="AH131" i="4" s="1"/>
  <c r="I8" i="3" s="1"/>
  <c r="AH168" i="4"/>
  <c r="AH167" i="4" s="1"/>
  <c r="I9" i="3" s="1"/>
  <c r="AK581" i="4"/>
  <c r="AK580" i="4" s="1"/>
  <c r="AK579" i="4" s="1"/>
  <c r="J18" i="3" s="1"/>
  <c r="AK517" i="4"/>
  <c r="AH481" i="4"/>
  <c r="AK570" i="4"/>
  <c r="AH500" i="4"/>
  <c r="AH499" i="4" s="1"/>
  <c r="AH294" i="4"/>
  <c r="AD490" i="4"/>
  <c r="AD479" i="4"/>
  <c r="AD478" i="4" s="1"/>
  <c r="H17" i="3" s="1"/>
  <c r="Y10" i="4"/>
  <c r="F6" i="3" s="1"/>
  <c r="AX167" i="4"/>
  <c r="K9" i="3" s="1"/>
  <c r="K5" i="3" s="1"/>
  <c r="AX8" i="4"/>
  <c r="D17" i="3"/>
  <c r="D5" i="3" s="1"/>
  <c r="U167" i="4"/>
  <c r="E9" i="3" s="1"/>
  <c r="E5" i="3" s="1"/>
  <c r="Y479" i="4"/>
  <c r="Y478" i="4" s="1"/>
  <c r="F17" i="3" s="1"/>
  <c r="I8" i="4"/>
  <c r="Y9" i="4" l="1"/>
  <c r="Y8" i="4" s="1"/>
  <c r="K9" i="4"/>
  <c r="K8" i="4" s="1"/>
  <c r="AH226" i="4"/>
  <c r="I10" i="3" s="1"/>
  <c r="AH293" i="4"/>
  <c r="I12" i="3" s="1"/>
  <c r="AH287" i="4"/>
  <c r="I11" i="3" s="1"/>
  <c r="AK293" i="4"/>
  <c r="J12" i="3" s="1"/>
  <c r="L12" i="3" s="1"/>
  <c r="M12" i="3" s="1"/>
  <c r="AK287" i="4"/>
  <c r="J11" i="3" s="1"/>
  <c r="L11" i="3" s="1"/>
  <c r="M11" i="3" s="1"/>
  <c r="AK538" i="4"/>
  <c r="AK537" i="4" s="1"/>
  <c r="AK516" i="4"/>
  <c r="AK515" i="4" s="1"/>
  <c r="F5" i="3"/>
  <c r="AK557" i="4"/>
  <c r="AK556" i="4" s="1"/>
  <c r="AK227" i="4"/>
  <c r="AK569" i="4"/>
  <c r="AK568" i="4" s="1"/>
  <c r="AK525" i="4"/>
  <c r="AK524" i="4" s="1"/>
  <c r="L18" i="3"/>
  <c r="M18" i="3" s="1"/>
  <c r="AH524" i="4"/>
  <c r="L13" i="3"/>
  <c r="M13" i="3" s="1"/>
  <c r="L9" i="3"/>
  <c r="M9" i="3" s="1"/>
  <c r="L8" i="3"/>
  <c r="M8" i="3" s="1"/>
  <c r="L7" i="3"/>
  <c r="M7" i="3" s="1"/>
  <c r="M38" i="3"/>
  <c r="AB8" i="4"/>
  <c r="AH480" i="4"/>
  <c r="AH479" i="4"/>
  <c r="AH478" i="4" s="1"/>
  <c r="I17" i="3" s="1"/>
  <c r="AK480" i="4"/>
  <c r="K167" i="4"/>
  <c r="AK226" i="4" l="1"/>
  <c r="J10" i="3" s="1"/>
  <c r="L10" i="3" s="1"/>
  <c r="M10" i="3" s="1"/>
  <c r="AK479" i="4"/>
  <c r="AK478" i="4" s="1"/>
  <c r="J17" i="3" s="1"/>
  <c r="L17" i="3" s="1"/>
  <c r="M17" i="3" s="1"/>
  <c r="M37" i="3"/>
  <c r="L37" i="3"/>
  <c r="AD11" i="4"/>
  <c r="AH12" i="4"/>
  <c r="AH11" i="4" s="1"/>
  <c r="AH9" i="4" s="1"/>
  <c r="AD9" i="4" l="1"/>
  <c r="AD8" i="4" s="1"/>
  <c r="AH8" i="4"/>
  <c r="AH10" i="4"/>
  <c r="I6" i="3" s="1"/>
  <c r="I5" i="3" s="1"/>
  <c r="AK12" i="4"/>
  <c r="AK11" i="4" s="1"/>
  <c r="AK9" i="4" s="1"/>
  <c r="AD10" i="4"/>
  <c r="H6" i="3" s="1"/>
  <c r="H5" i="3" s="1"/>
  <c r="AK10" i="4" l="1"/>
  <c r="J6" i="3" s="1"/>
  <c r="J5" i="3" s="1"/>
  <c r="AK8" i="4"/>
  <c r="L6" i="3" l="1"/>
  <c r="L5" i="3" l="1"/>
  <c r="M6" i="3"/>
  <c r="M5" i="3" s="1"/>
  <c r="K834" i="6"/>
  <c r="AC970" i="6" l="1"/>
  <c r="AC969" i="6" l="1"/>
  <c r="AC968" i="6"/>
  <c r="AC9" i="6" s="1"/>
  <c r="AG969" i="6"/>
  <c r="AL11" i="6"/>
  <c r="AC967" i="6" l="1"/>
  <c r="H47" i="3" s="1"/>
  <c r="H37" i="3" s="1"/>
  <c r="AC8" i="6"/>
</calcChain>
</file>

<file path=xl/comments1.xml><?xml version="1.0" encoding="utf-8"?>
<comments xmlns="http://schemas.openxmlformats.org/spreadsheetml/2006/main">
  <authors>
    <author>Wayne Zhou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TL/PL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QM</t>
        </r>
      </text>
    </comment>
  </commentList>
</comments>
</file>

<file path=xl/comments2.xml><?xml version="1.0" encoding="utf-8"?>
<comments xmlns="http://schemas.openxmlformats.org/spreadsheetml/2006/main">
  <authors>
    <author>Sun. June (CITII)</author>
    <author/>
    <author>Gu. Timmy (CITII)</author>
    <author>Yang. Carl (CITII)</author>
    <author>Wang. Mars (CITII)</author>
  </authors>
  <commentList>
    <comment ref="T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Support Mark: Y; Not support mark: N</t>
        </r>
      </text>
    </comment>
    <comment ref="V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填寫工程師名字</t>
        </r>
      </text>
    </comment>
    <comment ref="W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填寫該項測試的時間</t>
        </r>
      </text>
    </comment>
    <comment ref="X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填入根據</t>
        </r>
        <r>
          <rPr>
            <sz val="11"/>
            <color indexed="81"/>
            <rFont val="Calibri"/>
            <family val="2"/>
          </rPr>
          <t>LNV SW Test matrix</t>
        </r>
        <r>
          <rPr>
            <sz val="11"/>
            <color indexed="81"/>
            <rFont val="標楷體"/>
            <family val="4"/>
            <charset val="136"/>
          </rPr>
          <t>安排</t>
        </r>
        <r>
          <rPr>
            <sz val="11"/>
            <color indexed="81"/>
            <rFont val="Calibri"/>
            <family val="2"/>
          </rPr>
          <t>Test plan</t>
        </r>
        <r>
          <rPr>
            <sz val="11"/>
            <color indexed="81"/>
            <rFont val="標楷體"/>
            <family val="4"/>
            <charset val="136"/>
          </rPr>
          <t>所需測試的</t>
        </r>
        <r>
          <rPr>
            <sz val="11"/>
            <color indexed="81"/>
            <rFont val="Calibri"/>
            <family val="2"/>
          </rPr>
          <t>SKU</t>
        </r>
        <r>
          <rPr>
            <sz val="11"/>
            <color indexed="81"/>
            <rFont val="標楷體"/>
            <family val="4"/>
            <charset val="136"/>
          </rPr>
          <t>數量</t>
        </r>
      </text>
    </comment>
    <comment ref="Y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添加</t>
        </r>
        <r>
          <rPr>
            <sz val="11"/>
            <color indexed="81"/>
            <rFont val="Calibri"/>
            <family val="2"/>
          </rPr>
          <t>total SKU</t>
        </r>
        <r>
          <rPr>
            <sz val="11"/>
            <color indexed="81"/>
            <rFont val="標楷體"/>
            <family val="4"/>
            <charset val="136"/>
          </rPr>
          <t>數量</t>
        </r>
      </text>
    </comment>
    <comment ref="AA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Automation Mark: Y; Can't Automation mark: N</t>
        </r>
      </text>
    </comment>
    <comment ref="AC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Leverage Mark: Y; Can't leverage mark: N</t>
        </r>
      </text>
    </comment>
    <comment ref="AE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Leverage</t>
        </r>
        <r>
          <rPr>
            <sz val="11"/>
            <color indexed="81"/>
            <rFont val="標楷體"/>
            <family val="4"/>
            <charset val="136"/>
          </rPr>
          <t>的考量因素</t>
        </r>
      </text>
    </comment>
    <comment ref="AF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Smart Mark: Y; Can't Smart mark: N</t>
        </r>
      </text>
    </comment>
    <comment ref="AG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Smart</t>
        </r>
        <r>
          <rPr>
            <sz val="11"/>
            <color indexed="81"/>
            <rFont val="標楷體"/>
            <family val="4"/>
            <charset val="136"/>
          </rPr>
          <t xml:space="preserve">的百分比
</t>
        </r>
        <r>
          <rPr>
            <sz val="11"/>
            <color indexed="81"/>
            <rFont val="Calibri"/>
            <family val="2"/>
          </rPr>
          <t>Ps:</t>
        </r>
        <r>
          <rPr>
            <sz val="11"/>
            <color indexed="81"/>
            <rFont val="標楷體"/>
            <family val="4"/>
            <charset val="136"/>
          </rPr>
          <t>部分smart需手動填寫</t>
        </r>
      </text>
    </comment>
    <comment ref="AI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Smart</t>
        </r>
        <r>
          <rPr>
            <sz val="11"/>
            <color indexed="81"/>
            <rFont val="標楷體"/>
            <family val="4"/>
            <charset val="136"/>
          </rPr>
          <t>的考量因素</t>
        </r>
      </text>
    </comment>
    <comment ref="AJ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Stress, Mobile phone nearing (CPI test)</t>
        </r>
        <r>
          <rPr>
            <sz val="11"/>
            <color indexed="81"/>
            <rFont val="標楷體"/>
            <family val="4"/>
            <charset val="136"/>
          </rPr>
          <t>机台特殊性，需手动输入</t>
        </r>
      </text>
    </comment>
    <comment ref="AL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通過左側</t>
        </r>
        <r>
          <rPr>
            <sz val="11"/>
            <color indexed="81"/>
            <rFont val="Calibri"/>
            <family val="2"/>
          </rPr>
          <t>Leverage, Reduction, Automation</t>
        </r>
        <r>
          <rPr>
            <sz val="11"/>
            <color indexed="81"/>
            <rFont val="標楷體"/>
            <family val="4"/>
            <charset val="136"/>
          </rPr>
          <t>之後合理挑選</t>
        </r>
        <r>
          <rPr>
            <sz val="11"/>
            <color indexed="81"/>
            <rFont val="Calibri"/>
            <family val="2"/>
          </rPr>
          <t>Test SKU</t>
        </r>
        <r>
          <rPr>
            <sz val="11"/>
            <color indexed="81"/>
            <rFont val="標楷體"/>
            <family val="4"/>
            <charset val="136"/>
          </rPr>
          <t>並生成的</t>
        </r>
        <r>
          <rPr>
            <sz val="11"/>
            <color indexed="81"/>
            <rFont val="Calibri"/>
            <family val="2"/>
          </rPr>
          <t xml:space="preserve">Test plan
</t>
        </r>
        <r>
          <rPr>
            <b/>
            <sz val="11"/>
            <color indexed="81"/>
            <rFont val="Calibri"/>
            <family val="2"/>
          </rPr>
          <t>V</t>
        </r>
        <r>
          <rPr>
            <sz val="11"/>
            <color indexed="81"/>
            <rFont val="Calibri"/>
            <family val="2"/>
          </rPr>
          <t xml:space="preserve"> means: need test; </t>
        </r>
        <r>
          <rPr>
            <b/>
            <sz val="11"/>
            <color indexed="81"/>
            <rFont val="Calibri"/>
            <family val="2"/>
          </rPr>
          <t>X</t>
        </r>
        <r>
          <rPr>
            <sz val="11"/>
            <color indexed="81"/>
            <rFont val="Calibri"/>
            <family val="2"/>
          </rPr>
          <t xml:space="preserve"> means: no need test;
</t>
        </r>
        <r>
          <rPr>
            <b/>
            <sz val="11"/>
            <color indexed="81"/>
            <rFont val="Calibri"/>
            <family val="2"/>
          </rPr>
          <t>A</t>
        </r>
        <r>
          <rPr>
            <sz val="11"/>
            <color indexed="81"/>
            <rFont val="Calibri"/>
            <family val="2"/>
          </rPr>
          <t xml:space="preserve"> means: Automation; </t>
        </r>
        <r>
          <rPr>
            <b/>
            <sz val="11"/>
            <color indexed="81"/>
            <rFont val="Calibri"/>
            <family val="2"/>
          </rPr>
          <t>L</t>
        </r>
        <r>
          <rPr>
            <sz val="11"/>
            <color indexed="81"/>
            <rFont val="Calibri"/>
            <family val="2"/>
          </rPr>
          <t xml:space="preserve"> means: Leverage; </t>
        </r>
        <r>
          <rPr>
            <b/>
            <sz val="11"/>
            <color indexed="81"/>
            <rFont val="Calibri"/>
            <family val="2"/>
          </rPr>
          <t xml:space="preserve">S </t>
        </r>
        <r>
          <rPr>
            <sz val="11"/>
            <color indexed="81"/>
            <rFont val="Calibri"/>
            <family val="2"/>
          </rPr>
          <t>means: Smart</t>
        </r>
      </text>
    </comment>
    <comment ref="AV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更新專案過程中</t>
        </r>
        <r>
          <rPr>
            <sz val="11"/>
            <color indexed="81"/>
            <rFont val="Calibri"/>
            <family val="2"/>
          </rPr>
          <t>retest</t>
        </r>
        <r>
          <rPr>
            <sz val="11"/>
            <color indexed="81"/>
            <rFont val="標楷體"/>
            <family val="4"/>
            <charset val="136"/>
          </rPr>
          <t>的次数</t>
        </r>
      </text>
    </comment>
    <comment ref="AW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更新專案過程中</t>
        </r>
        <r>
          <rPr>
            <sz val="11"/>
            <color indexed="81"/>
            <rFont val="Calibri"/>
            <family val="2"/>
          </rPr>
          <t>retest</t>
        </r>
        <r>
          <rPr>
            <sz val="11"/>
            <color indexed="81"/>
            <rFont val="標楷體"/>
            <family val="4"/>
            <charset val="136"/>
          </rPr>
          <t>的</t>
        </r>
        <r>
          <rPr>
            <sz val="11"/>
            <color indexed="81"/>
            <rFont val="Calibri"/>
            <family val="2"/>
          </rPr>
          <t>SKU</t>
        </r>
        <r>
          <rPr>
            <sz val="11"/>
            <color indexed="81"/>
            <rFont val="標楷體"/>
            <family val="4"/>
            <charset val="136"/>
          </rPr>
          <t>數量</t>
        </r>
      </text>
    </comment>
    <comment ref="AX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更新專案過程中</t>
        </r>
        <r>
          <rPr>
            <sz val="11"/>
            <color indexed="81"/>
            <rFont val="Calibri"/>
            <family val="2"/>
          </rPr>
          <t>retest</t>
        </r>
        <r>
          <rPr>
            <sz val="11"/>
            <color indexed="81"/>
            <rFont val="標楷體"/>
            <family val="4"/>
            <charset val="136"/>
          </rPr>
          <t>的</t>
        </r>
        <r>
          <rPr>
            <sz val="11"/>
            <color indexed="81"/>
            <rFont val="Calibri"/>
            <family val="2"/>
          </rPr>
          <t>s</t>
        </r>
        <r>
          <rPr>
            <sz val="11"/>
            <color indexed="81"/>
            <rFont val="標楷體"/>
            <family val="4"/>
            <charset val="136"/>
          </rPr>
          <t>時間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Sun. June (CITII):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參考,無需編輯</t>
        </r>
      </text>
    </comment>
    <comment ref="F56" authorId="1">
      <text>
        <r>
          <rPr>
            <sz val="9"/>
            <color rgb="FF000000"/>
            <rFont val="宋体"/>
          </rPr>
          <t>Gu. Timmy (CITII):
2016/06/03 Align w/ LNV SWPA manager May_Cai via mail: FAI, PCR item, not request in NPI develop phase.</t>
        </r>
      </text>
    </comment>
    <comment ref="F68" authorId="1">
      <text>
        <r>
          <rPr>
            <sz val="9"/>
            <color rgb="FF000000"/>
            <rFont val="宋体"/>
          </rPr>
          <t>Gu. Timmy (CITII):
Audio team handle section: MMA001_ Audio playback v3.1.8 - Loudspeaker loudness test 
DQA team handle section: other sections handled by DQA.
Short-term: Temporarily, DQA plan this section into DQA test pool, and provide excel summary for Audio team update, then DQA copy to update TDMS
Long-term: separate this section as one dedicated case for Audio plan and update.</t>
        </r>
      </text>
    </comment>
    <comment ref="F69" authorId="1">
      <text>
        <r>
          <rPr>
            <sz val="9"/>
            <color rgb="FF000000"/>
            <rFont val="宋体"/>
          </rPr>
          <t>Gu. Timmy (CITII):
Audio team handle section: MMA002: Audio Recording test v3.0.9 - Section : Dual Array Mirophone check
DQA team handle section: other sections handled by DQA.
Short-term: Temporarily, DQA plan this section into DQA test pool, and provide excel summary for Audio team update, then DQA copy to update TDMS
Long-term: separate this section as one dedicated case for Audio plan and update.</t>
        </r>
      </text>
    </comment>
    <comment ref="F106" authorId="1">
      <text>
        <r>
          <rPr>
            <sz val="9"/>
            <color rgb="FF000000"/>
            <rFont val="宋体"/>
          </rPr>
          <t>Gu. Timmy (CITII):
LNV in-house project currently, if compal project support, will handle by DQA</t>
        </r>
      </text>
    </comment>
    <comment ref="F165" authorId="2">
      <text>
        <r>
          <rPr>
            <b/>
            <sz val="9"/>
            <color indexed="81"/>
            <rFont val="Tahoma"/>
            <family val="2"/>
          </rPr>
          <t>Gu. Timmy (CITII):</t>
        </r>
        <r>
          <rPr>
            <sz val="9"/>
            <color indexed="81"/>
            <rFont val="Tahoma"/>
            <family val="2"/>
          </rPr>
          <t xml:space="preserve">
W/ eSIM Mobility test(Field Test)</t>
        </r>
      </text>
    </comment>
    <comment ref="C183" authorId="0">
      <text>
        <r>
          <rPr>
            <b/>
            <sz val="9"/>
            <color indexed="81"/>
            <rFont val="Tahoma"/>
            <family val="2"/>
          </rPr>
          <t>Sun. June (CITII):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因為測試過程需要插拔，自動化無法一直運行</t>
        </r>
      </text>
    </comment>
    <comment ref="I475" authorId="3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 xml:space="preserve">PLC010_Linpus_Lite2.2_testcase.xls V1.0.2 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J475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 xml:space="preserve">PLC010_Linpus_Lite2.2_testcase.xls V1.0.2 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I476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>011_Linpus_Lite2.2_testcase.xls V1.0.1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J476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>011_Linpus_Lite2.2_testcase.xls V1.0.1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I477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>012_keyparts 2.2_testcase.xls V1.0.1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J477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>012_keyparts 2.2_testcase.xls V1.0.1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F606" authorId="1">
      <text>
        <r>
          <rPr>
            <sz val="9"/>
            <color rgb="FF000000"/>
            <rFont val="宋体"/>
          </rPr>
          <t xml:space="preserve">1. Driver release handle by SA team
2. BIOS web release cover by BFA001_11(SA)
</t>
        </r>
      </text>
    </comment>
    <comment ref="F617" authorId="1">
      <text>
        <r>
          <rPr>
            <sz val="9"/>
            <color rgb="FF000000"/>
            <rFont val="宋体"/>
          </rPr>
          <t>Gu. Timmy (CITII):
Cover by image progress.</t>
        </r>
      </text>
    </comment>
  </commentList>
</comments>
</file>

<file path=xl/comments3.xml><?xml version="1.0" encoding="utf-8"?>
<comments xmlns="http://schemas.openxmlformats.org/spreadsheetml/2006/main">
  <authors>
    <author>Sun. June (CITII)</author>
    <author/>
    <author>Gu. Timmy (CITII)</author>
    <author>Yang. Carl (CITII)</author>
    <author>Wang. Mars (CITII)</author>
  </authors>
  <commentList>
    <comment ref="T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Support Mark: Y; Not support mark: N</t>
        </r>
      </text>
    </comment>
    <comment ref="V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填寫工程師名字</t>
        </r>
      </text>
    </comment>
    <comment ref="W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填寫該項測試的時間</t>
        </r>
      </text>
    </comment>
    <comment ref="X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填入根據</t>
        </r>
        <r>
          <rPr>
            <sz val="11"/>
            <color indexed="81"/>
            <rFont val="Calibri"/>
            <family val="2"/>
          </rPr>
          <t>LNV SW Test matrix</t>
        </r>
        <r>
          <rPr>
            <sz val="11"/>
            <color indexed="81"/>
            <rFont val="標楷體"/>
            <family val="4"/>
            <charset val="136"/>
          </rPr>
          <t>安排</t>
        </r>
        <r>
          <rPr>
            <sz val="11"/>
            <color indexed="81"/>
            <rFont val="Calibri"/>
            <family val="2"/>
          </rPr>
          <t>Test plan</t>
        </r>
        <r>
          <rPr>
            <sz val="11"/>
            <color indexed="81"/>
            <rFont val="標楷體"/>
            <family val="4"/>
            <charset val="136"/>
          </rPr>
          <t>所需測試的</t>
        </r>
        <r>
          <rPr>
            <sz val="11"/>
            <color indexed="81"/>
            <rFont val="Calibri"/>
            <family val="2"/>
          </rPr>
          <t>SKU</t>
        </r>
        <r>
          <rPr>
            <sz val="11"/>
            <color indexed="81"/>
            <rFont val="標楷體"/>
            <family val="4"/>
            <charset val="136"/>
          </rPr>
          <t>數量</t>
        </r>
      </text>
    </comment>
    <comment ref="Y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添加</t>
        </r>
        <r>
          <rPr>
            <sz val="11"/>
            <color indexed="81"/>
            <rFont val="Calibri"/>
            <family val="2"/>
          </rPr>
          <t>total SKU</t>
        </r>
        <r>
          <rPr>
            <sz val="11"/>
            <color indexed="81"/>
            <rFont val="標楷體"/>
            <family val="4"/>
            <charset val="136"/>
          </rPr>
          <t>數量</t>
        </r>
      </text>
    </comment>
    <comment ref="AA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Automation Mark: Y; Can't Automation mark: N</t>
        </r>
      </text>
    </comment>
    <comment ref="AC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Leverage Mark: Y; Can't leverage mark: N</t>
        </r>
      </text>
    </comment>
    <comment ref="AE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Leverage</t>
        </r>
        <r>
          <rPr>
            <sz val="11"/>
            <color indexed="81"/>
            <rFont val="標楷體"/>
            <family val="4"/>
            <charset val="136"/>
          </rPr>
          <t>的考量因素</t>
        </r>
      </text>
    </comment>
    <comment ref="AF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Smart Mark: Y; Can't Smart mark: N</t>
        </r>
      </text>
    </comment>
    <comment ref="AG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Smart</t>
        </r>
        <r>
          <rPr>
            <sz val="11"/>
            <color indexed="81"/>
            <rFont val="標楷體"/>
            <family val="4"/>
            <charset val="136"/>
          </rPr>
          <t xml:space="preserve">的百分比
</t>
        </r>
        <r>
          <rPr>
            <sz val="11"/>
            <color indexed="81"/>
            <rFont val="Calibri"/>
            <family val="2"/>
          </rPr>
          <t>Ps:</t>
        </r>
        <r>
          <rPr>
            <sz val="11"/>
            <color indexed="81"/>
            <rFont val="標楷體"/>
            <family val="4"/>
            <charset val="136"/>
          </rPr>
          <t>部分smart需手動填寫</t>
        </r>
      </text>
    </comment>
    <comment ref="AI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Smart</t>
        </r>
        <r>
          <rPr>
            <sz val="11"/>
            <color indexed="81"/>
            <rFont val="標楷體"/>
            <family val="4"/>
            <charset val="136"/>
          </rPr>
          <t>的考量因素</t>
        </r>
      </text>
    </comment>
    <comment ref="AJ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Stress, Mobile phone nearing (CPI test)</t>
        </r>
        <r>
          <rPr>
            <sz val="11"/>
            <color indexed="81"/>
            <rFont val="標楷體"/>
            <family val="4"/>
            <charset val="136"/>
          </rPr>
          <t>机台特殊性，需手动输入</t>
        </r>
      </text>
    </comment>
    <comment ref="AL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通過左側</t>
        </r>
        <r>
          <rPr>
            <sz val="11"/>
            <color indexed="81"/>
            <rFont val="Calibri"/>
            <family val="2"/>
          </rPr>
          <t>Leverage, Reduction, Automation</t>
        </r>
        <r>
          <rPr>
            <sz val="11"/>
            <color indexed="81"/>
            <rFont val="標楷體"/>
            <family val="4"/>
            <charset val="136"/>
          </rPr>
          <t>之後合理挑選</t>
        </r>
        <r>
          <rPr>
            <sz val="11"/>
            <color indexed="81"/>
            <rFont val="Calibri"/>
            <family val="2"/>
          </rPr>
          <t>Test SKU</t>
        </r>
        <r>
          <rPr>
            <sz val="11"/>
            <color indexed="81"/>
            <rFont val="標楷體"/>
            <family val="4"/>
            <charset val="136"/>
          </rPr>
          <t>並生成的</t>
        </r>
        <r>
          <rPr>
            <sz val="11"/>
            <color indexed="81"/>
            <rFont val="Calibri"/>
            <family val="2"/>
          </rPr>
          <t xml:space="preserve">Test plan
</t>
        </r>
        <r>
          <rPr>
            <b/>
            <sz val="11"/>
            <color indexed="81"/>
            <rFont val="Calibri"/>
            <family val="2"/>
          </rPr>
          <t>V</t>
        </r>
        <r>
          <rPr>
            <sz val="11"/>
            <color indexed="81"/>
            <rFont val="Calibri"/>
            <family val="2"/>
          </rPr>
          <t xml:space="preserve"> means: need test; </t>
        </r>
        <r>
          <rPr>
            <b/>
            <sz val="11"/>
            <color indexed="81"/>
            <rFont val="Calibri"/>
            <family val="2"/>
          </rPr>
          <t>X</t>
        </r>
        <r>
          <rPr>
            <sz val="11"/>
            <color indexed="81"/>
            <rFont val="Calibri"/>
            <family val="2"/>
          </rPr>
          <t xml:space="preserve"> means: no need test;
</t>
        </r>
        <r>
          <rPr>
            <b/>
            <sz val="11"/>
            <color indexed="81"/>
            <rFont val="Calibri"/>
            <family val="2"/>
          </rPr>
          <t>A</t>
        </r>
        <r>
          <rPr>
            <sz val="11"/>
            <color indexed="81"/>
            <rFont val="Calibri"/>
            <family val="2"/>
          </rPr>
          <t xml:space="preserve"> means: Automation; </t>
        </r>
        <r>
          <rPr>
            <b/>
            <sz val="11"/>
            <color indexed="81"/>
            <rFont val="Calibri"/>
            <family val="2"/>
          </rPr>
          <t>L</t>
        </r>
        <r>
          <rPr>
            <sz val="11"/>
            <color indexed="81"/>
            <rFont val="Calibri"/>
            <family val="2"/>
          </rPr>
          <t xml:space="preserve"> means: Leverage; </t>
        </r>
        <r>
          <rPr>
            <b/>
            <sz val="11"/>
            <color indexed="81"/>
            <rFont val="Calibri"/>
            <family val="2"/>
          </rPr>
          <t xml:space="preserve">S </t>
        </r>
        <r>
          <rPr>
            <sz val="11"/>
            <color indexed="81"/>
            <rFont val="Calibri"/>
            <family val="2"/>
          </rPr>
          <t>means: Smart</t>
        </r>
      </text>
    </comment>
    <comment ref="AV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更新專案過程中</t>
        </r>
        <r>
          <rPr>
            <sz val="11"/>
            <color indexed="81"/>
            <rFont val="Calibri"/>
            <family val="2"/>
          </rPr>
          <t>retest</t>
        </r>
        <r>
          <rPr>
            <sz val="11"/>
            <color indexed="81"/>
            <rFont val="標楷體"/>
            <family val="4"/>
            <charset val="136"/>
          </rPr>
          <t>的次数</t>
        </r>
      </text>
    </comment>
    <comment ref="AW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更新專案過程中</t>
        </r>
        <r>
          <rPr>
            <sz val="11"/>
            <color indexed="81"/>
            <rFont val="Calibri"/>
            <family val="2"/>
          </rPr>
          <t>retest</t>
        </r>
        <r>
          <rPr>
            <sz val="11"/>
            <color indexed="81"/>
            <rFont val="標楷體"/>
            <family val="4"/>
            <charset val="136"/>
          </rPr>
          <t>的</t>
        </r>
        <r>
          <rPr>
            <sz val="11"/>
            <color indexed="81"/>
            <rFont val="Calibri"/>
            <family val="2"/>
          </rPr>
          <t>SKU</t>
        </r>
        <r>
          <rPr>
            <sz val="11"/>
            <color indexed="81"/>
            <rFont val="標楷體"/>
            <family val="4"/>
            <charset val="136"/>
          </rPr>
          <t>數量</t>
        </r>
      </text>
    </comment>
    <comment ref="AX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更新專案過程中</t>
        </r>
        <r>
          <rPr>
            <sz val="11"/>
            <color indexed="81"/>
            <rFont val="Calibri"/>
            <family val="2"/>
          </rPr>
          <t>retest</t>
        </r>
        <r>
          <rPr>
            <sz val="11"/>
            <color indexed="81"/>
            <rFont val="標楷體"/>
            <family val="4"/>
            <charset val="136"/>
          </rPr>
          <t>的</t>
        </r>
        <r>
          <rPr>
            <sz val="11"/>
            <color indexed="81"/>
            <rFont val="Calibri"/>
            <family val="2"/>
          </rPr>
          <t>s</t>
        </r>
        <r>
          <rPr>
            <sz val="11"/>
            <color indexed="81"/>
            <rFont val="標楷體"/>
            <family val="4"/>
            <charset val="136"/>
          </rPr>
          <t>時間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Sun. June (CITII):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參考,無需編輯</t>
        </r>
      </text>
    </comment>
    <comment ref="F56" authorId="1">
      <text>
        <r>
          <rPr>
            <sz val="9"/>
            <color rgb="FF000000"/>
            <rFont val="宋体"/>
          </rPr>
          <t>Gu. Timmy (CITII):
2016/06/03 Align w/ LNV SWPA manager May_Cai via mail: FAI, PCR item, not request in NPI develop phase.</t>
        </r>
      </text>
    </comment>
    <comment ref="F68" authorId="1">
      <text>
        <r>
          <rPr>
            <sz val="9"/>
            <color rgb="FF000000"/>
            <rFont val="宋体"/>
          </rPr>
          <t>Gu. Timmy (CITII):
Audio team handle section: MMA001_ Audio playback v3.1.8 - Loudspeaker loudness test 
DQA team handle section: other sections handled by DQA.
Short-term: Temporarily, DQA plan this section into DQA test pool, and provide excel summary for Audio team update, then DQA copy to update TDMS
Long-term: separate this section as one dedicated case for Audio plan and update.</t>
        </r>
      </text>
    </comment>
    <comment ref="F69" authorId="1">
      <text>
        <r>
          <rPr>
            <sz val="9"/>
            <color rgb="FF000000"/>
            <rFont val="宋体"/>
          </rPr>
          <t>Gu. Timmy (CITII):
Audio team handle section: MMA002: Audio Recording test v3.0.9 - Section : Dual Array Mirophone check
DQA team handle section: other sections handled by DQA.
Short-term: Temporarily, DQA plan this section into DQA test pool, and provide excel summary for Audio team update, then DQA copy to update TDMS
Long-term: separate this section as one dedicated case for Audio plan and update.</t>
        </r>
      </text>
    </comment>
    <comment ref="F106" authorId="1">
      <text>
        <r>
          <rPr>
            <sz val="9"/>
            <color rgb="FF000000"/>
            <rFont val="宋体"/>
          </rPr>
          <t>Gu. Timmy (CITII):
LNV in-house project currently, if compal project support, will handle by DQA</t>
        </r>
      </text>
    </comment>
    <comment ref="F165" authorId="2">
      <text>
        <r>
          <rPr>
            <b/>
            <sz val="9"/>
            <color indexed="81"/>
            <rFont val="Tahoma"/>
            <family val="2"/>
          </rPr>
          <t>Gu. Timmy (CITII):</t>
        </r>
        <r>
          <rPr>
            <sz val="9"/>
            <color indexed="81"/>
            <rFont val="Tahoma"/>
            <family val="2"/>
          </rPr>
          <t xml:space="preserve">
W/ eSIM Mobility test(Field Test)</t>
        </r>
      </text>
    </comment>
    <comment ref="C183" authorId="0">
      <text>
        <r>
          <rPr>
            <b/>
            <sz val="9"/>
            <color indexed="81"/>
            <rFont val="Tahoma"/>
            <family val="2"/>
          </rPr>
          <t>Sun. June (CITII):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因為測試過程需要插拔，自動化無法一直運行</t>
        </r>
      </text>
    </comment>
    <comment ref="I475" authorId="3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 xml:space="preserve">PLC010_Linpus_Lite2.2_testcase.xls V1.0.2 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J475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 xml:space="preserve">PLC010_Linpus_Lite2.2_testcase.xls V1.0.2 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I476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>011_Linpus_Lite2.2_testcase.xls V1.0.1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J476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>011_Linpus_Lite2.2_testcase.xls V1.0.1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I477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>012_keyparts 2.2_testcase.xls V1.0.1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J477" authorId="4">
      <text>
        <r>
          <rPr>
            <b/>
            <sz val="9"/>
            <color indexed="81"/>
            <rFont val="細明體"/>
            <family val="3"/>
            <charset val="136"/>
          </rPr>
          <t>按照</t>
        </r>
        <r>
          <rPr>
            <b/>
            <sz val="9"/>
            <color indexed="81"/>
            <rFont val="Tahoma"/>
            <family val="2"/>
          </rPr>
          <t>test case</t>
        </r>
        <r>
          <rPr>
            <b/>
            <sz val="9"/>
            <color indexed="81"/>
            <rFont val="細明體"/>
            <family val="3"/>
            <charset val="136"/>
          </rPr>
          <t>附件</t>
        </r>
        <r>
          <rPr>
            <b/>
            <sz val="9"/>
            <color indexed="81"/>
            <rFont val="Tahoma"/>
            <family val="2"/>
          </rPr>
          <t>012_keyparts 2.2_testcase.xls V1.0.1</t>
        </r>
        <r>
          <rPr>
            <b/>
            <sz val="9"/>
            <color indexed="81"/>
            <rFont val="細明體"/>
            <family val="3"/>
            <charset val="136"/>
          </rPr>
          <t>计算</t>
        </r>
      </text>
    </comment>
    <comment ref="F606" authorId="1">
      <text>
        <r>
          <rPr>
            <sz val="9"/>
            <color rgb="FF000000"/>
            <rFont val="宋体"/>
          </rPr>
          <t xml:space="preserve">1. Driver release handle by SA team
2. BIOS web release cover by BFA001_11(SA)
</t>
        </r>
      </text>
    </comment>
    <comment ref="F617" authorId="1">
      <text>
        <r>
          <rPr>
            <sz val="9"/>
            <color rgb="FF000000"/>
            <rFont val="宋体"/>
          </rPr>
          <t>Gu. Timmy (CITII):
Cover by image progress.</t>
        </r>
      </text>
    </comment>
  </commentList>
</comments>
</file>

<file path=xl/comments4.xml><?xml version="1.0" encoding="utf-8"?>
<comments xmlns="http://schemas.openxmlformats.org/spreadsheetml/2006/main">
  <authors>
    <author>Sun. June (CITII)</author>
    <author/>
    <author>Gu. Timmy (CITII)</author>
  </authors>
  <commentList>
    <comment ref="S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Support Mark: Y; Not support mark: N</t>
        </r>
      </text>
    </comment>
    <comment ref="U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填寫工程師名字</t>
        </r>
      </text>
    </comment>
    <comment ref="V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填寫該項測試的時間</t>
        </r>
      </text>
    </comment>
    <comment ref="W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填入根據</t>
        </r>
        <r>
          <rPr>
            <sz val="11"/>
            <color indexed="81"/>
            <rFont val="Calibri"/>
            <family val="2"/>
          </rPr>
          <t>LNV SW Test matrix</t>
        </r>
        <r>
          <rPr>
            <sz val="11"/>
            <color indexed="81"/>
            <rFont val="標楷體"/>
            <family val="4"/>
            <charset val="136"/>
          </rPr>
          <t>安排</t>
        </r>
        <r>
          <rPr>
            <sz val="11"/>
            <color indexed="81"/>
            <rFont val="Calibri"/>
            <family val="2"/>
          </rPr>
          <t>Test plan</t>
        </r>
        <r>
          <rPr>
            <sz val="11"/>
            <color indexed="81"/>
            <rFont val="標楷體"/>
            <family val="4"/>
            <charset val="136"/>
          </rPr>
          <t>所需測試的</t>
        </r>
        <r>
          <rPr>
            <sz val="11"/>
            <color indexed="81"/>
            <rFont val="Calibri"/>
            <family val="2"/>
          </rPr>
          <t>SKU</t>
        </r>
        <r>
          <rPr>
            <sz val="11"/>
            <color indexed="81"/>
            <rFont val="標楷體"/>
            <family val="4"/>
            <charset val="136"/>
          </rPr>
          <t>數量</t>
        </r>
      </text>
    </comment>
    <comment ref="X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添加</t>
        </r>
        <r>
          <rPr>
            <sz val="11"/>
            <color indexed="81"/>
            <rFont val="Calibri"/>
            <family val="2"/>
          </rPr>
          <t>total SKU</t>
        </r>
        <r>
          <rPr>
            <sz val="11"/>
            <color indexed="81"/>
            <rFont val="標楷體"/>
            <family val="4"/>
            <charset val="136"/>
          </rPr>
          <t>數量</t>
        </r>
      </text>
    </comment>
    <comment ref="Z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Automation Mark: Y; Can't Automation mark: N</t>
        </r>
      </text>
    </comment>
    <comment ref="AB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Leverage Mark: Y; Can't leverage mark: N</t>
        </r>
      </text>
    </comment>
    <comment ref="AD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Leverage</t>
        </r>
        <r>
          <rPr>
            <sz val="11"/>
            <color indexed="81"/>
            <rFont val="標楷體"/>
            <family val="4"/>
            <charset val="136"/>
          </rPr>
          <t>的考量因素</t>
        </r>
      </text>
    </comment>
    <comment ref="AE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Smart Mark: Y; Can't Smart mark: N</t>
        </r>
      </text>
    </comment>
    <comment ref="AF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Smart</t>
        </r>
        <r>
          <rPr>
            <sz val="11"/>
            <color indexed="81"/>
            <rFont val="標楷體"/>
            <family val="4"/>
            <charset val="136"/>
          </rPr>
          <t xml:space="preserve">的百分比
</t>
        </r>
        <r>
          <rPr>
            <sz val="11"/>
            <color indexed="81"/>
            <rFont val="Calibri"/>
            <family val="2"/>
          </rPr>
          <t>Ps:</t>
        </r>
        <r>
          <rPr>
            <sz val="11"/>
            <color indexed="81"/>
            <rFont val="標楷體"/>
            <family val="4"/>
            <charset val="136"/>
          </rPr>
          <t>部分smart需手動填寫</t>
        </r>
      </text>
    </comment>
    <comment ref="AH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Smart</t>
        </r>
        <r>
          <rPr>
            <sz val="11"/>
            <color indexed="81"/>
            <rFont val="標楷體"/>
            <family val="4"/>
            <charset val="136"/>
          </rPr>
          <t>的考量因素</t>
        </r>
      </text>
    </comment>
    <comment ref="AK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通過左側</t>
        </r>
        <r>
          <rPr>
            <sz val="11"/>
            <color indexed="81"/>
            <rFont val="Calibri"/>
            <family val="2"/>
          </rPr>
          <t>Leverage, Reduction, Automation</t>
        </r>
        <r>
          <rPr>
            <sz val="11"/>
            <color indexed="81"/>
            <rFont val="標楷體"/>
            <family val="4"/>
            <charset val="136"/>
          </rPr>
          <t>之後合理挑選</t>
        </r>
        <r>
          <rPr>
            <sz val="11"/>
            <color indexed="81"/>
            <rFont val="Calibri"/>
            <family val="2"/>
          </rPr>
          <t>Test SKU</t>
        </r>
        <r>
          <rPr>
            <sz val="11"/>
            <color indexed="81"/>
            <rFont val="標楷體"/>
            <family val="4"/>
            <charset val="136"/>
          </rPr>
          <t>並生成的</t>
        </r>
        <r>
          <rPr>
            <sz val="11"/>
            <color indexed="81"/>
            <rFont val="Calibri"/>
            <family val="2"/>
          </rPr>
          <t xml:space="preserve">Test plan
</t>
        </r>
        <r>
          <rPr>
            <b/>
            <sz val="11"/>
            <color indexed="81"/>
            <rFont val="Calibri"/>
            <family val="2"/>
          </rPr>
          <t>V</t>
        </r>
        <r>
          <rPr>
            <sz val="11"/>
            <color indexed="81"/>
            <rFont val="Calibri"/>
            <family val="2"/>
          </rPr>
          <t xml:space="preserve"> means: need test; </t>
        </r>
        <r>
          <rPr>
            <b/>
            <sz val="11"/>
            <color indexed="81"/>
            <rFont val="Calibri"/>
            <family val="2"/>
          </rPr>
          <t>X</t>
        </r>
        <r>
          <rPr>
            <sz val="11"/>
            <color indexed="81"/>
            <rFont val="Calibri"/>
            <family val="2"/>
          </rPr>
          <t xml:space="preserve"> means: no need test;
</t>
        </r>
        <r>
          <rPr>
            <b/>
            <sz val="11"/>
            <color indexed="81"/>
            <rFont val="Calibri"/>
            <family val="2"/>
          </rPr>
          <t>A</t>
        </r>
        <r>
          <rPr>
            <sz val="11"/>
            <color indexed="81"/>
            <rFont val="Calibri"/>
            <family val="2"/>
          </rPr>
          <t xml:space="preserve"> means: Automation; </t>
        </r>
        <r>
          <rPr>
            <b/>
            <sz val="11"/>
            <color indexed="81"/>
            <rFont val="Calibri"/>
            <family val="2"/>
          </rPr>
          <t>L</t>
        </r>
        <r>
          <rPr>
            <sz val="11"/>
            <color indexed="81"/>
            <rFont val="Calibri"/>
            <family val="2"/>
          </rPr>
          <t xml:space="preserve"> means: Leverage; </t>
        </r>
        <r>
          <rPr>
            <b/>
            <sz val="11"/>
            <color indexed="81"/>
            <rFont val="Calibri"/>
            <family val="2"/>
          </rPr>
          <t xml:space="preserve">R </t>
        </r>
        <r>
          <rPr>
            <sz val="11"/>
            <color indexed="81"/>
            <rFont val="Calibri"/>
            <family val="2"/>
          </rPr>
          <t>means: Reduction</t>
        </r>
      </text>
    </comment>
    <comment ref="AU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更新專案過程中</t>
        </r>
        <r>
          <rPr>
            <sz val="11"/>
            <color indexed="81"/>
            <rFont val="Calibri"/>
            <family val="2"/>
          </rPr>
          <t>retest</t>
        </r>
        <r>
          <rPr>
            <sz val="11"/>
            <color indexed="81"/>
            <rFont val="標楷體"/>
            <family val="4"/>
            <charset val="136"/>
          </rPr>
          <t>的次数</t>
        </r>
      </text>
    </comment>
    <comment ref="AV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更新專案過程中</t>
        </r>
        <r>
          <rPr>
            <sz val="11"/>
            <color indexed="81"/>
            <rFont val="Calibri"/>
            <family val="2"/>
          </rPr>
          <t>retest</t>
        </r>
        <r>
          <rPr>
            <sz val="11"/>
            <color indexed="81"/>
            <rFont val="標楷體"/>
            <family val="4"/>
            <charset val="136"/>
          </rPr>
          <t>的</t>
        </r>
        <r>
          <rPr>
            <sz val="11"/>
            <color indexed="81"/>
            <rFont val="Calibri"/>
            <family val="2"/>
          </rPr>
          <t>SKU</t>
        </r>
        <r>
          <rPr>
            <sz val="11"/>
            <color indexed="81"/>
            <rFont val="標楷體"/>
            <family val="4"/>
            <charset val="136"/>
          </rPr>
          <t>數量</t>
        </r>
      </text>
    </comment>
    <comment ref="AW5" authorId="0">
      <text>
        <r>
          <rPr>
            <b/>
            <sz val="11"/>
            <color indexed="81"/>
            <rFont val="Calibri"/>
            <family val="2"/>
          </rPr>
          <t>Sun. June (CITII):</t>
        </r>
        <r>
          <rPr>
            <sz val="11"/>
            <color indexed="81"/>
            <rFont val="Calibri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更新專案過程中</t>
        </r>
        <r>
          <rPr>
            <sz val="11"/>
            <color indexed="81"/>
            <rFont val="Calibri"/>
            <family val="2"/>
          </rPr>
          <t>retest</t>
        </r>
        <r>
          <rPr>
            <sz val="11"/>
            <color indexed="81"/>
            <rFont val="標楷體"/>
            <family val="4"/>
            <charset val="136"/>
          </rPr>
          <t>的</t>
        </r>
        <r>
          <rPr>
            <sz val="11"/>
            <color indexed="81"/>
            <rFont val="Calibri"/>
            <family val="2"/>
          </rPr>
          <t>s</t>
        </r>
        <r>
          <rPr>
            <sz val="11"/>
            <color indexed="81"/>
            <rFont val="標楷體"/>
            <family val="4"/>
            <charset val="136"/>
          </rPr>
          <t>時間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Sun. June (CITII):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標楷體"/>
            <family val="4"/>
            <charset val="136"/>
          </rPr>
          <t>參考,無需編輯</t>
        </r>
      </text>
    </comment>
    <comment ref="G426" authorId="1">
      <text>
        <r>
          <rPr>
            <sz val="9"/>
            <color rgb="FF000000"/>
            <rFont val="宋体"/>
          </rPr>
          <t>Gu. Timmy (CITII):
LNV in-house project currently, if compal project support, will handle by DQA</t>
        </r>
      </text>
    </comment>
    <comment ref="G630" authorId="2">
      <text>
        <r>
          <rPr>
            <b/>
            <sz val="9"/>
            <color indexed="81"/>
            <rFont val="Tahoma"/>
            <family val="2"/>
          </rPr>
          <t>Gu. Timmy (CITII):</t>
        </r>
        <r>
          <rPr>
            <sz val="9"/>
            <color indexed="81"/>
            <rFont val="Tahoma"/>
            <family val="2"/>
          </rPr>
          <t xml:space="preserve">
W/ eSIM Mobility test(Field Test)</t>
        </r>
      </text>
    </comment>
    <comment ref="C695" authorId="0">
      <text>
        <r>
          <rPr>
            <b/>
            <sz val="9"/>
            <color indexed="81"/>
            <rFont val="Tahoma"/>
            <family val="2"/>
          </rPr>
          <t>Sun. June (CITII):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因為測試過程需要插拔，自動化無法一直運行</t>
        </r>
      </text>
    </comment>
    <comment ref="G1303" authorId="1">
      <text>
        <r>
          <rPr>
            <sz val="9"/>
            <color rgb="FF000000"/>
            <rFont val="宋体"/>
          </rPr>
          <t xml:space="preserve">1. Driver release handle by SA team
2. BIOS web release cover by BFA001_11(SA)
</t>
        </r>
      </text>
    </comment>
    <comment ref="G1314" authorId="1">
      <text>
        <r>
          <rPr>
            <sz val="9"/>
            <color rgb="FF000000"/>
            <rFont val="宋体"/>
          </rPr>
          <t>Gu. Timmy (CITII):
Cover by image progress.</t>
        </r>
      </text>
    </comment>
  </commentList>
</comments>
</file>

<file path=xl/sharedStrings.xml><?xml version="1.0" encoding="utf-8"?>
<sst xmlns="http://schemas.openxmlformats.org/spreadsheetml/2006/main" count="26242" uniqueCount="2862">
  <si>
    <t>Case ID</t>
  </si>
  <si>
    <t>Case name</t>
  </si>
  <si>
    <t>Version</t>
  </si>
  <si>
    <t>Release date</t>
  </si>
  <si>
    <t>Owner</t>
  </si>
  <si>
    <t>Priority</t>
  </si>
  <si>
    <t>DQA items
 total time</t>
  </si>
  <si>
    <t>.Hrs</t>
  </si>
  <si>
    <t>.Mins</t>
  </si>
  <si>
    <t>Basic</t>
  </si>
  <si>
    <t>BFA001_01</t>
  </si>
  <si>
    <t>BIOS SETUP (NoteBook)</t>
  </si>
  <si>
    <t>DQA</t>
  </si>
  <si>
    <t>P1</t>
  </si>
  <si>
    <t>BFA001_02</t>
  </si>
  <si>
    <t>BIOS SETUP (Pad)</t>
  </si>
  <si>
    <t>3.1.0</t>
  </si>
  <si>
    <t>BFA001_03</t>
  </si>
  <si>
    <t>BIOS POST screen verification</t>
  </si>
  <si>
    <t>3.0.6</t>
  </si>
  <si>
    <t>NoteBook/ Pad</t>
  </si>
  <si>
    <t>BFA001_04</t>
  </si>
  <si>
    <t>Flash BIOS conditions test</t>
  </si>
  <si>
    <t>3.0.8</t>
  </si>
  <si>
    <t>P2</t>
  </si>
  <si>
    <t>BFA001_05</t>
  </si>
  <si>
    <t>BIOS SLIC table check (OA function)</t>
  </si>
  <si>
    <t>3.0.4</t>
  </si>
  <si>
    <t>SW</t>
  </si>
  <si>
    <t>BFA001_06</t>
  </si>
  <si>
    <t>SMBIOS structure</t>
  </si>
  <si>
    <t>3.1.1</t>
  </si>
  <si>
    <t>BFA001_07</t>
  </si>
  <si>
    <t>BIOS initialize time</t>
  </si>
  <si>
    <t>BFA001_08</t>
  </si>
  <si>
    <t>BIOS Setup help message</t>
  </si>
  <si>
    <t>3.0.7</t>
  </si>
  <si>
    <t>BFA001_09</t>
  </si>
  <si>
    <t>RTC test</t>
  </si>
  <si>
    <t>3.0.3</t>
  </si>
  <si>
    <t>HW</t>
  </si>
  <si>
    <t>BFA001_11</t>
  </si>
  <si>
    <t>BIOS web release</t>
  </si>
  <si>
    <t>3.0.2</t>
  </si>
  <si>
    <t>SA</t>
  </si>
  <si>
    <t>BFA001_12</t>
  </si>
  <si>
    <t>Windows UEFI Firmware Update(for MS MDA)</t>
  </si>
  <si>
    <t>3.0.10</t>
  </si>
  <si>
    <t>BFA001_13</t>
  </si>
  <si>
    <t>BIOS tool Package for Service</t>
  </si>
  <si>
    <t>3.0.1</t>
  </si>
  <si>
    <t>BFA001_14</t>
  </si>
  <si>
    <t>Device Error Check Test</t>
  </si>
  <si>
    <t>SIT</t>
  </si>
  <si>
    <t>BFA001_15</t>
  </si>
  <si>
    <t>PXE Boot</t>
  </si>
  <si>
    <t>BFA001_16</t>
  </si>
  <si>
    <t>Computrace test</t>
  </si>
  <si>
    <t>3.0.5</t>
  </si>
  <si>
    <t>SA/DQA</t>
  </si>
  <si>
    <t>BFA001_17</t>
  </si>
  <si>
    <t>One key battery function test</t>
  </si>
  <si>
    <t>BFA001_18</t>
  </si>
  <si>
    <t>BIOS Wipe storage device test</t>
  </si>
  <si>
    <t>BFA001_20</t>
  </si>
  <si>
    <t>Lenovo BIOS POST Logo DIY</t>
  </si>
  <si>
    <t>BFA002_01</t>
  </si>
  <si>
    <t>Powermanagement System Setting check</t>
  </si>
  <si>
    <t>V3.0.8</t>
  </si>
  <si>
    <t>BFA002_02</t>
  </si>
  <si>
    <t>Powermanagement Manual Test</t>
  </si>
  <si>
    <t>V3.0.7</t>
  </si>
  <si>
    <t>BFA002_03</t>
  </si>
  <si>
    <t>Modern Standby for Notebook</t>
  </si>
  <si>
    <t>V3.0.9</t>
  </si>
  <si>
    <t>BFA002_04</t>
  </si>
  <si>
    <t>Modern Standby for PAD</t>
  </si>
  <si>
    <t>BFA003_01</t>
  </si>
  <si>
    <t>Charge Function Test (For Notebook)</t>
  </si>
  <si>
    <t>BFA003_02</t>
  </si>
  <si>
    <t>Battery Authentication Test</t>
  </si>
  <si>
    <t>BFA003_03</t>
  </si>
  <si>
    <t>Battery ship mode test</t>
  </si>
  <si>
    <t>BFA003_04</t>
  </si>
  <si>
    <t>Battery FW Update</t>
  </si>
  <si>
    <t>BFA003_05</t>
  </si>
  <si>
    <t>Charge function test (for PAD)</t>
  </si>
  <si>
    <t>V3.0.6</t>
  </si>
  <si>
    <t>BFA003_06</t>
  </si>
  <si>
    <t>Dynamic power control</t>
  </si>
  <si>
    <t>V3.0.5</t>
  </si>
  <si>
    <t>BFA003_07</t>
  </si>
  <si>
    <t>Dual battery test case for power bridge operation</t>
  </si>
  <si>
    <t xml:space="preserve">BFA003_08 </t>
  </si>
  <si>
    <t>Dual battery test case for balance Charge/Discharge operation</t>
  </si>
  <si>
    <t>3.0.0</t>
  </si>
  <si>
    <t>BFA004_01</t>
  </si>
  <si>
    <t>Adapter Power Detection</t>
  </si>
  <si>
    <t>V3.1.1</t>
  </si>
  <si>
    <t>BFA004_02</t>
  </si>
  <si>
    <t>BFA004_03</t>
  </si>
  <si>
    <t>USB-DC combo jack</t>
  </si>
  <si>
    <t>BFA011_04</t>
  </si>
  <si>
    <t>NOVO button test</t>
  </si>
  <si>
    <t>BFA012_02</t>
  </si>
  <si>
    <t>Intel AT-configure</t>
  </si>
  <si>
    <t>BFA012_03</t>
  </si>
  <si>
    <t>Intel AT-compliance</t>
  </si>
  <si>
    <t>BFA012_04</t>
  </si>
  <si>
    <t>TPM</t>
  </si>
  <si>
    <t>BFA012_05</t>
  </si>
  <si>
    <t>TCM</t>
  </si>
  <si>
    <t>BFA012_09</t>
  </si>
  <si>
    <t>Intel Software Guard Extensions</t>
  </si>
  <si>
    <t>BFA012_10</t>
  </si>
  <si>
    <t>Intel online connect</t>
  </si>
  <si>
    <t>BFA012_11</t>
  </si>
  <si>
    <t>Lenovo Notebook BIOS Security Test</t>
  </si>
  <si>
    <t>V3.0.1</t>
  </si>
  <si>
    <t xml:space="preserve">BFA013_01 </t>
  </si>
  <si>
    <t>System Quick Functional Verification</t>
  </si>
  <si>
    <t>N/R</t>
  </si>
  <si>
    <t xml:space="preserve">BFA013_02 </t>
  </si>
  <si>
    <t>BIOS and EC Full Function Testcase (for ECR )</t>
  </si>
  <si>
    <t>SW/EC/SA</t>
  </si>
  <si>
    <t>BFA014_01</t>
  </si>
  <si>
    <t>V3.1.0</t>
  </si>
  <si>
    <t>BFA014_02</t>
  </si>
  <si>
    <t>USB charge test case(for old spec)</t>
  </si>
  <si>
    <t>V3.1.2</t>
  </si>
  <si>
    <t>BFA014_03</t>
  </si>
  <si>
    <t xml:space="preserve">USB&amp;USB Type C devices compatibility test </t>
  </si>
  <si>
    <t>BFA015</t>
  </si>
  <si>
    <t>USB Type-C test</t>
  </si>
  <si>
    <t>BFA016</t>
  </si>
  <si>
    <t>Thunderbolt Test</t>
  </si>
  <si>
    <t>BFA017</t>
  </si>
  <si>
    <t>Input&amp;Output devices compatibility test</t>
  </si>
  <si>
    <t>V3.0.4</t>
  </si>
  <si>
    <t xml:space="preserve">BFA018 </t>
  </si>
  <si>
    <t>1.0.0</t>
  </si>
  <si>
    <t>OS Password</t>
  </si>
  <si>
    <t xml:space="preserve">Interaction </t>
  </si>
  <si>
    <t>IAA001</t>
  </si>
  <si>
    <t>Audio playback</t>
  </si>
  <si>
    <t>Audio/DQA</t>
  </si>
  <si>
    <t>IAA002</t>
  </si>
  <si>
    <t>Audio Recording test</t>
  </si>
  <si>
    <t>3.1.7</t>
  </si>
  <si>
    <t>IAA003</t>
  </si>
  <si>
    <t>Audio-Utility test -Realtek</t>
  </si>
  <si>
    <t>3.0.11</t>
  </si>
  <si>
    <t>IAA003_1</t>
  </si>
  <si>
    <t>Realtek Audio Console test</t>
  </si>
  <si>
    <t>IAA004</t>
  </si>
  <si>
    <t>SmartAudio test (Conexant/Synaptics audio UI)</t>
  </si>
  <si>
    <t>3.0.9</t>
  </si>
  <si>
    <t>IAA005</t>
  </si>
  <si>
    <t>Audio-Utility test - IDT</t>
  </si>
  <si>
    <t>IAA006_01</t>
  </si>
  <si>
    <t>F200 3D camera test</t>
  </si>
  <si>
    <t>IAA006_02</t>
  </si>
  <si>
    <t>R200 3D camera</t>
  </si>
  <si>
    <t>IAA007_01</t>
  </si>
  <si>
    <t>Front Camera</t>
  </si>
  <si>
    <t>IAA007_02</t>
  </si>
  <si>
    <t>Rear Camera</t>
  </si>
  <si>
    <t>IAA007_03</t>
  </si>
  <si>
    <t>RGB-IR Camera</t>
  </si>
  <si>
    <t>3.0.14</t>
  </si>
  <si>
    <t>IAA008</t>
  </si>
  <si>
    <t>IAA011</t>
  </si>
  <si>
    <t>Wake on voice</t>
  </si>
  <si>
    <t>Audio</t>
  </si>
  <si>
    <t>IAA012_02</t>
  </si>
  <si>
    <t>Touchpad&amp;Clickpad Basic Function</t>
  </si>
  <si>
    <t>IAA012_03</t>
  </si>
  <si>
    <t>Touchpad&amp;Clickpad Advanced Function</t>
  </si>
  <si>
    <t>3.0.17</t>
  </si>
  <si>
    <t>IAA012_04</t>
  </si>
  <si>
    <t>Touchpad Noise and Compatibility</t>
  </si>
  <si>
    <t>IAA012_05</t>
  </si>
  <si>
    <t>IAA012_06</t>
  </si>
  <si>
    <t>IAA012_07</t>
  </si>
  <si>
    <t>PTP Advanced Function</t>
  </si>
  <si>
    <t>3.0.12</t>
  </si>
  <si>
    <t>IAA012_08</t>
  </si>
  <si>
    <t>PTP Noise and Compatibility</t>
  </si>
  <si>
    <t>IAA012_09</t>
  </si>
  <si>
    <t>PTP FW Windows Update test</t>
  </si>
  <si>
    <t>IAA013_01</t>
  </si>
  <si>
    <t>Touch Panel Basic Function</t>
  </si>
  <si>
    <t>3.0.13</t>
  </si>
  <si>
    <t>IAA013_02</t>
  </si>
  <si>
    <t>Touch Panel Advanced Function</t>
  </si>
  <si>
    <t>IAA013_03</t>
  </si>
  <si>
    <t>Touch panel Compatibility and Noise test</t>
  </si>
  <si>
    <t>IAA014_01</t>
  </si>
  <si>
    <t>Active Pen</t>
  </si>
  <si>
    <t>IAA014_02</t>
  </si>
  <si>
    <t>IAA015_01</t>
  </si>
  <si>
    <t>Keyboard Function</t>
  </si>
  <si>
    <t>IAA015_02</t>
  </si>
  <si>
    <t>Keyboard hot key</t>
  </si>
  <si>
    <t>IAA015_03</t>
  </si>
  <si>
    <t>Keyboard Backlight Function Test</t>
  </si>
  <si>
    <t xml:space="preserve">IAA015_05 </t>
  </si>
  <si>
    <t xml:space="preserve">Keyboard Lighting Function Test For Y730 </t>
  </si>
  <si>
    <t>IAA016_01</t>
  </si>
  <si>
    <t>Hot buttons UI Check</t>
  </si>
  <si>
    <t>IAA016_02</t>
  </si>
  <si>
    <t>LEDs Check</t>
  </si>
  <si>
    <t>IAA017_01</t>
  </si>
  <si>
    <t>Fingerprint testcase for win10</t>
  </si>
  <si>
    <t>IAA017_03</t>
  </si>
  <si>
    <t>Fingerprint testcase for win7</t>
  </si>
  <si>
    <t>v3.0.6</t>
  </si>
  <si>
    <t>IAA017_04</t>
  </si>
  <si>
    <t>FingerPrinter One-step login</t>
  </si>
  <si>
    <t>LNV/DQA</t>
  </si>
  <si>
    <t>IAA018_01</t>
  </si>
  <si>
    <t>ALS sensor testcase(For old spec)</t>
  </si>
  <si>
    <t>IAA018_02</t>
  </si>
  <si>
    <t>ALS sensor testcase(For thinkpad spec)</t>
  </si>
  <si>
    <t>IAA019</t>
  </si>
  <si>
    <t>Sensor Motion testcase</t>
  </si>
  <si>
    <t>IAA020</t>
  </si>
  <si>
    <t>IAA021</t>
  </si>
  <si>
    <t>IAA022</t>
  </si>
  <si>
    <t>Continuum for win10</t>
  </si>
  <si>
    <t>IAA023</t>
  </si>
  <si>
    <t>P-Sensor Function Test</t>
  </si>
  <si>
    <t>IAA024_01</t>
  </si>
  <si>
    <t xml:space="preserve">Dolby Audio test (For DCH) </t>
  </si>
  <si>
    <t>IAA024_02</t>
  </si>
  <si>
    <t>IAA024_03</t>
  </si>
  <si>
    <t>IAA024_04</t>
  </si>
  <si>
    <t>Dolby UI test(For Win7)</t>
  </si>
  <si>
    <t>IAA025</t>
  </si>
  <si>
    <t>USB port protection</t>
  </si>
  <si>
    <t>Connectivity</t>
  </si>
  <si>
    <t>CTA001_01</t>
  </si>
  <si>
    <t>Bluetooth function test</t>
  </si>
  <si>
    <t>3.1.9</t>
  </si>
  <si>
    <t>CTA001_02</t>
  </si>
  <si>
    <t>Bluetooth FFRT</t>
  </si>
  <si>
    <t>CTA002</t>
  </si>
  <si>
    <t>Airplane mode test case</t>
  </si>
  <si>
    <t>CTA003</t>
  </si>
  <si>
    <t>USB LAN test case</t>
  </si>
  <si>
    <t>CTA004_01</t>
  </si>
  <si>
    <t>WIFI basic function</t>
  </si>
  <si>
    <t>CTA004_02</t>
  </si>
  <si>
    <t>WIFI FFRT</t>
  </si>
  <si>
    <t>CTA005</t>
  </si>
  <si>
    <t>WIFI Security test case</t>
  </si>
  <si>
    <t>CTA006</t>
  </si>
  <si>
    <t>WIFI Throughput test case</t>
  </si>
  <si>
    <t>RF</t>
  </si>
  <si>
    <t>CTA008</t>
  </si>
  <si>
    <t>WWAN</t>
  </si>
  <si>
    <t>CTA009_01</t>
  </si>
  <si>
    <t>WIDI for Win7&amp;Win8 (Will no longer updated from 2016.6.14)</t>
  </si>
  <si>
    <t>CTA009_03</t>
  </si>
  <si>
    <t>WiDi FFRT (Will no longer updated from 2016.6.14)</t>
  </si>
  <si>
    <t>CTA010</t>
  </si>
  <si>
    <t>NIC test case</t>
  </si>
  <si>
    <t>CTA011</t>
  </si>
  <si>
    <t>NFC function test</t>
  </si>
  <si>
    <t>CTA013</t>
  </si>
  <si>
    <t>GPS basic function test case</t>
  </si>
  <si>
    <t>CTA014</t>
  </si>
  <si>
    <t>LSPT test case</t>
  </si>
  <si>
    <t>CTA015</t>
  </si>
  <si>
    <t>BT performance test case</t>
  </si>
  <si>
    <t>CTA016</t>
  </si>
  <si>
    <t>AMD wireless display test case</t>
  </si>
  <si>
    <t>CTA017</t>
  </si>
  <si>
    <t>CPT for BT</t>
  </si>
  <si>
    <t>CTA018</t>
  </si>
  <si>
    <t>CPT for WIFI</t>
  </si>
  <si>
    <t>CTA020_01</t>
  </si>
  <si>
    <t>Miracast test case</t>
  </si>
  <si>
    <t>CTA020_02</t>
  </si>
  <si>
    <t>Miracast FFRT</t>
  </si>
  <si>
    <t>CTA021</t>
  </si>
  <si>
    <t>WWAN field test case</t>
  </si>
  <si>
    <t>CTA022</t>
  </si>
  <si>
    <t>AMD WLAN Quick Connect</t>
  </si>
  <si>
    <t>CTA024</t>
  </si>
  <si>
    <t>AC downgrade to BGN wifi test case</t>
  </si>
  <si>
    <t>CTA025</t>
  </si>
  <si>
    <t>CTA026</t>
  </si>
  <si>
    <t>WWAN field test for IoT card</t>
  </si>
  <si>
    <t>CTA027</t>
  </si>
  <si>
    <t>Phone impact UX test</t>
  </si>
  <si>
    <t>CTA028_01</t>
  </si>
  <si>
    <t>PC Project Function test case</t>
  </si>
  <si>
    <t>CTA028_02</t>
  </si>
  <si>
    <t>PC Project Function FFRT</t>
  </si>
  <si>
    <t>CTA029</t>
  </si>
  <si>
    <t>MU-MIMO test case</t>
  </si>
  <si>
    <t xml:space="preserve">Process and Stroage </t>
  </si>
  <si>
    <t>PSA001_02</t>
  </si>
  <si>
    <t>Intel CPU FFRT test case</t>
  </si>
  <si>
    <t>PSA001_03</t>
  </si>
  <si>
    <t>Intel DPTF testcase for Dynamic PL1</t>
  </si>
  <si>
    <t>PSA001_04</t>
  </si>
  <si>
    <t>Lenovo Over Clock</t>
  </si>
  <si>
    <t>V3.0.2</t>
  </si>
  <si>
    <t>PSA002_01</t>
  </si>
  <si>
    <t>AMD CPU test</t>
  </si>
  <si>
    <t>PSA002_02</t>
  </si>
  <si>
    <t>AMD CPU FFRT test</t>
  </si>
  <si>
    <t>PSA002_03</t>
  </si>
  <si>
    <t>AMD DPTC basic function test</t>
  </si>
  <si>
    <t>PSA003</t>
  </si>
  <si>
    <t>Graphics basic function</t>
  </si>
  <si>
    <t>PSA004_01</t>
  </si>
  <si>
    <t>Video Display Mode Change</t>
  </si>
  <si>
    <t>PSA004_02</t>
  </si>
  <si>
    <t>Video display mode change for FFRT</t>
  </si>
  <si>
    <t>PSA004_03</t>
  </si>
  <si>
    <t>Monitor compatibility test</t>
  </si>
  <si>
    <t>PSA005</t>
  </si>
  <si>
    <t>Video Power Management</t>
  </si>
  <si>
    <t>PSA006</t>
  </si>
  <si>
    <t>Decode Transcode</t>
  </si>
  <si>
    <t>PSA008</t>
  </si>
  <si>
    <t>Stereoscopic 3D</t>
  </si>
  <si>
    <t>PSA010</t>
  </si>
  <si>
    <t>PSA011</t>
  </si>
  <si>
    <t>Display power saving technology</t>
  </si>
  <si>
    <t>PSA013_02</t>
  </si>
  <si>
    <t>Intel Graphic Control Panel For CUI9.0</t>
  </si>
  <si>
    <t>PSA014</t>
  </si>
  <si>
    <t>PX5.5 for Intel platform</t>
  </si>
  <si>
    <t>PSA015</t>
  </si>
  <si>
    <t>PX7.0 for Intel platform</t>
  </si>
  <si>
    <t>PSA015_01</t>
  </si>
  <si>
    <t>PX8.0 for Intel platform</t>
  </si>
  <si>
    <t>PSA016</t>
  </si>
  <si>
    <t>Optimus</t>
  </si>
  <si>
    <t>PSA017</t>
  </si>
  <si>
    <t>NVidia SLI (2nd graphic) test</t>
  </si>
  <si>
    <t>PSA018</t>
  </si>
  <si>
    <t>NVIDIA Control Panel</t>
  </si>
  <si>
    <t>PSA019_01</t>
  </si>
  <si>
    <t>Hybrid graphic test for NVIDIA</t>
  </si>
  <si>
    <t>PSA019_02</t>
  </si>
  <si>
    <t>FFRT-Hybrid graphic test for NVIDIA</t>
  </si>
  <si>
    <t>PSA020</t>
  </si>
  <si>
    <t>AMD Control Center</t>
  </si>
  <si>
    <t>PSA021_01</t>
  </si>
  <si>
    <t>Hybrid graphic test for AMD</t>
  </si>
  <si>
    <t>PSA021_02</t>
  </si>
  <si>
    <t>FFRT-Hybrid graphic test for AMD</t>
  </si>
  <si>
    <t>PSA022_01</t>
  </si>
  <si>
    <t>PX5.5 for AMD platform</t>
  </si>
  <si>
    <t>PSA023</t>
  </si>
  <si>
    <t>PX7.0 for AMD platform</t>
  </si>
  <si>
    <t>PSA024</t>
  </si>
  <si>
    <t>AMD Radeon Setting</t>
  </si>
  <si>
    <t>PSA025</t>
  </si>
  <si>
    <t>AMD Dual graphic</t>
  </si>
  <si>
    <t>PSA026</t>
  </si>
  <si>
    <t>G-SYNC Test</t>
  </si>
  <si>
    <t>PSA027</t>
  </si>
  <si>
    <t>GFE Test</t>
  </si>
  <si>
    <t>PSA028</t>
  </si>
  <si>
    <t>Media card testcase</t>
  </si>
  <si>
    <t>PSA030</t>
  </si>
  <si>
    <t>Memory Function test</t>
  </si>
  <si>
    <t>PSA031</t>
  </si>
  <si>
    <t>ODD function test</t>
  </si>
  <si>
    <t>PSA032</t>
  </si>
  <si>
    <t>Storage information check</t>
  </si>
  <si>
    <t>PSA033</t>
  </si>
  <si>
    <t>UFS_EMMC test</t>
  </si>
  <si>
    <t>PSA034</t>
  </si>
  <si>
    <t>Storage Raid0 function test</t>
  </si>
  <si>
    <t>PSA035</t>
  </si>
  <si>
    <t>Intel Optane test</t>
  </si>
  <si>
    <t>PSA036</t>
  </si>
  <si>
    <t>APS test</t>
  </si>
  <si>
    <t>Performance</t>
  </si>
  <si>
    <t>PFA000</t>
  </si>
  <si>
    <t>Performance Test Report Template</t>
  </si>
  <si>
    <t xml:space="preserve">PFA001_01 </t>
  </si>
  <si>
    <t>WinSAT</t>
  </si>
  <si>
    <t>PFA001_03</t>
  </si>
  <si>
    <t>PCMark8</t>
  </si>
  <si>
    <t>PFA001_05</t>
  </si>
  <si>
    <t>SYSMark2014</t>
  </si>
  <si>
    <t xml:space="preserve">PFA001_06 </t>
  </si>
  <si>
    <t>PFA001_08</t>
  </si>
  <si>
    <t>7-ZIP</t>
  </si>
  <si>
    <t>PFA001_09</t>
  </si>
  <si>
    <t>Sysmark2014 SE</t>
  </si>
  <si>
    <t>PFA001_10</t>
  </si>
  <si>
    <t>PCMark10</t>
  </si>
  <si>
    <t>PFA001_11</t>
  </si>
  <si>
    <t>GeekBench4</t>
  </si>
  <si>
    <t>PFA002_01</t>
  </si>
  <si>
    <t>PFA002_02</t>
  </si>
  <si>
    <t>3DMark</t>
  </si>
  <si>
    <t>3.1.5</t>
  </si>
  <si>
    <t>PFA002_03</t>
  </si>
  <si>
    <t>Heaven Benchmark</t>
  </si>
  <si>
    <t>PFA003_01</t>
  </si>
  <si>
    <t>CrystalDiskMark</t>
  </si>
  <si>
    <t>PFA003_02</t>
  </si>
  <si>
    <t>PCmark Vantage</t>
  </si>
  <si>
    <t>PFA003_03</t>
  </si>
  <si>
    <t>PFA004</t>
  </si>
  <si>
    <t>Lenovo WER Performance</t>
  </si>
  <si>
    <t>PFA004_02</t>
  </si>
  <si>
    <t>WER performance test for WIMBOOT (WimBoot)</t>
  </si>
  <si>
    <t>PFA004_03</t>
  </si>
  <si>
    <t>JS Performance test case</t>
  </si>
  <si>
    <t>SIT/DQA</t>
  </si>
  <si>
    <t xml:space="preserve">PFA004_04 </t>
  </si>
  <si>
    <t>Performance test for Signature V2 image</t>
  </si>
  <si>
    <t>V3.2</t>
  </si>
  <si>
    <t>PFA005_01</t>
  </si>
  <si>
    <t>Idle</t>
  </si>
  <si>
    <t>3.1.8</t>
  </si>
  <si>
    <t>PFA005_02</t>
  </si>
  <si>
    <t>HD movie play back (1080p)</t>
  </si>
  <si>
    <t>PFA005_05</t>
  </si>
  <si>
    <t>MobileMark2014</t>
  </si>
  <si>
    <t>PFA005_06</t>
  </si>
  <si>
    <t>Web browse battery life</t>
  </si>
  <si>
    <t>PFA005_07</t>
  </si>
  <si>
    <t>Online_video_playback_WLAN</t>
  </si>
  <si>
    <t>PFA005_08</t>
  </si>
  <si>
    <t>Online_video_through_WWAN</t>
  </si>
  <si>
    <t>PFA005_09</t>
  </si>
  <si>
    <t>Jeita2.0</t>
  </si>
  <si>
    <t>PFA005_10</t>
  </si>
  <si>
    <t>Battery leackage testcase</t>
  </si>
  <si>
    <t xml:space="preserve">PFA005_11 </t>
  </si>
  <si>
    <t>PFA005_12</t>
  </si>
  <si>
    <t>Modern Standby_battery life</t>
  </si>
  <si>
    <t>PFA007_01</t>
  </si>
  <si>
    <t>PFA008_01</t>
  </si>
  <si>
    <t>Game test</t>
  </si>
  <si>
    <t>PFA008_02</t>
  </si>
  <si>
    <t>Game for FFRT</t>
  </si>
  <si>
    <t>PFA010_01</t>
  </si>
  <si>
    <t>VR test</t>
  </si>
  <si>
    <t>V1.0.2</t>
  </si>
  <si>
    <t>PFA011_02</t>
  </si>
  <si>
    <t>MR Test Case</t>
  </si>
  <si>
    <t>Stress</t>
  </si>
  <si>
    <t>APP Stress</t>
  </si>
  <si>
    <t>STA001</t>
  </si>
  <si>
    <t>Stress - coldboot test</t>
  </si>
  <si>
    <t>STA002</t>
  </si>
  <si>
    <t>Stress - S3 Cycle</t>
  </si>
  <si>
    <t>STA003</t>
  </si>
  <si>
    <t>Stress - S4 Cycle test</t>
  </si>
  <si>
    <t>STA004</t>
  </si>
  <si>
    <t>Stress - Warmboot test</t>
  </si>
  <si>
    <t>STA007</t>
  </si>
  <si>
    <t>Stress - MP3+Copy&amp;Compare test</t>
  </si>
  <si>
    <t>STA008</t>
  </si>
  <si>
    <t>Stress - Media Play test</t>
  </si>
  <si>
    <t>STA009</t>
  </si>
  <si>
    <t>Stress - 3D Screen saver (For Touchpanel SKU)</t>
  </si>
  <si>
    <t>STA009_01</t>
  </si>
  <si>
    <t>Stress - 3D Screen saver test</t>
  </si>
  <si>
    <t>STA010</t>
  </si>
  <si>
    <t>Stress - Wifi stress</t>
  </si>
  <si>
    <t>STA011</t>
  </si>
  <si>
    <t>STA013</t>
  </si>
  <si>
    <t>Stress - BIOS flash test</t>
  </si>
  <si>
    <t>STA014_01</t>
  </si>
  <si>
    <t>Stress - BurnIn for PAD</t>
  </si>
  <si>
    <t>STA014_02</t>
  </si>
  <si>
    <t>Stress - BurnIn for Notebook</t>
  </si>
  <si>
    <t>STA016</t>
  </si>
  <si>
    <t>Stress - Memory Stress test under UEFI mode</t>
  </si>
  <si>
    <t>STA017</t>
  </si>
  <si>
    <t>STA018</t>
  </si>
  <si>
    <t>Stress - Charge Loading Cycle</t>
  </si>
  <si>
    <t>STA019</t>
  </si>
  <si>
    <t>Stress - PSR stress</t>
  </si>
  <si>
    <t>STA020</t>
  </si>
  <si>
    <t>Stress - 3DMark</t>
  </si>
  <si>
    <t>STA021_01</t>
  </si>
  <si>
    <t>Stress - Touch panel stress for PAD</t>
  </si>
  <si>
    <t>STA021_02</t>
  </si>
  <si>
    <t>Stress - Touchpanel stress for Notebook</t>
  </si>
  <si>
    <t>STA021_03</t>
  </si>
  <si>
    <t>Stress - Active pen stress</t>
  </si>
  <si>
    <t>STA022</t>
  </si>
  <si>
    <t>STA024</t>
  </si>
  <si>
    <t>Stress-3D Mark11</t>
  </si>
  <si>
    <t>STA025</t>
  </si>
  <si>
    <t>Stress - Lenovo Over Clock</t>
  </si>
  <si>
    <t>STA027</t>
  </si>
  <si>
    <t>Stress-Idle stress</t>
  </si>
  <si>
    <t xml:space="preserve">STA_000 </t>
  </si>
  <si>
    <t xml:space="preserve">Stress Test Report Template </t>
  </si>
  <si>
    <t xml:space="preserve">3.0.1 </t>
  </si>
  <si>
    <t>Linux and DOS</t>
  </si>
  <si>
    <t>PLC001</t>
  </si>
  <si>
    <t>FreeDOS test case</t>
  </si>
  <si>
    <t>1.0.3</t>
  </si>
  <si>
    <t>PLC002</t>
  </si>
  <si>
    <t>FreeDOS Keyparts test case</t>
  </si>
  <si>
    <t>PLC010</t>
  </si>
  <si>
    <t>Linpus_Lite2.2_testcase</t>
  </si>
  <si>
    <t>1.0.2</t>
  </si>
  <si>
    <t>PLC011</t>
  </si>
  <si>
    <t>Linpus_Lite2.2 FFRT testcase</t>
  </si>
  <si>
    <t>1.0.1</t>
  </si>
  <si>
    <t>PLC012</t>
  </si>
  <si>
    <t>Linpus_Lite2.2 Keyparts testcase</t>
  </si>
  <si>
    <t>Application</t>
  </si>
  <si>
    <t>APA000</t>
  </si>
  <si>
    <t>APP testcase Matirx</t>
  </si>
  <si>
    <t>APA001</t>
  </si>
  <si>
    <t>LSC 3.0</t>
  </si>
  <si>
    <t>1.0.8</t>
  </si>
  <si>
    <t>APA002</t>
  </si>
  <si>
    <t>Photo Master 2.0</t>
  </si>
  <si>
    <t>APA003</t>
  </si>
  <si>
    <t>Motion Control 2.0</t>
  </si>
  <si>
    <t>1.0.5</t>
  </si>
  <si>
    <t>APA004</t>
  </si>
  <si>
    <t>Metrics(LEI)</t>
  </si>
  <si>
    <t>APA005</t>
  </si>
  <si>
    <t>Smart Fingerprint</t>
  </si>
  <si>
    <t>APA006</t>
  </si>
  <si>
    <t>V1.4</t>
  </si>
  <si>
    <t>APA007</t>
  </si>
  <si>
    <t>Stagelight</t>
  </si>
  <si>
    <t>APA008</t>
  </si>
  <si>
    <t>Default Second HomePage for US</t>
  </si>
  <si>
    <t>APA009</t>
  </si>
  <si>
    <t>Lenovo Business Vantage 3.0</t>
  </si>
  <si>
    <t>1.7.1</t>
  </si>
  <si>
    <t>APA010</t>
  </si>
  <si>
    <t>BT locker</t>
  </si>
  <si>
    <t>APA011</t>
  </si>
  <si>
    <t>Demo</t>
  </si>
  <si>
    <t>APA012</t>
  </si>
  <si>
    <t>Absolute Reminder</t>
  </si>
  <si>
    <t>APA013</t>
  </si>
  <si>
    <t>CCSDK2.0</t>
  </si>
  <si>
    <t>APA014</t>
  </si>
  <si>
    <t>Reachit</t>
  </si>
  <si>
    <t>APA015</t>
  </si>
  <si>
    <t>Harmony 2.0 for Yoga/Flex</t>
  </si>
  <si>
    <t>1.0.9</t>
  </si>
  <si>
    <t>APA016</t>
  </si>
  <si>
    <t>Win10-OOBE</t>
  </si>
  <si>
    <t>APA016_02</t>
  </si>
  <si>
    <t>Win10-OOBE-Signature</t>
  </si>
  <si>
    <t>APA017</t>
  </si>
  <si>
    <t>LenovoID</t>
  </si>
  <si>
    <t>1.6.1</t>
  </si>
  <si>
    <t>APA018</t>
  </si>
  <si>
    <t>YMC2.0</t>
  </si>
  <si>
    <t>2.2.0</t>
  </si>
  <si>
    <t>APA019</t>
  </si>
  <si>
    <t>Lenovo Settings3.0</t>
  </si>
  <si>
    <t>1.3.2</t>
  </si>
  <si>
    <t>APA020</t>
  </si>
  <si>
    <t>Paper Display Hotkey Installer</t>
  </si>
  <si>
    <t>APA021</t>
  </si>
  <si>
    <t>APA022</t>
  </si>
  <si>
    <t>V1.6</t>
  </si>
  <si>
    <t>APA023</t>
  </si>
  <si>
    <t>Shareit</t>
  </si>
  <si>
    <t>APA024</t>
  </si>
  <si>
    <t>EPOS</t>
  </si>
  <si>
    <t>1.3.3</t>
  </si>
  <si>
    <t>APA026</t>
  </si>
  <si>
    <t>APA027</t>
  </si>
  <si>
    <t>Prism(lenovo companion)</t>
  </si>
  <si>
    <t>1.4.6</t>
  </si>
  <si>
    <t>APA028</t>
  </si>
  <si>
    <t>OKR</t>
  </si>
  <si>
    <t>1.0.4</t>
  </si>
  <si>
    <t>APA029</t>
  </si>
  <si>
    <t>USB Blocker2.0</t>
  </si>
  <si>
    <t>V1.7.1</t>
  </si>
  <si>
    <t>APA030</t>
  </si>
  <si>
    <t>User Guide4.0</t>
  </si>
  <si>
    <t>APA031</t>
  </si>
  <si>
    <t>3D Camera OOBE</t>
  </si>
  <si>
    <t>V1.1</t>
  </si>
  <si>
    <t>APA032</t>
  </si>
  <si>
    <t>Utiltiy</t>
  </si>
  <si>
    <t>APA033</t>
  </si>
  <si>
    <t>APA034</t>
  </si>
  <si>
    <t>McAfee LiveSafe14.0</t>
  </si>
  <si>
    <t>1.8.1</t>
  </si>
  <si>
    <t>APA035</t>
  </si>
  <si>
    <t>Power 2 Go</t>
  </si>
  <si>
    <t>APA037</t>
  </si>
  <si>
    <t>Active Protection System(APS)</t>
  </si>
  <si>
    <t>APA038</t>
  </si>
  <si>
    <t>Oneplay</t>
  </si>
  <si>
    <t>1.1.1</t>
  </si>
  <si>
    <t>APA039</t>
  </si>
  <si>
    <t>PowerDVD</t>
  </si>
  <si>
    <t>APA040</t>
  </si>
  <si>
    <t>V1.3</t>
  </si>
  <si>
    <t>APA042</t>
  </si>
  <si>
    <t>Harmony2.0 for Miix</t>
  </si>
  <si>
    <t>APA044</t>
  </si>
  <si>
    <t>LSC 2.0</t>
  </si>
  <si>
    <t>APA046</t>
  </si>
  <si>
    <t>DAD-Lenovo APP Explorer</t>
  </si>
  <si>
    <t>APA046_02</t>
  </si>
  <si>
    <t>DAD-Lenovo App Explorer for Signature OS</t>
  </si>
  <si>
    <t>APA046_03</t>
  </si>
  <si>
    <t>DAD-Lenovo App Explorer for Feature PC</t>
  </si>
  <si>
    <t>APA047</t>
  </si>
  <si>
    <t>Nascar'15 Demo</t>
  </si>
  <si>
    <t>1.1.0</t>
  </si>
  <si>
    <t>APA048</t>
  </si>
  <si>
    <t>APA049</t>
  </si>
  <si>
    <t>Intel Showcase Link Test case</t>
  </si>
  <si>
    <t>APA051</t>
  </si>
  <si>
    <t>Minipay Test case</t>
  </si>
  <si>
    <t>V1.0</t>
  </si>
  <si>
    <t>APA052</t>
  </si>
  <si>
    <t>Lenovo Certified Calendar</t>
  </si>
  <si>
    <t>APA053</t>
  </si>
  <si>
    <t>Lenovo Application store</t>
  </si>
  <si>
    <t>APA054</t>
  </si>
  <si>
    <t>Lenovo  Cloud</t>
  </si>
  <si>
    <t>V1.9.1</t>
  </si>
  <si>
    <t>APA055</t>
  </si>
  <si>
    <t>1.2.0</t>
  </si>
  <si>
    <t>APA057</t>
  </si>
  <si>
    <t>Tencent PC Manager</t>
  </si>
  <si>
    <t>APA058_01</t>
  </si>
  <si>
    <t>Office2016 without AFO</t>
  </si>
  <si>
    <t>APA058_02</t>
  </si>
  <si>
    <t>Office2016AFO</t>
  </si>
  <si>
    <t>APA058_03</t>
  </si>
  <si>
    <t>APA058_04</t>
  </si>
  <si>
    <t>APA059</t>
  </si>
  <si>
    <t>Writeit2.0</t>
  </si>
  <si>
    <t>APA060</t>
  </si>
  <si>
    <t>Lenovo Always Online</t>
  </si>
  <si>
    <t>APA061</t>
  </si>
  <si>
    <t>Y900 Traning Manual</t>
  </si>
  <si>
    <t>LNV</t>
  </si>
  <si>
    <t>APA062</t>
  </si>
  <si>
    <t>Onekey Migration</t>
  </si>
  <si>
    <t>APA063</t>
  </si>
  <si>
    <t>1.3.1</t>
  </si>
  <si>
    <t>APA064</t>
  </si>
  <si>
    <t>Gaming Zone(nerve center)</t>
  </si>
  <si>
    <t>APA065_02</t>
  </si>
  <si>
    <t>PC manager_Utility</t>
  </si>
  <si>
    <t>APA065_03</t>
  </si>
  <si>
    <t>PC manager_EM Driver with YMC</t>
  </si>
  <si>
    <t>APA065_04</t>
  </si>
  <si>
    <t>PC manager_ITS2.0</t>
  </si>
  <si>
    <t>APA065_05</t>
  </si>
  <si>
    <t>PC Manager_SMB with LBV</t>
  </si>
  <si>
    <t>APA065_06</t>
  </si>
  <si>
    <t>PC Manager_SMB with APS</t>
  </si>
  <si>
    <t>APA065_07</t>
  </si>
  <si>
    <t>APA066</t>
  </si>
  <si>
    <t>1.0.0.0509</t>
  </si>
  <si>
    <t>APA067</t>
  </si>
  <si>
    <t>Unionpay FP Payment</t>
  </si>
  <si>
    <t>APA069</t>
  </si>
  <si>
    <t xml:space="preserve">Adobe Reader DC </t>
  </si>
  <si>
    <t>APA071</t>
  </si>
  <si>
    <t xml:space="preserve">IQIYI </t>
  </si>
  <si>
    <t>V1.4.1</t>
  </si>
  <si>
    <t>APA072</t>
  </si>
  <si>
    <t xml:space="preserve">Lenovo Entertainment Hub </t>
  </si>
  <si>
    <t>v1.0.3</t>
  </si>
  <si>
    <t>APA073</t>
  </si>
  <si>
    <t xml:space="preserve">Lenovo Antivirus </t>
  </si>
  <si>
    <t>APA074_01</t>
  </si>
  <si>
    <t>Connected Standby_Pre-installed APP Compatibility Test</t>
  </si>
  <si>
    <t>APA074_02</t>
  </si>
  <si>
    <t>Connected Standby_Popular APP compatibility test</t>
  </si>
  <si>
    <t>APA075</t>
  </si>
  <si>
    <t>Lenovo Settings2 0</t>
  </si>
  <si>
    <t>APA076</t>
  </si>
  <si>
    <t>OneKey Optimized</t>
  </si>
  <si>
    <t>V1.0.0</t>
  </si>
  <si>
    <t>APA077</t>
  </si>
  <si>
    <t xml:space="preserve">Office Centennial Preview </t>
  </si>
  <si>
    <t>APA078</t>
  </si>
  <si>
    <t>LBV v2</t>
  </si>
  <si>
    <t>1.2.2</t>
  </si>
  <si>
    <t>APA079_01</t>
  </si>
  <si>
    <t>Tangram (exclude hardware settings)</t>
  </si>
  <si>
    <t>APA079_02</t>
  </si>
  <si>
    <t>Tangram_Hardware Settings</t>
  </si>
  <si>
    <t>APA079_03</t>
  </si>
  <si>
    <t>Tangram_EM Driver with YMC</t>
  </si>
  <si>
    <t>APA079_04</t>
  </si>
  <si>
    <t>Tangram_Utility</t>
  </si>
  <si>
    <t>APA079_05</t>
  </si>
  <si>
    <t>Tangram_ITS2.0</t>
  </si>
  <si>
    <t>APA079_06</t>
  </si>
  <si>
    <t>Lenovo Welcome</t>
  </si>
  <si>
    <t>APA079_07</t>
  </si>
  <si>
    <t>Tangram for gaming</t>
  </si>
  <si>
    <t>v1.0.0</t>
  </si>
  <si>
    <t>APA079_08</t>
  </si>
  <si>
    <t>APA080</t>
  </si>
  <si>
    <t>McAfee LiveSafe16.0</t>
  </si>
  <si>
    <t>APA081</t>
  </si>
  <si>
    <t>PowerDVD(UWP)</t>
  </si>
  <si>
    <t>APA082</t>
  </si>
  <si>
    <t>Y920 TrainingManual</t>
  </si>
  <si>
    <t>APA083</t>
  </si>
  <si>
    <t>Power 2Go(UWP)</t>
  </si>
  <si>
    <t>APA084</t>
  </si>
  <si>
    <t>LinkedIn</t>
  </si>
  <si>
    <t>APA085</t>
  </si>
  <si>
    <t>Office2016 UWP</t>
  </si>
  <si>
    <t>APA085_02</t>
  </si>
  <si>
    <t>Office2016 UWP JP</t>
  </si>
  <si>
    <t xml:space="preserve">APA086 </t>
  </si>
  <si>
    <t xml:space="preserve">Lenovo Antivirus Plus </t>
  </si>
  <si>
    <t>APA087</t>
  </si>
  <si>
    <t>Ymc3.0</t>
  </si>
  <si>
    <t>APA088</t>
  </si>
  <si>
    <t>Magic Y key</t>
  </si>
  <si>
    <t>APA089</t>
  </si>
  <si>
    <t>Amazon Alexa App function testcase</t>
  </si>
  <si>
    <t>APA090</t>
  </si>
  <si>
    <t>Dolby Vision</t>
  </si>
  <si>
    <t>APA091</t>
  </si>
  <si>
    <t>iCUE</t>
  </si>
  <si>
    <t>Accessories for full function test</t>
  </si>
  <si>
    <t>Accessories time</t>
  </si>
  <si>
    <t>WiGig Dock</t>
  </si>
  <si>
    <t>ASA001_01</t>
  </si>
  <si>
    <t>Basic function for Intel WiGig</t>
  </si>
  <si>
    <t>ASA001_02</t>
  </si>
  <si>
    <t>USB function for Intel WiGig</t>
  </si>
  <si>
    <t>ASA001_03</t>
  </si>
  <si>
    <t>Video function for Intel WiGig</t>
  </si>
  <si>
    <t>ASA001_04</t>
  </si>
  <si>
    <t>LAN function for Intel WiGig</t>
  </si>
  <si>
    <t>ASA001_05</t>
  </si>
  <si>
    <t>Compatibility test for Intel WiGig</t>
  </si>
  <si>
    <t>ASA001_06.</t>
  </si>
  <si>
    <t>Power Management test for Intel WiGig</t>
  </si>
  <si>
    <t>ASA001_07</t>
  </si>
  <si>
    <t>Intel WiGig Performance test</t>
  </si>
  <si>
    <t xml:space="preserve">3.0.3 </t>
  </si>
  <si>
    <t>ASA001_08</t>
  </si>
  <si>
    <t>Stress test for Intel WiGig</t>
  </si>
  <si>
    <t>Cable(USB/One-link)Dock(Draft)</t>
  </si>
  <si>
    <t>CBD001_01</t>
  </si>
  <si>
    <t>LAN function for cable Dock</t>
  </si>
  <si>
    <t>CBD001_02</t>
  </si>
  <si>
    <t>Video function for cable dock</t>
  </si>
  <si>
    <t>CBD001_03</t>
  </si>
  <si>
    <t>Power Management with cable dock</t>
  </si>
  <si>
    <t>CBD001_04</t>
  </si>
  <si>
    <t>Compatibility test for cable dock</t>
  </si>
  <si>
    <t>CBD001_05</t>
  </si>
  <si>
    <t>USB function test for cable dock</t>
  </si>
  <si>
    <t>CBD001_06</t>
  </si>
  <si>
    <t>PXE boot for usb dock</t>
  </si>
  <si>
    <t>CBD001_07</t>
  </si>
  <si>
    <t>Cable dock stress testcase</t>
  </si>
  <si>
    <t>TBT Gfx Dock(Draft)</t>
  </si>
  <si>
    <t xml:space="preserve">TGD001-01 </t>
  </si>
  <si>
    <t xml:space="preserve">Basic function for TBT GFX Dock </t>
  </si>
  <si>
    <t>TGD001-02</t>
  </si>
  <si>
    <t>Post screen for TBT GFX Dock</t>
  </si>
  <si>
    <t>TGD001-03</t>
  </si>
  <si>
    <t>PXE BOOT for TBT dock</t>
  </si>
  <si>
    <t>TGD001-04</t>
  </si>
  <si>
    <t>USB function test for TBT GFX dock</t>
  </si>
  <si>
    <t>TGD001-06</t>
  </si>
  <si>
    <t>LAN port function for TBT GFX dock</t>
  </si>
  <si>
    <t>TGD001-07</t>
  </si>
  <si>
    <t>TBT GFX Dock Audio port test</t>
  </si>
  <si>
    <t>TGD001-09</t>
  </si>
  <si>
    <t xml:space="preserve">Performance test for TBT GFX dock </t>
  </si>
  <si>
    <t>TGD001-10</t>
  </si>
  <si>
    <t>Compatibility test for TBT GFX dock</t>
  </si>
  <si>
    <t>TGD001-11</t>
  </si>
  <si>
    <t>Lenovo TBT Dock Stress</t>
  </si>
  <si>
    <t>TGD001-05</t>
  </si>
  <si>
    <t xml:space="preserve">Power Management with TBT GFX dock </t>
  </si>
  <si>
    <t>TGD001-08</t>
  </si>
  <si>
    <t>TBT Dock GFX basic function</t>
  </si>
  <si>
    <t>Folio Case(Draft)</t>
  </si>
  <si>
    <t>FCA001_01</t>
  </si>
  <si>
    <t>Folio Touchpad test</t>
  </si>
  <si>
    <t>FCA001_02</t>
  </si>
  <si>
    <t>Folio PTP test</t>
  </si>
  <si>
    <t>FCA001_03</t>
  </si>
  <si>
    <t>Folio Keyboard test</t>
  </si>
  <si>
    <t>FCA001_04</t>
  </si>
  <si>
    <t>Folio PM test</t>
  </si>
  <si>
    <t>FCA001_05</t>
  </si>
  <si>
    <t>Folio advanced function test</t>
  </si>
  <si>
    <t>FCA001_06</t>
  </si>
  <si>
    <t>Folio basic function test</t>
  </si>
  <si>
    <t>FCA001_07</t>
  </si>
  <si>
    <t>Folio case stress testcase</t>
  </si>
  <si>
    <t>UCD001_01</t>
  </si>
  <si>
    <t>UCD001_02</t>
  </si>
  <si>
    <t>UCD001_03</t>
  </si>
  <si>
    <t>UCD001_04</t>
  </si>
  <si>
    <t>UCD001_05</t>
  </si>
  <si>
    <t>USB function test for USB-C dock</t>
  </si>
  <si>
    <t>UCD001_06</t>
  </si>
  <si>
    <t>Power Management with USB-C dock</t>
  </si>
  <si>
    <t>UCD001_07</t>
  </si>
  <si>
    <t>Compatibility test for USB-C dock</t>
  </si>
  <si>
    <t>UCD001_08</t>
  </si>
  <si>
    <t>UCD001_09</t>
  </si>
  <si>
    <t>TBD001_01</t>
  </si>
  <si>
    <t>TBD001_02</t>
  </si>
  <si>
    <t>POST screen for TBT dock</t>
  </si>
  <si>
    <t>TBD001_03</t>
  </si>
  <si>
    <t>TBD001_04</t>
  </si>
  <si>
    <t>TBD001_05</t>
  </si>
  <si>
    <t>TBD001_06</t>
  </si>
  <si>
    <t>Power Management with TBT dock</t>
  </si>
  <si>
    <t>TBD001_07</t>
  </si>
  <si>
    <t>Compatibility test for TBT dock</t>
  </si>
  <si>
    <t>TBD001_08</t>
  </si>
  <si>
    <t>TBD001_09</t>
  </si>
  <si>
    <t>EXB001_01</t>
  </si>
  <si>
    <t xml:space="preserve">Xbox function test </t>
  </si>
  <si>
    <t>EXB001_02</t>
  </si>
  <si>
    <t xml:space="preserve">XBOX Frequency Hopping </t>
  </si>
  <si>
    <t>Pad Docking</t>
  </si>
  <si>
    <t>PDA001</t>
  </si>
  <si>
    <t>Pad Docking test</t>
  </si>
  <si>
    <t xml:space="preserve">Accessories for compatibility test </t>
  </si>
  <si>
    <t>Preload and OS</t>
  </si>
  <si>
    <t>Preload and OS time</t>
  </si>
  <si>
    <t>PLA009</t>
  </si>
  <si>
    <t>Win7&amp;Win8.1&amp;Win10 Retail OS Installation</t>
  </si>
  <si>
    <t>2.0.8</t>
  </si>
  <si>
    <t>PLA011</t>
  </si>
  <si>
    <t>Win7&amp;Win8.1&amp;Win10 DriverCD installation</t>
  </si>
  <si>
    <t>PLA012</t>
  </si>
  <si>
    <t>Win7&amp;Win8.1&amp;Win10 Web driver &amp;Bios &amp;FW test</t>
  </si>
  <si>
    <t>2.0.15</t>
  </si>
  <si>
    <t>SA/SED</t>
  </si>
  <si>
    <t>PLB002</t>
  </si>
  <si>
    <t>Win7 Preload test</t>
  </si>
  <si>
    <t>1.0.18</t>
  </si>
  <si>
    <t>PLB005</t>
  </si>
  <si>
    <t>Win7 Preload RDVD testcase</t>
  </si>
  <si>
    <t>1.0.14</t>
  </si>
  <si>
    <t>PLD002</t>
  </si>
  <si>
    <t>WHCK test case</t>
  </si>
  <si>
    <t>1.0.10</t>
  </si>
  <si>
    <t>PLE002</t>
  </si>
  <si>
    <t>Win7 Upgrade to Win10 testcase</t>
  </si>
  <si>
    <t>PLE003</t>
  </si>
  <si>
    <t>Win10 Preload testcase</t>
  </si>
  <si>
    <t>PLE004</t>
  </si>
  <si>
    <t>Win10 Preload RDVD testcase</t>
  </si>
  <si>
    <t>PLE007</t>
  </si>
  <si>
    <t>Win10 HLK test case</t>
  </si>
  <si>
    <t>PLE008</t>
  </si>
  <si>
    <t>WU Driver Firmware Publishing Test case</t>
  </si>
  <si>
    <t>SA/SW/SED</t>
  </si>
  <si>
    <t>PLE012</t>
  </si>
  <si>
    <t>Win10 PBR test case</t>
  </si>
  <si>
    <t>PLE014</t>
  </si>
  <si>
    <t xml:space="preserve">Win10 Microsoft Signature Experience V2 testcase </t>
  </si>
  <si>
    <t xml:space="preserve">PLE015 </t>
  </si>
  <si>
    <t xml:space="preserve">SCCM Installation testcase </t>
  </si>
  <si>
    <t>PLE017</t>
  </si>
  <si>
    <t>Win10 Transition Priority test Case</t>
  </si>
  <si>
    <t>PLE018</t>
  </si>
  <si>
    <t>Win10 Transition OOBE stress test</t>
  </si>
  <si>
    <t>Lenovo Audit</t>
  </si>
  <si>
    <t>Lenovo Audit time</t>
  </si>
  <si>
    <t>LBF007_01</t>
  </si>
  <si>
    <t>Touchpad performance test</t>
  </si>
  <si>
    <t>LBF008_01</t>
  </si>
  <si>
    <t>Touch panel performance test</t>
  </si>
  <si>
    <t>LBF009_01</t>
  </si>
  <si>
    <t>Active Pen performance test</t>
  </si>
  <si>
    <t xml:space="preserve">LBF010_01 </t>
  </si>
  <si>
    <t>Roaming test in modern standby</t>
  </si>
  <si>
    <t>LCT006_01</t>
  </si>
  <si>
    <t>Wifi Throughput test</t>
  </si>
  <si>
    <t>LCT006_02</t>
  </si>
  <si>
    <t>WIFI throughput UE test</t>
  </si>
  <si>
    <t>LCT006_03</t>
  </si>
  <si>
    <t>Roaming test</t>
  </si>
  <si>
    <t>LCT013_01</t>
  </si>
  <si>
    <t>GPS performance test</t>
  </si>
  <si>
    <t>LCT020_01</t>
  </si>
  <si>
    <t>AIP test</t>
  </si>
  <si>
    <t>LMB001</t>
  </si>
  <si>
    <t>USB PassMark Test</t>
  </si>
  <si>
    <t>LMB008_01</t>
  </si>
  <si>
    <t>ALS test case</t>
  </si>
  <si>
    <t>LMB009_01</t>
  </si>
  <si>
    <t>Gyrometer Validation</t>
  </si>
  <si>
    <t>LMB009_02</t>
  </si>
  <si>
    <t>Sensor magnetic field scanning test</t>
  </si>
  <si>
    <t>LMF001_01</t>
  </si>
  <si>
    <t>Audio Audit Test</t>
  </si>
  <si>
    <t>LMF001_02</t>
  </si>
  <si>
    <t>Voice Recognition Test</t>
  </si>
  <si>
    <t>LMF001_03</t>
  </si>
  <si>
    <t>Cortana Test</t>
  </si>
  <si>
    <t>LMF004_01</t>
  </si>
  <si>
    <t>Front camera subjective test</t>
  </si>
  <si>
    <t>LMF004_02</t>
  </si>
  <si>
    <t>Rear camera subjective test</t>
  </si>
  <si>
    <t>LMF004_03</t>
  </si>
  <si>
    <t xml:space="preserve">Camera objective test </t>
  </si>
  <si>
    <t>LNW008_01</t>
  </si>
  <si>
    <t>WWAN Mobility test</t>
  </si>
  <si>
    <t>LNW018_01</t>
  </si>
  <si>
    <t>CPT for WIFI UE test</t>
  </si>
  <si>
    <t>LPF001_01</t>
  </si>
  <si>
    <t>System performane audit test</t>
  </si>
  <si>
    <t>LPLE007</t>
  </si>
  <si>
    <t>3.0.2.</t>
  </si>
  <si>
    <t>LST001</t>
  </si>
  <si>
    <t>Video UE test</t>
  </si>
  <si>
    <t>SIT</t>
    <phoneticPr fontId="7" type="noConversion"/>
  </si>
  <si>
    <t>IAA024_05</t>
  </si>
  <si>
    <t>IAA024_06</t>
  </si>
  <si>
    <t>IAA024_07</t>
  </si>
  <si>
    <t>IAA024_08</t>
  </si>
  <si>
    <t>P1</t>
    <phoneticPr fontId="7" type="noConversion"/>
  </si>
  <si>
    <t>CTA030</t>
  </si>
  <si>
    <t>PSA001_10</t>
  </si>
  <si>
    <t>PSA004_04</t>
  </si>
  <si>
    <t>3.0.4</t>
    <phoneticPr fontId="7" type="noConversion"/>
  </si>
  <si>
    <t>Garantia Estendida[Only for BAZ( Brazil) language OS]</t>
  </si>
  <si>
    <t>Japan icons and Bookmarks[Only for JP( Japan) language OS]</t>
  </si>
  <si>
    <t>Photo services[Only for DE( German) language OS]</t>
  </si>
  <si>
    <t>Office Universal Apps[Only for JP( Japan) language OS]</t>
  </si>
  <si>
    <t>Yandex Browser[Only for RUS(Russia) language OS]</t>
  </si>
  <si>
    <t>Dropbox 25GB[Only for JP( Japan) language OS]</t>
  </si>
  <si>
    <t>Office2016 Japanese[Only for JP( Japan) language OS]</t>
  </si>
  <si>
    <t>Office2016 Japanese Premium[Only for JP( Japan) language OS]</t>
  </si>
  <si>
    <t>APA065_08</t>
  </si>
  <si>
    <t>APA079_09</t>
  </si>
  <si>
    <t>APA079_10</t>
  </si>
  <si>
    <t>APA079_11</t>
  </si>
  <si>
    <t>APA092</t>
  </si>
  <si>
    <t>APA093</t>
  </si>
  <si>
    <t>APA094</t>
  </si>
  <si>
    <t>APA095</t>
  </si>
  <si>
    <t>APA097</t>
  </si>
  <si>
    <t>APA098</t>
  </si>
  <si>
    <t>APA099</t>
  </si>
  <si>
    <t>Type C AOU Function test</t>
  </si>
  <si>
    <t>PSA002_06</t>
  </si>
  <si>
    <t>ACT_003</t>
  </si>
  <si>
    <t>USB-C Dock</t>
    <phoneticPr fontId="7" type="noConversion"/>
  </si>
  <si>
    <t>Thunderbolt Dock</t>
    <phoneticPr fontId="7" type="noConversion"/>
  </si>
  <si>
    <t>UCD001_10</t>
  </si>
  <si>
    <t>Symbol error test for USB-C Dock</t>
  </si>
  <si>
    <t>PFA002_02_Auto_02</t>
  </si>
  <si>
    <t>PFA002_02_Auto_03</t>
  </si>
  <si>
    <t>PFA002_02_Auto_04</t>
  </si>
  <si>
    <t>PFA002_02_Auto_05</t>
  </si>
  <si>
    <t>PFA002_02_Auto_06</t>
  </si>
  <si>
    <t>PFA002_02_Auto_07</t>
  </si>
  <si>
    <t>PFA002_02_Auto_08</t>
  </si>
  <si>
    <t>PFA002_02_Auto_09</t>
  </si>
  <si>
    <t>PFA002_02_Auto_10</t>
  </si>
  <si>
    <t>CTA031</t>
  </si>
  <si>
    <t>CTA032</t>
  </si>
  <si>
    <t>3.0.8</t>
    <phoneticPr fontId="7" type="noConversion"/>
  </si>
  <si>
    <t>3.0.16</t>
    <phoneticPr fontId="7" type="noConversion"/>
  </si>
  <si>
    <t>PLE020</t>
  </si>
  <si>
    <t>Win10 RS5 Upgrade testcase</t>
    <phoneticPr fontId="7" type="noConversion"/>
  </si>
  <si>
    <t>3.0.0</t>
    <phoneticPr fontId="7" type="noConversion"/>
  </si>
  <si>
    <t>PLE021</t>
  </si>
  <si>
    <t>PLE022</t>
  </si>
  <si>
    <t>PLE023</t>
  </si>
  <si>
    <t>GSKU Preload Test for V0-H</t>
    <phoneticPr fontId="7" type="noConversion"/>
  </si>
  <si>
    <t>3.0.1</t>
    <phoneticPr fontId="7" type="noConversion"/>
  </si>
  <si>
    <t>BIOS WU WHLK Test</t>
    <phoneticPr fontId="7" type="noConversion"/>
  </si>
  <si>
    <t>3.0.0</t>
    <phoneticPr fontId="7" type="noConversion"/>
  </si>
  <si>
    <t>Win10 19H1 Upgrade testcase</t>
    <phoneticPr fontId="7" type="noConversion"/>
  </si>
  <si>
    <t>3.0.1</t>
    <phoneticPr fontId="7" type="noConversion"/>
  </si>
  <si>
    <t>3.0.16</t>
  </si>
  <si>
    <t>IAA007_05</t>
  </si>
  <si>
    <t>Lenovo Pen Settings UI Check</t>
  </si>
  <si>
    <t>v3.0.8</t>
  </si>
  <si>
    <t>v3.0.2</t>
  </si>
  <si>
    <t>Detect Angle by lid and G-sensor testcase for flex(300 degree)</t>
  </si>
  <si>
    <t>IAA027</t>
  </si>
  <si>
    <t>PSA013_03</t>
  </si>
  <si>
    <t>PFA001_12</t>
  </si>
  <si>
    <t>3.0.2</t>
    <phoneticPr fontId="7" type="noConversion"/>
  </si>
  <si>
    <t>PXE BOOT for USB-C Dock</t>
    <phoneticPr fontId="7" type="noConversion"/>
  </si>
  <si>
    <t>POST screen for USB-C Dock</t>
    <phoneticPr fontId="7" type="noConversion"/>
  </si>
  <si>
    <t>3.0.4</t>
    <phoneticPr fontId="7" type="noConversion"/>
  </si>
  <si>
    <t>Power Button for USB-C Dock</t>
    <phoneticPr fontId="7" type="noConversion"/>
  </si>
  <si>
    <t>LAN funciton for USB-C Dock</t>
    <phoneticPr fontId="7" type="noConversion"/>
  </si>
  <si>
    <t>3.0.3</t>
    <phoneticPr fontId="7" type="noConversion"/>
  </si>
  <si>
    <t>Display function for USB-C dock</t>
    <phoneticPr fontId="7" type="noConversion"/>
  </si>
  <si>
    <t>UCD001_11</t>
  </si>
  <si>
    <t>Audio function for USB-C dock</t>
    <phoneticPr fontId="7" type="noConversion"/>
  </si>
  <si>
    <t>Stress for USB-C dock</t>
    <phoneticPr fontId="7" type="noConversion"/>
  </si>
  <si>
    <t>3.0.0</t>
    <phoneticPr fontId="7" type="noConversion"/>
  </si>
  <si>
    <t>Power Button for TBT dock</t>
    <phoneticPr fontId="7" type="noConversion"/>
  </si>
  <si>
    <t>LAN funciton for TBT dock</t>
    <phoneticPr fontId="7" type="noConversion"/>
  </si>
  <si>
    <t>USB&amp;TBT port function test for TBT dock</t>
    <phoneticPr fontId="7" type="noConversion"/>
  </si>
  <si>
    <t>TBD001_10</t>
  </si>
  <si>
    <t>Display function test for TBT dock</t>
    <phoneticPr fontId="7" type="noConversion"/>
  </si>
  <si>
    <t>Audio function for TBT dock</t>
    <phoneticPr fontId="7" type="noConversion"/>
  </si>
  <si>
    <t>TBT dock stress test</t>
    <phoneticPr fontId="7" type="noConversion"/>
  </si>
  <si>
    <t>Hybrid Dock</t>
    <phoneticPr fontId="7" type="noConversion"/>
  </si>
  <si>
    <t>HBD001_01</t>
    <phoneticPr fontId="7" type="noConversion"/>
  </si>
  <si>
    <t>HBD001_02</t>
  </si>
  <si>
    <t>HBD001_03</t>
  </si>
  <si>
    <t>HBD001_04</t>
  </si>
  <si>
    <t>HBD001_05</t>
  </si>
  <si>
    <t>HBD001_06</t>
  </si>
  <si>
    <t>HBD001_07</t>
  </si>
  <si>
    <t>HBD001_08</t>
  </si>
  <si>
    <t>HBD001_09</t>
  </si>
  <si>
    <t>HBD001_10</t>
  </si>
  <si>
    <t>PXE BOOT for Hybrid dock</t>
    <phoneticPr fontId="7" type="noConversion"/>
  </si>
  <si>
    <t>POST screen forHybrid dock</t>
    <phoneticPr fontId="7" type="noConversion"/>
  </si>
  <si>
    <t>Power Button for Hybrid dock</t>
    <phoneticPr fontId="7" type="noConversion"/>
  </si>
  <si>
    <t>LAN funciton for Hybrid dock</t>
    <phoneticPr fontId="7" type="noConversion"/>
  </si>
  <si>
    <t>Power Management with Hybrid dock</t>
    <phoneticPr fontId="7" type="noConversion"/>
  </si>
  <si>
    <t>Compatibility test for Hybrid dock</t>
    <phoneticPr fontId="7" type="noConversion"/>
  </si>
  <si>
    <t>Display function test for Hybrid dock</t>
    <phoneticPr fontId="7" type="noConversion"/>
  </si>
  <si>
    <t>Audio function for Hybrid dock</t>
    <phoneticPr fontId="7" type="noConversion"/>
  </si>
  <si>
    <t>Stress test for Hybrid dock</t>
    <phoneticPr fontId="7" type="noConversion"/>
  </si>
  <si>
    <t>USB function test for Hybrid dock</t>
    <phoneticPr fontId="7" type="noConversion"/>
  </si>
  <si>
    <t>UTH001_01</t>
    <phoneticPr fontId="7" type="noConversion"/>
  </si>
  <si>
    <t>UTH001_02</t>
  </si>
  <si>
    <t>UTH001_03</t>
  </si>
  <si>
    <t>UTH001_04</t>
  </si>
  <si>
    <t>UTH001_05</t>
  </si>
  <si>
    <t>UTH001_06</t>
  </si>
  <si>
    <t>UTH001_07</t>
  </si>
  <si>
    <t>UTH001_08</t>
  </si>
  <si>
    <t>ACT_004</t>
  </si>
  <si>
    <t>ACT_005</t>
  </si>
  <si>
    <t>ACT_006</t>
  </si>
  <si>
    <t>ACT_007</t>
  </si>
  <si>
    <t>ACT_008</t>
  </si>
  <si>
    <t>ACT_009</t>
  </si>
  <si>
    <t>ACT_010</t>
  </si>
  <si>
    <t>ACT_011</t>
  </si>
  <si>
    <t>ACT_012</t>
  </si>
  <si>
    <t>ACT_013</t>
  </si>
  <si>
    <t>BFA003_09</t>
  </si>
  <si>
    <t>Battery Learning</t>
  </si>
  <si>
    <t>PSA024_02</t>
  </si>
  <si>
    <t>3.0.18</t>
    <phoneticPr fontId="7" type="noConversion"/>
  </si>
  <si>
    <t>IAA028_02</t>
  </si>
  <si>
    <t>v3.0.10</t>
  </si>
  <si>
    <t>PFA001_12_Auto_02</t>
  </si>
  <si>
    <t>PFA001_12_Auto_03</t>
  </si>
  <si>
    <t>STA030</t>
  </si>
  <si>
    <t>APA104</t>
  </si>
  <si>
    <t>APA105</t>
  </si>
  <si>
    <t>APA106</t>
  </si>
  <si>
    <t>APA107</t>
  </si>
  <si>
    <t>APA108</t>
  </si>
  <si>
    <t>3.0.2</t>
    <phoneticPr fontId="7" type="noConversion"/>
  </si>
  <si>
    <t>Power USB-C  Travel Hub &amp; USB-C Mini dock</t>
    <phoneticPr fontId="7" type="noConversion"/>
  </si>
  <si>
    <t>UTH001_09</t>
  </si>
  <si>
    <t>Audio function test</t>
    <phoneticPr fontId="7" type="noConversion"/>
  </si>
  <si>
    <t>PXE BOOT test</t>
    <phoneticPr fontId="7" type="noConversion"/>
  </si>
  <si>
    <t>LAN funciton test</t>
    <phoneticPr fontId="7" type="noConversion"/>
  </si>
  <si>
    <t>USB function test</t>
    <phoneticPr fontId="7" type="noConversion"/>
  </si>
  <si>
    <t>Power Management for USB-C Gen2 Travel Hub &amp; USB-C Mini Dock</t>
    <phoneticPr fontId="7" type="noConversion"/>
  </si>
  <si>
    <t>Compatibility test</t>
    <phoneticPr fontId="7" type="noConversion"/>
  </si>
  <si>
    <t>Display function test</t>
    <phoneticPr fontId="7" type="noConversion"/>
  </si>
  <si>
    <t>POST screen test</t>
    <phoneticPr fontId="7" type="noConversion"/>
  </si>
  <si>
    <t>Stress test</t>
    <phoneticPr fontId="7" type="noConversion"/>
  </si>
  <si>
    <t>ACT_001</t>
    <phoneticPr fontId="7" type="noConversion"/>
  </si>
  <si>
    <t>ACT_002</t>
  </si>
  <si>
    <t>Dock test</t>
    <phoneticPr fontId="7" type="noConversion"/>
  </si>
  <si>
    <t>Hub test</t>
    <phoneticPr fontId="7" type="noConversion"/>
  </si>
  <si>
    <t>Display adapter &amp; cable</t>
    <phoneticPr fontId="7" type="noConversion"/>
  </si>
  <si>
    <t>Mouse &amp; Keyboard</t>
    <phoneticPr fontId="7" type="noConversion"/>
  </si>
  <si>
    <t>USB storage</t>
    <phoneticPr fontId="7" type="noConversion"/>
  </si>
  <si>
    <t>AC power adapter</t>
    <phoneticPr fontId="7" type="noConversion"/>
  </si>
  <si>
    <t>BT speaker</t>
    <phoneticPr fontId="7" type="noConversion"/>
  </si>
  <si>
    <t>Headphone &amp; headser &amp; soundar</t>
    <phoneticPr fontId="7" type="noConversion"/>
  </si>
  <si>
    <t>Ethernet Adapter</t>
    <phoneticPr fontId="7" type="noConversion"/>
  </si>
  <si>
    <t>MR Test</t>
    <phoneticPr fontId="7" type="noConversion"/>
  </si>
  <si>
    <t>TBT Graphucs Dock</t>
    <phoneticPr fontId="7" type="noConversion"/>
  </si>
  <si>
    <t>YSB-C to USB-A adapter</t>
    <phoneticPr fontId="7" type="noConversion"/>
  </si>
  <si>
    <t>360° camera speaker</t>
    <phoneticPr fontId="7" type="noConversion"/>
  </si>
  <si>
    <t>P1</t>
    <phoneticPr fontId="7" type="noConversion"/>
  </si>
  <si>
    <r>
      <t xml:space="preserve">TDMS 
Total time
</t>
    </r>
    <r>
      <rPr>
        <b/>
        <sz val="11"/>
        <color rgb="FFFF6600"/>
        <rFont val="Calibri"/>
        <family val="2"/>
      </rPr>
      <t>(A+U)</t>
    </r>
  </si>
  <si>
    <r>
      <t xml:space="preserve">(TDMS)
</t>
    </r>
    <r>
      <rPr>
        <b/>
        <sz val="11"/>
        <color rgb="FFFF6600"/>
        <rFont val="Calibri"/>
        <family val="2"/>
      </rPr>
      <t>U</t>
    </r>
    <r>
      <rPr>
        <b/>
        <sz val="11"/>
        <rFont val="Calibri"/>
        <family val="2"/>
      </rPr>
      <t>nattended 
time</t>
    </r>
  </si>
  <si>
    <t>MyTimeLine[Only for JP( Japan) language OS]</t>
  </si>
  <si>
    <r>
      <t>Embeded Xbox</t>
    </r>
    <r>
      <rPr>
        <b/>
        <sz val="10"/>
        <rFont val="SimSun"/>
        <family val="2"/>
        <charset val="134"/>
      </rPr>
      <t>（</t>
    </r>
    <r>
      <rPr>
        <b/>
        <sz val="10"/>
        <rFont val="Calibri"/>
        <family val="2"/>
      </rPr>
      <t>S.T. Martin)</t>
    </r>
  </si>
  <si>
    <t>BFA001_24</t>
  </si>
  <si>
    <t>Coverage</t>
    <phoneticPr fontId="7" type="noConversion"/>
  </si>
  <si>
    <t>TE</t>
    <phoneticPr fontId="7" type="noConversion"/>
  </si>
  <si>
    <t>Schedule</t>
    <phoneticPr fontId="7" type="noConversion"/>
  </si>
  <si>
    <t>SKU1</t>
    <phoneticPr fontId="7" type="noConversion"/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</si>
  <si>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</si>
  <si>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</si>
  <si>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</si>
  <si>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</si>
  <si>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</si>
  <si>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</si>
  <si>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</si>
  <si>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</si>
  <si>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</si>
  <si>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UMA</t>
    <phoneticPr fontId="7" type="noConversion"/>
  </si>
  <si>
    <t>i3-8145U</t>
  </si>
  <si>
    <t>i5-8265U</t>
  </si>
  <si>
    <t>i7-8565U</t>
  </si>
  <si>
    <t>N17S-G2-A1</t>
    <phoneticPr fontId="7" type="noConversion"/>
  </si>
  <si>
    <t>N17S-G0-A1</t>
    <phoneticPr fontId="7" type="noConversion"/>
  </si>
  <si>
    <t>Picasso</t>
    <phoneticPr fontId="7" type="noConversion"/>
  </si>
  <si>
    <t>Planning after Optimize</t>
    <phoneticPr fontId="7" type="noConversion"/>
  </si>
  <si>
    <t>Chramshell</t>
    <phoneticPr fontId="7" type="noConversion"/>
  </si>
  <si>
    <t>Convertible</t>
    <phoneticPr fontId="7" type="noConversion"/>
  </si>
  <si>
    <t>NB Mode</t>
    <phoneticPr fontId="7" type="noConversion"/>
  </si>
  <si>
    <t>Detachable</t>
    <phoneticPr fontId="7" type="noConversion"/>
  </si>
  <si>
    <t>TDMS Calculation Time</t>
    <phoneticPr fontId="7" type="noConversion"/>
  </si>
  <si>
    <t>V</t>
    <phoneticPr fontId="7" type="noConversion"/>
  </si>
  <si>
    <t>X</t>
    <phoneticPr fontId="7" type="noConversion"/>
  </si>
  <si>
    <t>V</t>
    <phoneticPr fontId="7" type="noConversion"/>
  </si>
  <si>
    <t>X</t>
    <phoneticPr fontId="7" type="noConversion"/>
  </si>
  <si>
    <t>X</t>
    <phoneticPr fontId="7" type="noConversion"/>
  </si>
  <si>
    <t>UMA &amp; Discrete</t>
    <phoneticPr fontId="7" type="noConversion"/>
  </si>
  <si>
    <t>X</t>
    <phoneticPr fontId="7" type="noConversion"/>
  </si>
  <si>
    <t>V</t>
    <phoneticPr fontId="7" type="noConversion"/>
  </si>
  <si>
    <t>Pad Mode</t>
    <phoneticPr fontId="7" type="noConversion"/>
  </si>
  <si>
    <t>W Dock mode</t>
    <phoneticPr fontId="7" type="noConversion"/>
  </si>
  <si>
    <t>SIT</t>
    <phoneticPr fontId="7" type="noConversion"/>
  </si>
  <si>
    <t>Phase</t>
    <phoneticPr fontId="7" type="noConversion"/>
  </si>
  <si>
    <t>V</t>
    <phoneticPr fontId="7" type="noConversion"/>
  </si>
  <si>
    <t xml:space="preserve"> Yoga Pad mode/
Flex 300°</t>
    <phoneticPr fontId="7" type="noConversion"/>
  </si>
  <si>
    <t>FVT</t>
    <phoneticPr fontId="7" type="noConversion"/>
  </si>
  <si>
    <t>V</t>
    <phoneticPr fontId="7" type="noConversion"/>
  </si>
  <si>
    <t>V</t>
    <phoneticPr fontId="7" type="noConversion"/>
  </si>
  <si>
    <t>X</t>
    <phoneticPr fontId="7" type="noConversion"/>
  </si>
  <si>
    <t>One unit</t>
    <phoneticPr fontId="7" type="noConversion"/>
  </si>
  <si>
    <t>X</t>
    <phoneticPr fontId="7" type="noConversion"/>
  </si>
  <si>
    <t>V</t>
    <phoneticPr fontId="7" type="noConversion"/>
  </si>
  <si>
    <t>X</t>
    <phoneticPr fontId="7" type="noConversion"/>
  </si>
  <si>
    <t>V</t>
    <phoneticPr fontId="7" type="noConversion"/>
  </si>
  <si>
    <t>Cover all battery type</t>
    <phoneticPr fontId="7" type="noConversion"/>
  </si>
  <si>
    <t>X</t>
    <phoneticPr fontId="7" type="noConversion"/>
  </si>
  <si>
    <t>V</t>
    <phoneticPr fontId="7" type="noConversion"/>
  </si>
  <si>
    <t>V</t>
    <phoneticPr fontId="7" type="noConversion"/>
  </si>
  <si>
    <t>V</t>
    <phoneticPr fontId="7" type="noConversion"/>
  </si>
  <si>
    <t>V</t>
    <phoneticPr fontId="7" type="noConversion"/>
  </si>
  <si>
    <t>High/Low SKU</t>
    <phoneticPr fontId="7" type="noConversion"/>
  </si>
  <si>
    <t>X</t>
    <phoneticPr fontId="7" type="noConversion"/>
  </si>
  <si>
    <t>Cover all FP Sensors, all FP Cable</t>
    <phoneticPr fontId="7" type="noConversion"/>
  </si>
  <si>
    <t>Cover all SKUs</t>
    <phoneticPr fontId="7" type="noConversion"/>
  </si>
  <si>
    <t>Base on FAN table, cover all CPUs</t>
    <phoneticPr fontId="7" type="noConversion"/>
  </si>
  <si>
    <t>Cover USB chipset/port
If EE use re-drive IC or Hub for USB port:
cover all USB re-drive IC source;
Cover all USB Hub source</t>
    <phoneticPr fontId="7" type="noConversion"/>
  </si>
  <si>
    <t>Cover all USB charger port.
Cover all USB charger IC source.
Cover different USB device.</t>
    <phoneticPr fontId="7" type="noConversion"/>
  </si>
  <si>
    <t>Cover all USB/Type-C charger port.
Cover all USB charger IC source.
Cover different USB device.</t>
    <phoneticPr fontId="7" type="noConversion"/>
  </si>
  <si>
    <t>O</t>
    <phoneticPr fontId="7" type="noConversion"/>
  </si>
  <si>
    <t>Cover all Type-C chips/ports;
Cover all kinds of Type-C dongle/Hub/Device</t>
    <phoneticPr fontId="7" type="noConversion"/>
  </si>
  <si>
    <t>Cover all Thunderbolt ports;
Cover APEX Board and corresponding TBT devices</t>
    <phoneticPr fontId="7" type="noConversion"/>
  </si>
  <si>
    <t>Cover all IO port</t>
    <phoneticPr fontId="7" type="noConversion"/>
  </si>
  <si>
    <t>Cover all Type-C charger port;
Cover different Type-C PD device</t>
    <phoneticPr fontId="7" type="noConversion"/>
  </si>
  <si>
    <t>Cover all Audio codec</t>
    <phoneticPr fontId="7" type="noConversion"/>
  </si>
  <si>
    <t>Cover Realtek Audio codec</t>
    <phoneticPr fontId="7" type="noConversion"/>
  </si>
  <si>
    <t>Cover Conexant/Synaptics Audio codec</t>
    <phoneticPr fontId="7" type="noConversion"/>
  </si>
  <si>
    <t>Cover IDT Audio codec</t>
    <phoneticPr fontId="7" type="noConversion"/>
  </si>
  <si>
    <t>Cover all 3D camera vender</t>
    <phoneticPr fontId="7" type="noConversion"/>
  </si>
  <si>
    <t>Cover all camera vender</t>
    <phoneticPr fontId="7" type="noConversion"/>
  </si>
  <si>
    <t>Cover all IR camera vender</t>
    <phoneticPr fontId="7" type="noConversion"/>
  </si>
  <si>
    <t>V</t>
    <phoneticPr fontId="7" type="noConversion"/>
  </si>
  <si>
    <t>X</t>
    <phoneticPr fontId="7" type="noConversion"/>
  </si>
  <si>
    <t>Cover all LCD Vender</t>
    <phoneticPr fontId="7" type="noConversion"/>
  </si>
  <si>
    <t>Cover all panel Vender</t>
    <phoneticPr fontId="7" type="noConversion"/>
  </si>
  <si>
    <t>O</t>
    <phoneticPr fontId="7" type="noConversion"/>
  </si>
  <si>
    <t>X</t>
    <phoneticPr fontId="7" type="noConversion"/>
  </si>
  <si>
    <t>Cover all touchpad module</t>
    <phoneticPr fontId="7" type="noConversion"/>
  </si>
  <si>
    <t>Cover all touchpad module, facesheet</t>
    <phoneticPr fontId="7" type="noConversion"/>
  </si>
  <si>
    <t>Cover all PTP touchpad module</t>
    <phoneticPr fontId="7" type="noConversion"/>
  </si>
  <si>
    <t>V</t>
    <phoneticPr fontId="7" type="noConversion"/>
  </si>
  <si>
    <t>V</t>
    <phoneticPr fontId="7" type="noConversion"/>
  </si>
  <si>
    <t>V</t>
    <phoneticPr fontId="7" type="noConversion"/>
  </si>
  <si>
    <t>Cover all touch IC &amp; sensor, panel</t>
    <phoneticPr fontId="7" type="noConversion"/>
  </si>
  <si>
    <t>Cover all USB charger IC</t>
    <phoneticPr fontId="7" type="noConversion"/>
  </si>
  <si>
    <t>V</t>
    <phoneticPr fontId="7" type="noConversion"/>
  </si>
  <si>
    <t>X</t>
    <phoneticPr fontId="7" type="noConversion"/>
  </si>
  <si>
    <t>X</t>
    <phoneticPr fontId="7" type="noConversion"/>
  </si>
  <si>
    <t>Cover all KB type</t>
    <phoneticPr fontId="7" type="noConversion"/>
  </si>
  <si>
    <t>V</t>
    <phoneticPr fontId="7" type="noConversion"/>
  </si>
  <si>
    <t>O</t>
    <phoneticPr fontId="7" type="noConversion"/>
  </si>
  <si>
    <t>Cover all MB type</t>
    <phoneticPr fontId="7" type="noConversion"/>
  </si>
  <si>
    <t>V</t>
    <phoneticPr fontId="7" type="noConversion"/>
  </si>
  <si>
    <t>V</t>
    <phoneticPr fontId="7" type="noConversion"/>
  </si>
  <si>
    <t>O</t>
    <phoneticPr fontId="7" type="noConversion"/>
  </si>
  <si>
    <t>Cover all ALS source/Touch panel glass</t>
    <phoneticPr fontId="7" type="noConversion"/>
  </si>
  <si>
    <t>Cover all acceler/gyro/compass souce</t>
    <phoneticPr fontId="7" type="noConversion"/>
  </si>
  <si>
    <t>Cover all acceler souce</t>
    <phoneticPr fontId="7" type="noConversion"/>
  </si>
  <si>
    <t>Cover EN 7 SC Pre-load</t>
    <phoneticPr fontId="7" type="noConversion"/>
  </si>
  <si>
    <t>Cover each WiFi module and P-Sensor</t>
    <phoneticPr fontId="7" type="noConversion"/>
  </si>
  <si>
    <t>X</t>
    <phoneticPr fontId="7" type="noConversion"/>
  </si>
  <si>
    <t>Cover all WLAN module</t>
    <phoneticPr fontId="7" type="noConversion"/>
  </si>
  <si>
    <t>X</t>
    <phoneticPr fontId="7" type="noConversion"/>
  </si>
  <si>
    <t>O</t>
    <phoneticPr fontId="7" type="noConversion"/>
  </si>
  <si>
    <t>V</t>
    <phoneticPr fontId="7" type="noConversion"/>
  </si>
  <si>
    <t>X</t>
    <phoneticPr fontId="7" type="noConversion"/>
  </si>
  <si>
    <t>Cover all WLAN module, platform and antenna</t>
    <phoneticPr fontId="7" type="noConversion"/>
  </si>
  <si>
    <t>Cover all WWAN module, platform and antenna</t>
    <phoneticPr fontId="7" type="noConversion"/>
  </si>
  <si>
    <t>Cover all LAN module, platform</t>
    <phoneticPr fontId="7" type="noConversion"/>
  </si>
  <si>
    <t>Cover all NFC module</t>
    <phoneticPr fontId="7" type="noConversion"/>
  </si>
  <si>
    <t>Cover all GPS module, platform and Antenna</t>
    <phoneticPr fontId="7" type="noConversion"/>
  </si>
  <si>
    <t>O</t>
    <phoneticPr fontId="7" type="noConversion"/>
  </si>
  <si>
    <t>Cover all WLAN/BT module, platform and Antenna</t>
    <phoneticPr fontId="7" type="noConversion"/>
  </si>
  <si>
    <t>Cover all WLAN/BT module, platform and antenna</t>
    <phoneticPr fontId="7" type="noConversion"/>
  </si>
  <si>
    <t>Cover support module, platform and antenna</t>
    <phoneticPr fontId="7" type="noConversion"/>
  </si>
  <si>
    <t>Cover support module</t>
    <phoneticPr fontId="7" type="noConversion"/>
  </si>
  <si>
    <t>V</t>
    <phoneticPr fontId="7" type="noConversion"/>
  </si>
  <si>
    <t>V</t>
    <phoneticPr fontId="7" type="noConversion"/>
  </si>
  <si>
    <t>X</t>
    <phoneticPr fontId="7" type="noConversion"/>
  </si>
  <si>
    <t>Cover all CPU &amp; TDP Type</t>
    <phoneticPr fontId="7" type="noConversion"/>
  </si>
  <si>
    <t>Cover all CPU &amp; TDP/TGP Type</t>
    <phoneticPr fontId="7" type="noConversion"/>
  </si>
  <si>
    <t>X</t>
    <phoneticPr fontId="7" type="noConversion"/>
  </si>
  <si>
    <t>Cover GPU source, VRAM size</t>
    <phoneticPr fontId="7" type="noConversion"/>
  </si>
  <si>
    <t>X</t>
    <phoneticPr fontId="7" type="noConversion"/>
  </si>
  <si>
    <t>P1</t>
    <phoneticPr fontId="7" type="noConversion"/>
  </si>
  <si>
    <t>Cover all GPU type</t>
    <phoneticPr fontId="7" type="noConversion"/>
  </si>
  <si>
    <t>V</t>
    <phoneticPr fontId="7" type="noConversion"/>
  </si>
  <si>
    <t>Cover all Panel vender</t>
    <phoneticPr fontId="7" type="noConversion"/>
  </si>
  <si>
    <t>Cover Discrete and UMA</t>
    <phoneticPr fontId="7" type="noConversion"/>
  </si>
  <si>
    <t>Cover AMD GPU type</t>
    <phoneticPr fontId="7" type="noConversion"/>
  </si>
  <si>
    <t>P2</t>
    <phoneticPr fontId="7" type="noConversion"/>
  </si>
  <si>
    <t>Cover NV GPU type</t>
    <phoneticPr fontId="7" type="noConversion"/>
  </si>
  <si>
    <t>Cover Legio series</t>
    <phoneticPr fontId="7" type="noConversion"/>
  </si>
  <si>
    <t>Cover all card reader controller;
Cover project supported various type cards</t>
    <phoneticPr fontId="7" type="noConversion"/>
  </si>
  <si>
    <t>Cover all HDD/SSD/SSHD source;
If EE use re-drive IC for SATA port:
Cover all USB re-drive IC source</t>
    <phoneticPr fontId="7" type="noConversion"/>
  </si>
  <si>
    <t>Cover all memory source
Cover all PCBA (such ad 2nd/3rd) source</t>
    <phoneticPr fontId="7" type="noConversion"/>
  </si>
  <si>
    <t>Cover all ODD source</t>
    <phoneticPr fontId="7" type="noConversion"/>
  </si>
  <si>
    <t>Cover all HDD/SSD/SSHD vender;
Can leverage by family;
If projects wasn't pre-installed IRST UI, please skip</t>
    <phoneticPr fontId="7" type="noConversion"/>
  </si>
  <si>
    <t>Cover all EMMC/UFS source</t>
    <phoneticPr fontId="7" type="noConversion"/>
  </si>
  <si>
    <t>Cover all size intel optane source and HDD configuration</t>
    <phoneticPr fontId="7" type="noConversion"/>
  </si>
  <si>
    <t>Cover all NVME SSD raid0 config</t>
    <phoneticPr fontId="7" type="noConversion"/>
  </si>
  <si>
    <t>Cover all shock sensor source;
Cover all HDD source;
Can Leverage by family</t>
    <phoneticPr fontId="7" type="noConversion"/>
  </si>
  <si>
    <t>O</t>
    <phoneticPr fontId="7" type="noConversion"/>
  </si>
  <si>
    <t>O</t>
    <phoneticPr fontId="7" type="noConversion"/>
  </si>
  <si>
    <t>All SKU</t>
    <phoneticPr fontId="7" type="noConversion"/>
  </si>
  <si>
    <t>V</t>
    <phoneticPr fontId="7" type="noConversion"/>
  </si>
  <si>
    <t>X</t>
    <phoneticPr fontId="7" type="noConversion"/>
  </si>
  <si>
    <t>Low/High SKU +HDD</t>
    <phoneticPr fontId="7" type="noConversion"/>
  </si>
  <si>
    <t>Cover GPU type</t>
    <phoneticPr fontId="7" type="noConversion"/>
  </si>
  <si>
    <t>X</t>
    <phoneticPr fontId="7" type="noConversion"/>
  </si>
  <si>
    <t>5units/SKU, no less than 20units</t>
    <phoneticPr fontId="7" type="noConversion"/>
  </si>
  <si>
    <t>V</t>
    <phoneticPr fontId="7" type="noConversion"/>
  </si>
  <si>
    <t>V</t>
    <phoneticPr fontId="7" type="noConversion"/>
  </si>
  <si>
    <t>X</t>
    <phoneticPr fontId="7" type="noConversion"/>
  </si>
  <si>
    <t>V</t>
    <phoneticPr fontId="7" type="noConversion"/>
  </si>
  <si>
    <t>O</t>
    <phoneticPr fontId="7" type="noConversion"/>
  </si>
  <si>
    <t>10 units/platform</t>
    <phoneticPr fontId="7" type="noConversion"/>
  </si>
  <si>
    <t>V</t>
    <phoneticPr fontId="7" type="noConversion"/>
  </si>
  <si>
    <t>X</t>
    <phoneticPr fontId="7" type="noConversion"/>
  </si>
  <si>
    <t>AC/DC 5 units, no less than 20units</t>
    <phoneticPr fontId="7" type="noConversion"/>
  </si>
  <si>
    <t>1units/SKU, and matrix cover EN/CS</t>
    <phoneticPr fontId="7" type="noConversion"/>
  </si>
  <si>
    <t>All WiGig module</t>
    <phoneticPr fontId="7" type="noConversion"/>
  </si>
  <si>
    <t>All USB port of test unit</t>
    <phoneticPr fontId="7" type="noConversion"/>
  </si>
  <si>
    <t>Each Thunderbolr port of test unit</t>
    <phoneticPr fontId="7" type="noConversion"/>
  </si>
  <si>
    <t>Cover each SKU and each folio case vernder</t>
    <phoneticPr fontId="7" type="noConversion"/>
  </si>
  <si>
    <t>x</t>
    <phoneticPr fontId="7" type="noConversion"/>
  </si>
  <si>
    <t>Each type-C port of test unit</t>
    <phoneticPr fontId="7" type="noConversion"/>
  </si>
  <si>
    <t>Each Thunderbolt port of test unit</t>
    <phoneticPr fontId="7" type="noConversion"/>
  </si>
  <si>
    <t>Xbox controller module</t>
    <phoneticPr fontId="7" type="noConversion"/>
  </si>
  <si>
    <t>Each docking type</t>
    <phoneticPr fontId="7" type="noConversion"/>
  </si>
  <si>
    <t>Vantage_Gaming</t>
  </si>
  <si>
    <t>APA109_01</t>
  </si>
  <si>
    <t>Vantage(Excluding My Device Settings)</t>
  </si>
  <si>
    <t>APA109_02</t>
  </si>
  <si>
    <t>Vantage_My Device Settings</t>
  </si>
  <si>
    <t>--</t>
  </si>
  <si>
    <t>--</t>
    <phoneticPr fontId="7" type="noConversion"/>
  </si>
  <si>
    <t>N/A</t>
    <phoneticPr fontId="7" type="noConversion"/>
  </si>
  <si>
    <t>Base on Keybaord vender</t>
    <phoneticPr fontId="7" type="noConversion"/>
  </si>
  <si>
    <t>Base on Storage device &amp; G-Sensor vender</t>
    <phoneticPr fontId="7" type="noConversion"/>
  </si>
  <si>
    <t>Base on LTE</t>
    <phoneticPr fontId="7" type="noConversion"/>
  </si>
  <si>
    <t>Base on WLAN/LAN vender</t>
    <phoneticPr fontId="7" type="noConversion"/>
  </si>
  <si>
    <t>Base on USB</t>
    <phoneticPr fontId="7" type="noConversion"/>
  </si>
  <si>
    <t>Base on CPU/VGA/Audio/KB/Touchpad/Adapter</t>
    <phoneticPr fontId="7" type="noConversion"/>
  </si>
  <si>
    <t>Base on CPU/Memory/VGA/VRAM/Storage/Motherboard/Audio/Camera/LCD/Battery/WLAN/LAN/G-Sensor/Adapter</t>
    <phoneticPr fontId="7" type="noConversion"/>
  </si>
  <si>
    <t>Base on keyboard</t>
    <phoneticPr fontId="7" type="noConversion"/>
  </si>
  <si>
    <t>Base on keyboard/Touchpad/G-Sensor</t>
    <phoneticPr fontId="7" type="noConversion"/>
  </si>
  <si>
    <t>Base on CPU</t>
    <phoneticPr fontId="7" type="noConversion"/>
  </si>
  <si>
    <t>Base on Storage/TPM/TCM/USB</t>
    <phoneticPr fontId="7" type="noConversion"/>
  </si>
  <si>
    <t>Base on Storage/G-Sensor</t>
    <phoneticPr fontId="7" type="noConversion"/>
  </si>
  <si>
    <t>Base on CPU/G-Sensor</t>
    <phoneticPr fontId="7" type="noConversion"/>
  </si>
  <si>
    <t>Base on BIOS/CPU/Memory/Storage/Motherboard/IR Camer/Fingerprint</t>
    <phoneticPr fontId="7" type="noConversion"/>
  </si>
  <si>
    <t>Base on Audio/camera/IR Camera/Battery/Keyboard/touchpad/G-Sensor/TOF-Sensor/Active Pen/Adapter/USB</t>
    <phoneticPr fontId="7" type="noConversion"/>
  </si>
  <si>
    <t>Base on: Keyboard/Touchpad/G-sensor</t>
    <phoneticPr fontId="7" type="noConversion"/>
  </si>
  <si>
    <t>Base on BIOS/CPU/Memory/VGA/Storage/Audio/Keyboard/Touchpad</t>
    <phoneticPr fontId="7" type="noConversion"/>
  </si>
  <si>
    <t>Base on Keyboard</t>
    <phoneticPr fontId="7" type="noConversion"/>
  </si>
  <si>
    <t>Base on LCD/BIOS</t>
    <phoneticPr fontId="7" type="noConversion"/>
  </si>
  <si>
    <t>Base on Touchpad</t>
    <phoneticPr fontId="7" type="noConversion"/>
  </si>
  <si>
    <t>Base on Camera</t>
    <phoneticPr fontId="7" type="noConversion"/>
  </si>
  <si>
    <t>3.1.2</t>
  </si>
  <si>
    <t>BFA001_23</t>
  </si>
  <si>
    <t>TPM setting check for modern preload</t>
  </si>
  <si>
    <t>BIOS setup on OS (WMI)</t>
  </si>
  <si>
    <t>V3.1.11</t>
  </si>
  <si>
    <t>V3.1.7</t>
  </si>
  <si>
    <t>v3.0.3</t>
  </si>
  <si>
    <t>V3.1.3</t>
  </si>
  <si>
    <t>[Compal]</t>
  </si>
  <si>
    <t>Fan Table test</t>
  </si>
  <si>
    <t>3.1.18</t>
  </si>
  <si>
    <t>IAA007_04</t>
  </si>
  <si>
    <t>Easycamera privacy</t>
  </si>
  <si>
    <t>Windows hello test</t>
  </si>
  <si>
    <t>IAA009</t>
  </si>
  <si>
    <t>Display quality</t>
  </si>
  <si>
    <t>IAA010</t>
  </si>
  <si>
    <t>Panel Self Refrsh test</t>
  </si>
  <si>
    <t>PTP Setting Test</t>
  </si>
  <si>
    <t>PTP Basic Function</t>
  </si>
  <si>
    <t>3.1.11</t>
  </si>
  <si>
    <t>v3.0.14</t>
  </si>
  <si>
    <t>v3.0.9</t>
  </si>
  <si>
    <t>Detect Angle by lid and G-sensor testcase for Yoga&amp;Flex(360 degree)</t>
  </si>
  <si>
    <t>v3.0.13</t>
  </si>
  <si>
    <t>v3.0.5</t>
  </si>
  <si>
    <t>Dolby Atmos test (For DCH)</t>
  </si>
  <si>
    <t xml:space="preserve">Dolby Atmos Speaker System test (For DCH) </t>
  </si>
  <si>
    <t xml:space="preserve">Dolby Audio Premium test (For DCH) </t>
  </si>
  <si>
    <t xml:space="preserve">Dolby Audio Speaker System test (For DCH) </t>
  </si>
  <si>
    <t xml:space="preserve">Dolby Atmos for Gaming test (For DCH) </t>
  </si>
  <si>
    <t xml:space="preserve">Dolby Atmos Speaker System for Gaming test (For DCH) </t>
  </si>
  <si>
    <t>Amazon Alexa basic function test</t>
  </si>
  <si>
    <t>IAA025_02</t>
  </si>
  <si>
    <t>Alexa Stability Test</t>
  </si>
  <si>
    <t>IAA026</t>
  </si>
  <si>
    <t>Low Power Audio Playback test</t>
  </si>
  <si>
    <t>Zero Touch test case</t>
  </si>
  <si>
    <t>IAA028_01</t>
  </si>
  <si>
    <t>Flip to boot with Hall sensor</t>
  </si>
  <si>
    <t>Flip to boot with Hall sensor and TOF sensor</t>
  </si>
  <si>
    <t>3.1.3</t>
  </si>
  <si>
    <t>3.2.8</t>
  </si>
  <si>
    <t>3.1.6</t>
  </si>
  <si>
    <t>3.1.4</t>
  </si>
  <si>
    <t>CTA023</t>
  </si>
  <si>
    <t>Killer Network test</t>
  </si>
  <si>
    <t>WWAN for IoT card</t>
  </si>
  <si>
    <t xml:space="preserve">MU-MIMO function test case </t>
  </si>
  <si>
    <t>E-SIM</t>
  </si>
  <si>
    <t>WWAN field quick test</t>
  </si>
  <si>
    <t>PSA001_01</t>
  </si>
  <si>
    <t>CPU (Intel) test case</t>
  </si>
  <si>
    <t>V3.0.19</t>
  </si>
  <si>
    <t>V3.0.11</t>
  </si>
  <si>
    <t>ITS4.0 (AMD)</t>
  </si>
  <si>
    <t>HDR</t>
  </si>
  <si>
    <t>PSA007</t>
  </si>
  <si>
    <t>Media UE</t>
  </si>
  <si>
    <t>PSA009</t>
  </si>
  <si>
    <t>3 Symmetric Independent Displays test</t>
  </si>
  <si>
    <t>Content Protection</t>
  </si>
  <si>
    <t>V3.0.14</t>
  </si>
  <si>
    <t>Intel Graphics Command Center(IGCC)</t>
  </si>
  <si>
    <t>V3.0.3</t>
  </si>
  <si>
    <t>PSA013_04</t>
  </si>
  <si>
    <t>Super Resolution</t>
  </si>
  <si>
    <t>V3.1.6</t>
  </si>
  <si>
    <t>PSA024_01</t>
  </si>
  <si>
    <t>AMD feature-AMD Link(Draft)</t>
  </si>
  <si>
    <t>V3.0.0</t>
  </si>
  <si>
    <t>AMD feature-Relive 3.0(Draft)</t>
  </si>
  <si>
    <t>PSA026_01</t>
  </si>
  <si>
    <t xml:space="preserve">AMD Graphics FreeSync Test </t>
  </si>
  <si>
    <t>PSA026_02</t>
  </si>
  <si>
    <t>"Fn+Q" function for Legion</t>
  </si>
  <si>
    <t>PSA029</t>
  </si>
  <si>
    <t>HDDSSD function test</t>
  </si>
  <si>
    <t>V3.0.10</t>
  </si>
  <si>
    <t>DQA</t>
    <phoneticPr fontId="7" type="noConversion"/>
  </si>
  <si>
    <t>CineBench</t>
  </si>
  <si>
    <t>PFA001_06 _Auto</t>
  </si>
  <si>
    <t>PFA001_10_Auto_01</t>
  </si>
  <si>
    <t>PFA001_10_Auto_02</t>
  </si>
  <si>
    <t>PCMark10 Express</t>
  </si>
  <si>
    <t>PFA001_10_Auto_03</t>
  </si>
  <si>
    <t>PCMark10 Extendes</t>
  </si>
  <si>
    <t>PFA001_11_Auto</t>
  </si>
  <si>
    <t>CineBench r20</t>
  </si>
  <si>
    <t>PFA001_12_Auto_01</t>
  </si>
  <si>
    <t>CineBench r20-All</t>
  </si>
  <si>
    <t>CineBench r20-Multi</t>
  </si>
  <si>
    <t>CineBench r20-Single</t>
  </si>
  <si>
    <t>PFA001_13</t>
  </si>
  <si>
    <t>Sysmark2018</t>
  </si>
  <si>
    <t>3DMark11</t>
  </si>
  <si>
    <t>PFA002_01_Auto</t>
  </si>
  <si>
    <t>PFA002_02_Auto_01</t>
  </si>
  <si>
    <t>3DMark_Ice Storm</t>
  </si>
  <si>
    <t>3DMark_Ice Storm unlimited</t>
  </si>
  <si>
    <t>3DMark_Cloud Gate</t>
  </si>
  <si>
    <t>3DMark_Sky Driver</t>
  </si>
  <si>
    <t>3DMark_Fire Strike</t>
  </si>
  <si>
    <t>3DMark_Fire Strike Extreme</t>
  </si>
  <si>
    <t>3DMark_Fire Strike Ultra</t>
  </si>
  <si>
    <t>3DMark_Time Spy</t>
  </si>
  <si>
    <t>3DMark_Time Spy Extreme</t>
  </si>
  <si>
    <t>3DMark_Night Raid</t>
  </si>
  <si>
    <t>3.2.1</t>
  </si>
  <si>
    <t>POST time</t>
  </si>
  <si>
    <t>5.3.1</t>
  </si>
  <si>
    <t>PFA004_05</t>
  </si>
  <si>
    <t>JS Performance Manual Test</t>
  </si>
  <si>
    <t>v1.1</t>
  </si>
  <si>
    <t>3.2.4</t>
  </si>
  <si>
    <t>3.2.0</t>
  </si>
  <si>
    <t>HD movie play back (1080p)35℃</t>
  </si>
  <si>
    <t>PFA005_14</t>
  </si>
  <si>
    <t>MobileMark2018</t>
  </si>
  <si>
    <t>UE test for WimBOOT (Wimboot)</t>
  </si>
  <si>
    <t>3.0.21</t>
  </si>
  <si>
    <t>PFA013_01</t>
  </si>
  <si>
    <t>V1.5</t>
  </si>
  <si>
    <t>PFA013_02</t>
  </si>
  <si>
    <t>Stress - S3/MS&amp;S4 random stress</t>
  </si>
  <si>
    <t>Stress - Modern Standby Cycle</t>
  </si>
  <si>
    <t>STA029</t>
  </si>
  <si>
    <t>Stress-Cinebench loop</t>
  </si>
  <si>
    <t>Stress-AIDA64+Furmark Double Roasting Test</t>
  </si>
  <si>
    <t>STA031</t>
  </si>
  <si>
    <t>V2.3</t>
  </si>
  <si>
    <t>聯程芯鎖可信服務系統</t>
  </si>
  <si>
    <t>V2.2</t>
  </si>
  <si>
    <t xml:space="preserve">數據粉碎 TestcaseV1.2_For ODM_20160522 </t>
  </si>
  <si>
    <t>APA065_01</t>
  </si>
  <si>
    <t>PC manager</t>
  </si>
  <si>
    <t>PC Manager_ITS3.0 for Intel</t>
  </si>
  <si>
    <t xml:space="preserve">PC Manager_ITS 3.0 For AMD </t>
  </si>
  <si>
    <t>Lenovo101(only for 310s) - Timmy: please confirm S-seris  w/ PPA</t>
  </si>
  <si>
    <t>2.7.1</t>
  </si>
  <si>
    <t>v2.7.1</t>
  </si>
  <si>
    <t>Tangram_ITS 3.0 for Intel</t>
  </si>
  <si>
    <t>Tangram_ITS 3.0 for AMD</t>
  </si>
  <si>
    <t>Tangram AP Policy 2.0</t>
  </si>
  <si>
    <t>Tangram_Lenovo Welcome 2.0</t>
  </si>
  <si>
    <t xml:space="preserve">Mirkat </t>
  </si>
  <si>
    <t xml:space="preserve">McAfee Security UWP </t>
  </si>
  <si>
    <t xml:space="preserve">Super Touchpad </t>
  </si>
  <si>
    <t xml:space="preserve">Office 2019 UWP </t>
  </si>
  <si>
    <t xml:space="preserve">Office2019 UWP JP </t>
  </si>
  <si>
    <t xml:space="preserve">Alexa Toast test </t>
  </si>
  <si>
    <t xml:space="preserve">Glance </t>
  </si>
  <si>
    <t>APA101</t>
  </si>
  <si>
    <t>Ofice V1904</t>
  </si>
  <si>
    <t>APA102</t>
  </si>
  <si>
    <t>Ofice V1904 JP</t>
  </si>
  <si>
    <t>APA103</t>
  </si>
  <si>
    <t>ITS4.0</t>
  </si>
  <si>
    <t>Amazon Alexa UWP</t>
  </si>
  <si>
    <t>X-Rite</t>
  </si>
  <si>
    <t>WPS Office 2019</t>
  </si>
  <si>
    <t>Compal internal test case</t>
    <phoneticPr fontId="7" type="noConversion"/>
  </si>
  <si>
    <t>USB Type C for PD</t>
    <phoneticPr fontId="7" type="noConversion"/>
  </si>
  <si>
    <t>Cover for TBT IC and support PD funciton</t>
    <phoneticPr fontId="7" type="noConversion"/>
  </si>
  <si>
    <t>Y</t>
    <phoneticPr fontId="7" type="noConversion"/>
  </si>
  <si>
    <t>Config-Leverage time</t>
  </si>
  <si>
    <t>Config-Leverage time</t>
    <phoneticPr fontId="7" type="noConversion"/>
  </si>
  <si>
    <t>Config-Leverage Item</t>
    <phoneticPr fontId="7" type="noConversion"/>
  </si>
  <si>
    <t>Config-Automation Item</t>
    <phoneticPr fontId="7" type="noConversion"/>
  </si>
  <si>
    <t>Config-Automation time</t>
    <phoneticPr fontId="7" type="noConversion"/>
  </si>
  <si>
    <t>Attend time-Optimize</t>
  </si>
  <si>
    <t>Config-Automation time</t>
    <phoneticPr fontId="7" type="noConversion"/>
  </si>
  <si>
    <t>Time w/ Config-follow matrix</t>
    <phoneticPr fontId="7" type="noConversion"/>
  </si>
  <si>
    <t>Category</t>
    <phoneticPr fontId="7" type="noConversion"/>
  </si>
  <si>
    <t>Time</t>
    <phoneticPr fontId="7" type="noConversion"/>
  </si>
  <si>
    <t>3.1.24</t>
    <phoneticPr fontId="7" type="noConversion"/>
  </si>
  <si>
    <t>PSA001_12</t>
  </si>
  <si>
    <t>Machine Leraning (draft)</t>
    <phoneticPr fontId="7" type="noConversion"/>
  </si>
  <si>
    <t>3.0.0</t>
    <phoneticPr fontId="7" type="noConversion"/>
  </si>
  <si>
    <t>PSA001_13</t>
  </si>
  <si>
    <t>Dynamic Power Distribution 1.0 (draft)</t>
    <phoneticPr fontId="7" type="noConversion"/>
  </si>
  <si>
    <t>3.1.7</t>
    <phoneticPr fontId="7" type="noConversion"/>
  </si>
  <si>
    <t>3.0.7</t>
    <phoneticPr fontId="7" type="noConversion"/>
  </si>
  <si>
    <t>[C38_Notebook] SW Test case planning Readme</t>
    <phoneticPr fontId="7" type="noConversion"/>
  </si>
  <si>
    <t>N17S-G2-A1</t>
    <phoneticPr fontId="7" type="noConversion"/>
  </si>
  <si>
    <t>Cover all CPU &amp; TDP Type</t>
    <phoneticPr fontId="7" type="noConversion"/>
  </si>
  <si>
    <r>
      <t xml:space="preserve">Cover all TDP type
</t>
    </r>
    <r>
      <rPr>
        <sz val="10"/>
        <color rgb="FF0000FF"/>
        <rFont val="Calibri"/>
        <family val="2"/>
      </rPr>
      <t>Cover all CPU + GPU, and corresponding adapters</t>
    </r>
    <phoneticPr fontId="7" type="noConversion"/>
  </si>
  <si>
    <r>
      <t xml:space="preserve">Cover all Audio codec
</t>
    </r>
    <r>
      <rPr>
        <sz val="10"/>
        <color rgb="FF0000FF"/>
        <rFont val="Calibri"/>
        <family val="2"/>
      </rPr>
      <t>Cover all Speaker vender</t>
    </r>
    <phoneticPr fontId="7" type="noConversion"/>
  </si>
  <si>
    <r>
      <t xml:space="preserve">Cover all Audio codec
</t>
    </r>
    <r>
      <rPr>
        <sz val="10"/>
        <color rgb="FF0000FF"/>
        <rFont val="Calibri"/>
        <family val="2"/>
      </rPr>
      <t>Cover all Micophone vender</t>
    </r>
    <phoneticPr fontId="7" type="noConversion"/>
  </si>
  <si>
    <t>NO.</t>
    <phoneticPr fontId="7" type="noConversion"/>
  </si>
  <si>
    <t>Comments</t>
    <phoneticPr fontId="7" type="noConversion"/>
  </si>
  <si>
    <t>Hybrid power boost</t>
    <phoneticPr fontId="7" type="noConversion"/>
  </si>
  <si>
    <t>Case ID</t>
    <phoneticPr fontId="7" type="noConversion"/>
  </si>
  <si>
    <t>Item</t>
    <phoneticPr fontId="7" type="noConversion"/>
  </si>
  <si>
    <t>Case name</t>
    <phoneticPr fontId="7" type="noConversion"/>
  </si>
  <si>
    <t>Version</t>
    <phoneticPr fontId="7" type="noConversion"/>
  </si>
  <si>
    <t>Release date</t>
    <phoneticPr fontId="7" type="noConversion"/>
  </si>
  <si>
    <t>Owner</t>
    <phoneticPr fontId="7" type="noConversion"/>
  </si>
  <si>
    <t>Priority</t>
    <phoneticPr fontId="7" type="noConversion"/>
  </si>
  <si>
    <t>TDMS 
Total time
(A+U)</t>
    <phoneticPr fontId="7" type="noConversion"/>
  </si>
  <si>
    <t>Base time-overall</t>
    <phoneticPr fontId="7" type="noConversion"/>
  </si>
  <si>
    <t>(TDMS)
Unattended 
time</t>
    <phoneticPr fontId="7" type="noConversion"/>
  </si>
  <si>
    <t>測試報告的序列號</t>
    <phoneticPr fontId="7" type="noConversion"/>
  </si>
  <si>
    <t>測試報告名稱</t>
    <phoneticPr fontId="7" type="noConversion"/>
  </si>
  <si>
    <t>測試報告版本</t>
    <phoneticPr fontId="7" type="noConversion"/>
  </si>
  <si>
    <t>測試報告最新更新的日期</t>
    <phoneticPr fontId="7" type="noConversion"/>
  </si>
  <si>
    <r>
      <t>測試報告的測試優先級;</t>
    </r>
    <r>
      <rPr>
        <sz val="12"/>
        <rFont val="Calibri"/>
        <family val="2"/>
      </rPr>
      <t xml:space="preserve"> P1, P2; P1 </t>
    </r>
    <r>
      <rPr>
        <sz val="12"/>
        <rFont val="標楷體"/>
        <family val="4"/>
        <charset val="136"/>
      </rPr>
      <t>的項目需要在轉案</t>
    </r>
    <r>
      <rPr>
        <sz val="12"/>
        <rFont val="Calibri"/>
        <family val="2"/>
      </rPr>
      <t>Gerber</t>
    </r>
    <r>
      <rPr>
        <sz val="12"/>
        <rFont val="標楷體"/>
        <family val="4"/>
        <charset val="136"/>
      </rPr>
      <t>前完成</t>
    </r>
    <phoneticPr fontId="7" type="noConversion"/>
  </si>
  <si>
    <t>測試報告中所有人工參與的時間</t>
    <phoneticPr fontId="7" type="noConversion"/>
  </si>
  <si>
    <t>測試報告中所有非人工參與的時間</t>
    <phoneticPr fontId="7" type="noConversion"/>
  </si>
  <si>
    <t>Chramshell</t>
    <phoneticPr fontId="7" type="noConversion"/>
  </si>
  <si>
    <r>
      <rPr>
        <sz val="12"/>
        <rFont val="標楷體"/>
        <family val="4"/>
        <charset val="136"/>
      </rPr>
      <t>傳統筆記本的</t>
    </r>
    <r>
      <rPr>
        <sz val="12"/>
        <rFont val="Calibri"/>
        <family val="2"/>
      </rPr>
      <t>NB</t>
    </r>
    <r>
      <rPr>
        <sz val="12"/>
        <rFont val="標楷體"/>
        <family val="4"/>
        <charset val="136"/>
      </rPr>
      <t>模式</t>
    </r>
    <phoneticPr fontId="7" type="noConversion"/>
  </si>
  <si>
    <t>Convertible</t>
    <phoneticPr fontId="7" type="noConversion"/>
  </si>
  <si>
    <t>Detachable</t>
    <phoneticPr fontId="7" type="noConversion"/>
  </si>
  <si>
    <r>
      <t xml:space="preserve">Cover AMD GPU type, </t>
    </r>
    <r>
      <rPr>
        <sz val="10"/>
        <color rgb="FF0000FF"/>
        <rFont val="Calibri"/>
        <family val="2"/>
      </rPr>
      <t>Panel vender</t>
    </r>
    <phoneticPr fontId="7" type="noConversion"/>
  </si>
  <si>
    <r>
      <rPr>
        <sz val="12"/>
        <rFont val="標楷體"/>
        <family val="4"/>
        <charset val="136"/>
      </rPr>
      <t>可翻轉成不同模式的筆記本</t>
    </r>
    <r>
      <rPr>
        <sz val="12"/>
        <rFont val="Calibri"/>
        <family val="2"/>
      </rPr>
      <t xml:space="preserve">; Yoga 360°/Flex 300°; </t>
    </r>
    <r>
      <rPr>
        <sz val="12"/>
        <rFont val="標楷體"/>
        <family val="4"/>
        <charset val="136"/>
      </rPr>
      <t>測試時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需按照</t>
    </r>
    <r>
      <rPr>
        <sz val="12"/>
        <rFont val="Calibri"/>
        <family val="2"/>
      </rPr>
      <t xml:space="preserve">LNV test matrix cover NB mode/Yoga Pad mode/Flex 300°, </t>
    </r>
    <r>
      <rPr>
        <sz val="12"/>
        <rFont val="標楷體"/>
        <family val="4"/>
        <charset val="136"/>
      </rPr>
      <t>詳細信息如</t>
    </r>
    <r>
      <rPr>
        <sz val="12"/>
        <rFont val="Calibri"/>
        <family val="2"/>
      </rPr>
      <t>Test plan</t>
    </r>
    <r>
      <rPr>
        <sz val="12"/>
        <rFont val="標楷體"/>
        <family val="4"/>
        <charset val="136"/>
      </rPr>
      <t>中</t>
    </r>
    <r>
      <rPr>
        <sz val="12"/>
        <rFont val="Calibri"/>
        <family val="2"/>
      </rPr>
      <t xml:space="preserve"> mark "V"</t>
    </r>
    <phoneticPr fontId="7" type="noConversion"/>
  </si>
  <si>
    <r>
      <rPr>
        <sz val="12"/>
        <rFont val="標楷體"/>
        <family val="4"/>
        <charset val="136"/>
      </rPr>
      <t>可將拆卸的筆記本</t>
    </r>
    <r>
      <rPr>
        <sz val="12"/>
        <rFont val="Calibri"/>
        <family val="2"/>
      </rPr>
      <t xml:space="preserve">; </t>
    </r>
    <r>
      <rPr>
        <sz val="12"/>
        <rFont val="標楷體"/>
        <family val="4"/>
        <charset val="136"/>
      </rPr>
      <t>可將筆記本顯示屏拆卸下來</t>
    </r>
    <r>
      <rPr>
        <sz val="12"/>
        <rFont val="Calibri"/>
        <family val="2"/>
      </rPr>
      <t xml:space="preserve">; </t>
    </r>
    <r>
      <rPr>
        <sz val="12"/>
        <rFont val="標楷體"/>
        <family val="4"/>
        <charset val="136"/>
      </rPr>
      <t>測試時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需按照</t>
    </r>
    <r>
      <rPr>
        <sz val="12"/>
        <rFont val="Calibri"/>
        <family val="2"/>
      </rPr>
      <t xml:space="preserve">LNV test matrix cover Pad mode/W Dock mode, </t>
    </r>
    <r>
      <rPr>
        <sz val="12"/>
        <rFont val="標楷體"/>
        <family val="4"/>
        <charset val="136"/>
      </rPr>
      <t>詳細信息如</t>
    </r>
    <r>
      <rPr>
        <sz val="12"/>
        <rFont val="Calibri"/>
        <family val="2"/>
      </rPr>
      <t>Test plan</t>
    </r>
    <r>
      <rPr>
        <sz val="12"/>
        <rFont val="標楷體"/>
        <family val="4"/>
        <charset val="136"/>
      </rPr>
      <t>中</t>
    </r>
    <r>
      <rPr>
        <sz val="12"/>
        <rFont val="Calibri"/>
        <family val="2"/>
      </rPr>
      <t xml:space="preserve"> mark "V"</t>
    </r>
    <phoneticPr fontId="7" type="noConversion"/>
  </si>
  <si>
    <t>Phase</t>
    <phoneticPr fontId="7" type="noConversion"/>
  </si>
  <si>
    <r>
      <rPr>
        <sz val="12"/>
        <rFont val="標楷體"/>
        <family val="4"/>
        <charset val="136"/>
      </rPr>
      <t>測試報告相關信息</t>
    </r>
    <r>
      <rPr>
        <sz val="12"/>
        <rFont val="Calibri"/>
        <family val="2"/>
      </rPr>
      <t>,</t>
    </r>
    <r>
      <rPr>
        <sz val="12"/>
        <rFont val="標楷體"/>
        <family val="4"/>
        <charset val="136"/>
      </rPr>
      <t>會定期檢查</t>
    </r>
    <r>
      <rPr>
        <sz val="12"/>
        <rFont val="Calibri"/>
        <family val="2"/>
      </rPr>
      <t>TDMS</t>
    </r>
    <r>
      <rPr>
        <sz val="12"/>
        <rFont val="標楷體"/>
        <family val="4"/>
        <charset val="136"/>
      </rPr>
      <t>系統中的狀況並更新版本</t>
    </r>
    <r>
      <rPr>
        <sz val="12"/>
        <rFont val="Calibri"/>
        <family val="2"/>
      </rPr>
      <t>;</t>
    </r>
    <phoneticPr fontId="7" type="noConversion"/>
  </si>
  <si>
    <t>Coverage</t>
    <phoneticPr fontId="7" type="noConversion"/>
  </si>
  <si>
    <r>
      <rPr>
        <sz val="12"/>
        <rFont val="標楷體"/>
        <family val="4"/>
        <charset val="136"/>
      </rPr>
      <t>測試報告在安排</t>
    </r>
    <r>
      <rPr>
        <sz val="12"/>
        <rFont val="Calibri"/>
        <family val="2"/>
      </rPr>
      <t>plan</t>
    </r>
    <r>
      <rPr>
        <sz val="12"/>
        <rFont val="標楷體"/>
        <family val="4"/>
        <charset val="136"/>
      </rPr>
      <t>的時候要注意此項測試會對那些方面有影響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有影響的部分在</t>
    </r>
    <r>
      <rPr>
        <sz val="12"/>
        <rFont val="Calibri"/>
        <family val="2"/>
      </rPr>
      <t>planning</t>
    </r>
    <r>
      <rPr>
        <sz val="12"/>
        <rFont val="標楷體"/>
        <family val="4"/>
        <charset val="136"/>
      </rPr>
      <t>的時候都需要涵蓋</t>
    </r>
    <phoneticPr fontId="7" type="noConversion"/>
  </si>
  <si>
    <t>參考,無需編輯</t>
    <phoneticPr fontId="7" type="noConversion"/>
  </si>
  <si>
    <t>需編輯</t>
    <phoneticPr fontId="7" type="noConversion"/>
  </si>
  <si>
    <t>無需編輯</t>
    <phoneticPr fontId="7" type="noConversion"/>
  </si>
  <si>
    <t>Feature Support 
(1UUT)</t>
  </si>
  <si>
    <t>--</t>
    <phoneticPr fontId="7" type="noConversion"/>
  </si>
  <si>
    <t>Base time-support
(1UUT)</t>
    <phoneticPr fontId="7" type="noConversion"/>
  </si>
  <si>
    <t>專案支援的功能在一台機器上的手動測試時間</t>
    <phoneticPr fontId="7" type="noConversion"/>
  </si>
  <si>
    <r>
      <rPr>
        <sz val="12"/>
        <rFont val="標楷體"/>
        <family val="4"/>
        <charset val="136"/>
      </rPr>
      <t>如果</t>
    </r>
    <r>
      <rPr>
        <sz val="12"/>
        <rFont val="Calibri"/>
        <family val="2"/>
      </rPr>
      <t>LNV</t>
    </r>
    <r>
      <rPr>
        <sz val="12"/>
        <rFont val="標楷體"/>
        <family val="4"/>
        <charset val="136"/>
      </rPr>
      <t>有新增</t>
    </r>
    <r>
      <rPr>
        <sz val="12"/>
        <rFont val="Calibri"/>
        <family val="2"/>
      </rPr>
      <t>/</t>
    </r>
    <r>
      <rPr>
        <sz val="12"/>
        <rFont val="標楷體"/>
        <family val="4"/>
        <charset val="136"/>
      </rPr>
      <t>刪除測項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或更新測試報告優先級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會及時更新</t>
    </r>
    <r>
      <rPr>
        <sz val="12"/>
        <rFont val="Calibri"/>
        <family val="2"/>
      </rPr>
      <t>;</t>
    </r>
    <phoneticPr fontId="7" type="noConversion"/>
  </si>
  <si>
    <r>
      <t>無需更新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定期會與自動化成員確認自動化項目及時間</t>
    </r>
    <phoneticPr fontId="7" type="noConversion"/>
  </si>
  <si>
    <t>測試工程師</t>
    <phoneticPr fontId="7" type="noConversion"/>
  </si>
  <si>
    <t>Schedule</t>
  </si>
  <si>
    <r>
      <rPr>
        <sz val="12"/>
        <rFont val="標楷體"/>
        <family val="4"/>
        <charset val="136"/>
      </rPr>
      <t>測試時間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部分</t>
    </r>
    <r>
      <rPr>
        <sz val="12"/>
        <rFont val="Calibri"/>
        <family val="2"/>
      </rPr>
      <t>Gerber</t>
    </r>
    <r>
      <rPr>
        <sz val="12"/>
        <rFont val="標楷體"/>
        <family val="4"/>
        <charset val="136"/>
      </rPr>
      <t>相關的項目需要再</t>
    </r>
    <r>
      <rPr>
        <sz val="12"/>
        <rFont val="Calibri"/>
        <family val="2"/>
      </rPr>
      <t>Gerber</t>
    </r>
    <r>
      <rPr>
        <sz val="12"/>
        <rFont val="標楷體"/>
        <family val="4"/>
        <charset val="136"/>
      </rPr>
      <t>前完成</t>
    </r>
    <phoneticPr fontId="7" type="noConversion"/>
  </si>
  <si>
    <t>Project test SKU-follow matrix</t>
    <phoneticPr fontId="7" type="noConversion"/>
  </si>
  <si>
    <t>Attend time-Optimize</t>
    <phoneticPr fontId="7" type="noConversion"/>
  </si>
  <si>
    <t>Project test SKU-Optimize</t>
    <phoneticPr fontId="7" type="noConversion"/>
  </si>
  <si>
    <r>
      <rPr>
        <sz val="12"/>
        <rFont val="標楷體"/>
        <family val="4"/>
        <charset val="136"/>
      </rPr>
      <t>根據</t>
    </r>
    <r>
      <rPr>
        <sz val="12"/>
        <rFont val="Calibri"/>
        <family val="2"/>
      </rPr>
      <t>LNV SW test matrix</t>
    </r>
    <r>
      <rPr>
        <sz val="12"/>
        <rFont val="標楷體"/>
        <family val="4"/>
        <charset val="136"/>
      </rPr>
      <t>安排的</t>
    </r>
    <r>
      <rPr>
        <sz val="12"/>
        <rFont val="Calibri"/>
        <family val="2"/>
      </rPr>
      <t>test plan</t>
    </r>
    <r>
      <rPr>
        <sz val="12"/>
        <rFont val="標楷體"/>
        <family val="4"/>
        <charset val="136"/>
      </rPr>
      <t>需要測試的</t>
    </r>
    <r>
      <rPr>
        <sz val="12"/>
        <rFont val="Calibri"/>
        <family val="2"/>
      </rPr>
      <t>SKU</t>
    </r>
    <r>
      <rPr>
        <sz val="12"/>
        <rFont val="標楷體"/>
        <family val="4"/>
        <charset val="136"/>
      </rPr>
      <t>數量</t>
    </r>
    <phoneticPr fontId="7" type="noConversion"/>
  </si>
  <si>
    <r>
      <rPr>
        <sz val="12"/>
        <rFont val="標楷體"/>
        <family val="4"/>
        <charset val="136"/>
      </rPr>
      <t>根據</t>
    </r>
    <r>
      <rPr>
        <sz val="12"/>
        <rFont val="Calibri"/>
        <family val="2"/>
      </rPr>
      <t>LNV SW test matrix</t>
    </r>
    <r>
      <rPr>
        <sz val="12"/>
        <rFont val="標楷體"/>
        <family val="4"/>
        <charset val="136"/>
      </rPr>
      <t>安排的</t>
    </r>
    <r>
      <rPr>
        <sz val="12"/>
        <rFont val="Calibri"/>
        <family val="2"/>
      </rPr>
      <t>test plan</t>
    </r>
    <r>
      <rPr>
        <sz val="12"/>
        <rFont val="標楷體"/>
        <family val="4"/>
        <charset val="136"/>
      </rPr>
      <t>需要的人工測試時間</t>
    </r>
    <phoneticPr fontId="7" type="noConversion"/>
  </si>
  <si>
    <t>Config-Leverage Item</t>
    <phoneticPr fontId="7" type="noConversion"/>
  </si>
  <si>
    <t>Config-Leverage time</t>
    <phoneticPr fontId="7" type="noConversion"/>
  </si>
  <si>
    <t>Config-Automation Item</t>
    <phoneticPr fontId="7" type="noConversion"/>
  </si>
  <si>
    <t>Manual time after Automation</t>
    <phoneticPr fontId="7" type="noConversion"/>
  </si>
  <si>
    <t>Config-Automation time</t>
    <phoneticPr fontId="7" type="noConversion"/>
  </si>
  <si>
    <t>Planning after Optimize</t>
    <phoneticPr fontId="7" type="noConversion"/>
  </si>
  <si>
    <r>
      <rPr>
        <sz val="12"/>
        <rFont val="標楷體"/>
        <family val="4"/>
        <charset val="136"/>
      </rPr>
      <t>從專案的</t>
    </r>
    <r>
      <rPr>
        <sz val="12"/>
        <rFont val="Calibri"/>
        <family val="2"/>
      </rPr>
      <t>Platform, VGA, 14''/15'', keyparts</t>
    </r>
    <r>
      <rPr>
        <sz val="12"/>
        <rFont val="標楷體"/>
        <family val="4"/>
        <charset val="136"/>
      </rPr>
      <t>等方面確認是否能與其他專案進行</t>
    </r>
    <r>
      <rPr>
        <sz val="12"/>
        <rFont val="Calibri"/>
        <family val="2"/>
      </rPr>
      <t>Leverage</t>
    </r>
    <r>
      <rPr>
        <sz val="12"/>
        <rFont val="標楷體"/>
        <family val="4"/>
        <charset val="136"/>
      </rPr>
      <t>的部分</t>
    </r>
    <r>
      <rPr>
        <sz val="12"/>
        <rFont val="Calibri"/>
        <family val="2"/>
      </rPr>
      <t xml:space="preserve">; </t>
    </r>
    <r>
      <rPr>
        <sz val="12"/>
        <rFont val="標楷體"/>
        <family val="4"/>
        <charset val="136"/>
      </rPr>
      <t>合理安排</t>
    </r>
    <r>
      <rPr>
        <sz val="12"/>
        <rFont val="Calibri"/>
        <family val="2"/>
      </rPr>
      <t>Test plan</t>
    </r>
    <phoneticPr fontId="7" type="noConversion"/>
  </si>
  <si>
    <r>
      <rPr>
        <sz val="12"/>
        <rFont val="標楷體"/>
        <family val="4"/>
        <charset val="136"/>
      </rPr>
      <t>做</t>
    </r>
    <r>
      <rPr>
        <sz val="12"/>
        <rFont val="Calibri"/>
        <family val="2"/>
      </rPr>
      <t>Leverage</t>
    </r>
    <r>
      <rPr>
        <sz val="12"/>
        <rFont val="標楷體"/>
        <family val="4"/>
        <charset val="136"/>
      </rPr>
      <t>的測項節省的時間</t>
    </r>
    <phoneticPr fontId="7" type="noConversion"/>
  </si>
  <si>
    <r>
      <rPr>
        <sz val="12"/>
        <rFont val="標楷體"/>
        <family val="4"/>
        <charset val="136"/>
      </rPr>
      <t>做</t>
    </r>
    <r>
      <rPr>
        <sz val="12"/>
        <rFont val="Calibri"/>
        <family val="2"/>
      </rPr>
      <t>Reduction</t>
    </r>
    <r>
      <rPr>
        <sz val="12"/>
        <rFont val="標楷體"/>
        <family val="4"/>
        <charset val="136"/>
      </rPr>
      <t>的測項節省的時間</t>
    </r>
    <phoneticPr fontId="7" type="noConversion"/>
  </si>
  <si>
    <t>測試報告中可以自動化的項目</t>
    <phoneticPr fontId="7" type="noConversion"/>
  </si>
  <si>
    <t>測試報告中被自動化之後任然需要人工操作完成的時間</t>
    <phoneticPr fontId="7" type="noConversion"/>
  </si>
  <si>
    <t>測試報告中一台機器自動化節省的時間</t>
    <phoneticPr fontId="7" type="noConversion"/>
  </si>
  <si>
    <t>總測試機器被自動化後所節省的時間</t>
    <phoneticPr fontId="7" type="noConversion"/>
  </si>
  <si>
    <r>
      <rPr>
        <sz val="12"/>
        <rFont val="標楷體"/>
        <family val="4"/>
        <charset val="136"/>
      </rPr>
      <t>通過以上的</t>
    </r>
    <r>
      <rPr>
        <sz val="12"/>
        <rFont val="Calibri"/>
        <family val="2"/>
      </rPr>
      <t>Leverage, Reduction</t>
    </r>
    <r>
      <rPr>
        <sz val="12"/>
        <rFont val="標楷體"/>
        <family val="4"/>
        <charset val="136"/>
      </rPr>
      <t>之後需要測試的</t>
    </r>
    <r>
      <rPr>
        <sz val="12"/>
        <rFont val="Calibri"/>
        <family val="2"/>
      </rPr>
      <t>SKU</t>
    </r>
    <r>
      <rPr>
        <sz val="12"/>
        <rFont val="標楷體"/>
        <family val="4"/>
        <charset val="136"/>
      </rPr>
      <t>數量</t>
    </r>
    <phoneticPr fontId="7" type="noConversion"/>
  </si>
  <si>
    <r>
      <rPr>
        <sz val="12"/>
        <rFont val="標楷體"/>
        <family val="4"/>
        <charset val="136"/>
      </rPr>
      <t>通過以上的</t>
    </r>
    <r>
      <rPr>
        <sz val="12"/>
        <rFont val="Calibri"/>
        <family val="2"/>
      </rPr>
      <t>Leverage, Reduction, Automation</t>
    </r>
    <r>
      <rPr>
        <sz val="12"/>
        <rFont val="標楷體"/>
        <family val="4"/>
        <charset val="136"/>
      </rPr>
      <t>之後的人工測試時間</t>
    </r>
    <phoneticPr fontId="7" type="noConversion"/>
  </si>
  <si>
    <t>需編輯</t>
    <phoneticPr fontId="7" type="noConversion"/>
  </si>
  <si>
    <r>
      <rPr>
        <sz val="12"/>
        <rFont val="標楷體"/>
        <family val="4"/>
        <charset val="136"/>
      </rPr>
      <t>通過以上的</t>
    </r>
    <r>
      <rPr>
        <sz val="12"/>
        <rFont val="Calibri"/>
        <family val="2"/>
      </rPr>
      <t>Leverage, Reduction, Automation</t>
    </r>
    <r>
      <rPr>
        <sz val="12"/>
        <rFont val="標楷體"/>
        <family val="4"/>
        <charset val="136"/>
      </rPr>
      <t>之後的</t>
    </r>
    <r>
      <rPr>
        <sz val="12"/>
        <rFont val="Calibri"/>
        <family val="2"/>
      </rPr>
      <t>Test plan</t>
    </r>
    <phoneticPr fontId="7" type="noConversion"/>
  </si>
  <si>
    <t>V3.0.6</t>
    <phoneticPr fontId="7" type="noConversion"/>
  </si>
  <si>
    <t>APA109_03</t>
  </si>
  <si>
    <t>QQ Live UWP</t>
    <phoneticPr fontId="7" type="noConversion"/>
  </si>
  <si>
    <r>
      <rPr>
        <sz val="12"/>
        <rFont val="標楷體"/>
        <family val="4"/>
        <charset val="136"/>
      </rPr>
      <t>如果</t>
    </r>
    <r>
      <rPr>
        <sz val="12"/>
        <rFont val="Calibri"/>
        <family val="2"/>
      </rPr>
      <t>LNV</t>
    </r>
    <r>
      <rPr>
        <sz val="12"/>
        <rFont val="標楷體"/>
        <family val="4"/>
        <charset val="136"/>
      </rPr>
      <t>測試報告中的時間有增加或減少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會及時</t>
    </r>
    <r>
      <rPr>
        <sz val="12"/>
        <rFont val="標楷體"/>
        <family val="4"/>
        <charset val="136"/>
      </rPr>
      <t>更新</t>
    </r>
    <r>
      <rPr>
        <sz val="12"/>
        <rFont val="Calibri"/>
        <family val="2"/>
      </rPr>
      <t>;</t>
    </r>
    <phoneticPr fontId="7" type="noConversion"/>
  </si>
  <si>
    <r>
      <rPr>
        <sz val="12"/>
        <rFont val="標楷體"/>
        <family val="4"/>
        <charset val="136"/>
      </rPr>
      <t>此處為</t>
    </r>
    <r>
      <rPr>
        <sz val="12"/>
        <rFont val="Calibri"/>
        <family val="2"/>
      </rPr>
      <t>LNV SW Test matrix</t>
    </r>
    <r>
      <rPr>
        <sz val="12"/>
        <rFont val="標楷體"/>
        <family val="4"/>
        <charset val="136"/>
      </rPr>
      <t>中</t>
    </r>
    <r>
      <rPr>
        <sz val="12"/>
        <rFont val="Calibri"/>
        <family val="2"/>
      </rPr>
      <t>copy</t>
    </r>
    <r>
      <rPr>
        <sz val="12"/>
        <rFont val="標楷體"/>
        <family val="4"/>
        <charset val="136"/>
      </rPr>
      <t>而來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後續會根據</t>
    </r>
    <r>
      <rPr>
        <sz val="12"/>
        <rFont val="Calibri"/>
        <family val="2"/>
      </rPr>
      <t>LNV test matrix</t>
    </r>
    <r>
      <rPr>
        <sz val="12"/>
        <rFont val="標楷體"/>
        <family val="4"/>
        <charset val="136"/>
      </rPr>
      <t>來更新</t>
    </r>
    <r>
      <rPr>
        <sz val="12"/>
        <rFont val="Calibri"/>
        <family val="2"/>
      </rPr>
      <t xml:space="preserve">; 
</t>
    </r>
    <r>
      <rPr>
        <sz val="12"/>
        <rFont val="標楷體"/>
        <family val="4"/>
        <charset val="136"/>
      </rPr>
      <t>當</t>
    </r>
    <r>
      <rPr>
        <sz val="12"/>
        <rFont val="Calibri"/>
        <family val="2"/>
      </rPr>
      <t>Yoga/Flex</t>
    </r>
    <r>
      <rPr>
        <sz val="12"/>
        <rFont val="標楷體"/>
        <family val="4"/>
        <charset val="136"/>
      </rPr>
      <t>專案時需要按照</t>
    </r>
    <r>
      <rPr>
        <sz val="12"/>
        <rFont val="Calibri"/>
        <family val="2"/>
      </rPr>
      <t>Test matrix</t>
    </r>
    <r>
      <rPr>
        <sz val="12"/>
        <rFont val="標楷體"/>
        <family val="4"/>
        <charset val="136"/>
      </rPr>
      <t xml:space="preserve">中定義的模式進行測試
</t>
    </r>
    <r>
      <rPr>
        <sz val="12"/>
        <rFont val="Calibri"/>
        <family val="2"/>
      </rPr>
      <t>Coverage</t>
    </r>
    <r>
      <rPr>
        <sz val="12"/>
        <rFont val="標楷體"/>
        <family val="4"/>
        <charset val="136"/>
      </rPr>
      <t>部分除了參考</t>
    </r>
    <r>
      <rPr>
        <sz val="12"/>
        <rFont val="Calibri"/>
        <family val="2"/>
      </rPr>
      <t>LNV SW test matrix</t>
    </r>
    <r>
      <rPr>
        <sz val="12"/>
        <rFont val="標楷體"/>
        <family val="4"/>
        <charset val="136"/>
      </rPr>
      <t>還需要檢查測試報告中是否有額外需要</t>
    </r>
    <r>
      <rPr>
        <sz val="12"/>
        <rFont val="Calibri"/>
        <family val="2"/>
      </rPr>
      <t>cover</t>
    </r>
    <r>
      <rPr>
        <sz val="12"/>
        <rFont val="標楷體"/>
        <family val="4"/>
        <charset val="136"/>
      </rPr>
      <t>的部分</t>
    </r>
    <phoneticPr fontId="7" type="noConversion"/>
  </si>
  <si>
    <r>
      <t>公式帶出</t>
    </r>
    <r>
      <rPr>
        <sz val="12"/>
        <rFont val="Calibri"/>
        <family val="2"/>
      </rPr>
      <t xml:space="preserve">, </t>
    </r>
    <r>
      <rPr>
        <sz val="12"/>
        <rFont val="標楷體"/>
        <family val="4"/>
        <charset val="136"/>
      </rPr>
      <t>無需編輯</t>
    </r>
    <phoneticPr fontId="7" type="noConversion"/>
  </si>
  <si>
    <t>Base time-Automation(1UUT)</t>
    <phoneticPr fontId="7" type="noConversion"/>
  </si>
  <si>
    <t>v3.0.7</t>
    <phoneticPr fontId="7" type="noConversion"/>
  </si>
  <si>
    <t>Config-Retest time</t>
    <phoneticPr fontId="7" type="noConversion"/>
  </si>
  <si>
    <t>Config-Retest time</t>
    <phoneticPr fontId="7" type="noConversion"/>
  </si>
  <si>
    <r>
      <t xml:space="preserve">TDMS </t>
    </r>
    <r>
      <rPr>
        <sz val="12"/>
        <rFont val="標楷體"/>
        <family val="4"/>
        <charset val="136"/>
      </rPr>
      <t>系統中所有測試報告的總測試時間</t>
    </r>
    <r>
      <rPr>
        <sz val="12"/>
        <rFont val="Calibri"/>
        <family val="2"/>
      </rPr>
      <t xml:space="preserve"> (Attend time + Unattend time)</t>
    </r>
    <phoneticPr fontId="7" type="noConversion"/>
  </si>
  <si>
    <r>
      <t>測試報告所屬的部門</t>
    </r>
    <r>
      <rPr>
        <sz val="12"/>
        <rFont val="Calibri"/>
        <family val="2"/>
      </rPr>
      <t>: DQA, SA, SW</t>
    </r>
    <phoneticPr fontId="7" type="noConversion"/>
  </si>
  <si>
    <t>測試報告需要在那個階段進行測試</t>
    <phoneticPr fontId="7" type="noConversion"/>
  </si>
  <si>
    <t>此專案有支援那些功能</t>
    <phoneticPr fontId="7" type="noConversion"/>
  </si>
  <si>
    <t>PFA005_15</t>
  </si>
  <si>
    <t>Battclues</t>
    <phoneticPr fontId="7" type="noConversion"/>
  </si>
  <si>
    <t>STA032</t>
  </si>
  <si>
    <t>For E-ink manual stress</t>
    <phoneticPr fontId="7" type="noConversion"/>
  </si>
  <si>
    <t>v3.0.0</t>
    <phoneticPr fontId="7" type="noConversion"/>
  </si>
  <si>
    <r>
      <t xml:space="preserve">LNV SW Test plan Matrix for Planning (V33), </t>
    </r>
    <r>
      <rPr>
        <b/>
        <sz val="16"/>
        <color rgb="FF993300"/>
        <rFont val="標楷體"/>
        <family val="4"/>
        <charset val="136"/>
      </rPr>
      <t>僅參考,無需編輯</t>
    </r>
    <phoneticPr fontId="7" type="noConversion"/>
  </si>
  <si>
    <t>Coverall TPM module</t>
    <phoneticPr fontId="7" type="noConversion"/>
  </si>
  <si>
    <t>Cover all battery type</t>
    <phoneticPr fontId="7" type="noConversion"/>
  </si>
  <si>
    <t>P1</t>
    <phoneticPr fontId="7" type="noConversion"/>
  </si>
  <si>
    <t>V</t>
  </si>
  <si>
    <t>v</t>
  </si>
  <si>
    <t>x</t>
  </si>
  <si>
    <t>Cover all TOF vender
Cover EN &amp; SC preload</t>
    <phoneticPr fontId="7" type="noConversion"/>
  </si>
  <si>
    <t>Cover all CPU &amp; TDP/TGP type
Cover all panel type</t>
    <phoneticPr fontId="7" type="noConversion"/>
  </si>
  <si>
    <t>X</t>
    <phoneticPr fontId="7" type="noConversion"/>
  </si>
  <si>
    <t>V</t>
    <phoneticPr fontId="7" type="noConversion"/>
  </si>
  <si>
    <t>Cover discrete and UMA</t>
    <phoneticPr fontId="7" type="noConversion"/>
  </si>
  <si>
    <t>Bench test cover all skus and Game test cover all CPU + GPU type</t>
  </si>
  <si>
    <t>Please follow ITS 4.0 performance &amp; battery life test strategy table.below</t>
  </si>
  <si>
    <t>1 unit / SKU</t>
  </si>
  <si>
    <t xml:space="preserve">
1 unit / SKU
</t>
  </si>
  <si>
    <t xml:space="preserve">ITS (Intel) </t>
    <phoneticPr fontId="7" type="noConversion"/>
  </si>
  <si>
    <t>3.0.6</t>
    <phoneticPr fontId="7" type="noConversion"/>
  </si>
  <si>
    <t>ITS (AMD)</t>
    <phoneticPr fontId="7" type="noConversion"/>
  </si>
  <si>
    <t>Stress - Manually Power management cycles test</t>
    <phoneticPr fontId="7" type="noConversion"/>
  </si>
  <si>
    <t>3.0.7</t>
    <phoneticPr fontId="7" type="noConversion"/>
  </si>
  <si>
    <t>GMA000</t>
  </si>
  <si>
    <t>Gaming project test case summary</t>
  </si>
  <si>
    <t>FN+Q 3.0 Performance</t>
  </si>
  <si>
    <t>FN+Q 3.0 (Draft)</t>
  </si>
  <si>
    <t>v3.0.0</t>
  </si>
  <si>
    <t>GMA_010</t>
  </si>
  <si>
    <t>Gaming Unique stress</t>
  </si>
  <si>
    <t>Config-Smart Item</t>
    <phoneticPr fontId="7" type="noConversion"/>
  </si>
  <si>
    <r>
      <rPr>
        <sz val="12"/>
        <rFont val="標楷體"/>
        <family val="4"/>
        <charset val="136"/>
      </rPr>
      <t>熟悉</t>
    </r>
    <r>
      <rPr>
        <sz val="12"/>
        <rFont val="Calibri"/>
        <family val="2"/>
      </rPr>
      <t xml:space="preserve">LNV SW test matrix, </t>
    </r>
    <r>
      <rPr>
        <sz val="12"/>
        <rFont val="標楷體"/>
        <family val="4"/>
        <charset val="136"/>
      </rPr>
      <t>並了解各測試報告與那些方面相關，合理的進行安排</t>
    </r>
    <phoneticPr fontId="7" type="noConversion"/>
  </si>
  <si>
    <t>Config-Smart Item</t>
    <phoneticPr fontId="7" type="noConversion"/>
  </si>
  <si>
    <t>Config-Smart time</t>
    <phoneticPr fontId="7" type="noConversion"/>
  </si>
  <si>
    <t>Config-Smart Time</t>
    <phoneticPr fontId="7" type="noConversion"/>
  </si>
  <si>
    <t>Gaming Unique</t>
    <phoneticPr fontId="7" type="noConversion"/>
  </si>
  <si>
    <t>Gaming Unique</t>
    <phoneticPr fontId="7" type="noConversion"/>
  </si>
  <si>
    <t>Config-Retest Cycle</t>
    <phoneticPr fontId="7" type="noConversion"/>
  </si>
  <si>
    <t>Base time-Automation
(1SKU)</t>
    <phoneticPr fontId="7" type="noConversion"/>
  </si>
  <si>
    <r>
      <t>Retest</t>
    </r>
    <r>
      <rPr>
        <sz val="12"/>
        <rFont val="標楷體"/>
        <family val="4"/>
        <charset val="136"/>
      </rPr>
      <t>之后所花费的时间</t>
    </r>
    <phoneticPr fontId="7" type="noConversion"/>
  </si>
  <si>
    <r>
      <t>NPI phase</t>
    </r>
    <r>
      <rPr>
        <sz val="12"/>
        <rFont val="標楷體"/>
        <family val="4"/>
        <charset val="136"/>
      </rPr>
      <t>中</t>
    </r>
    <r>
      <rPr>
        <sz val="12"/>
        <rFont val="Calibri"/>
        <family val="2"/>
      </rPr>
      <t>retest</t>
    </r>
    <r>
      <rPr>
        <sz val="12"/>
        <rFont val="標楷體"/>
        <family val="4"/>
        <charset val="136"/>
      </rPr>
      <t>的次数</t>
    </r>
    <phoneticPr fontId="7" type="noConversion"/>
  </si>
  <si>
    <r>
      <t xml:space="preserve">UMA &amp; Discrete;
</t>
    </r>
    <r>
      <rPr>
        <sz val="10"/>
        <color rgb="FF0000FF"/>
        <rFont val="Calibri"/>
        <family val="2"/>
      </rPr>
      <t>Cover All WLAN module</t>
    </r>
    <phoneticPr fontId="7" type="noConversion"/>
  </si>
  <si>
    <t>X</t>
    <phoneticPr fontId="7" type="noConversion"/>
  </si>
  <si>
    <t>UMA &amp; Discrete</t>
    <phoneticPr fontId="7" type="noConversion"/>
  </si>
  <si>
    <t>P2</t>
    <phoneticPr fontId="7" type="noConversion"/>
  </si>
  <si>
    <r>
      <rPr>
        <b/>
        <sz val="12"/>
        <color rgb="FF993300"/>
        <rFont val="標楷體"/>
        <family val="4"/>
        <charset val="136"/>
      </rPr>
      <t>無需編輯</t>
    </r>
    <phoneticPr fontId="7" type="noConversion"/>
  </si>
  <si>
    <t>Mobile phone nearing (CPI test)</t>
    <phoneticPr fontId="7" type="noConversion"/>
  </si>
  <si>
    <t>Compal Internal test case</t>
    <phoneticPr fontId="7" type="noConversion"/>
  </si>
  <si>
    <t>Comments</t>
    <phoneticPr fontId="7" type="noConversion"/>
  </si>
  <si>
    <r>
      <t>Config-Smart Item</t>
    </r>
    <r>
      <rPr>
        <b/>
        <sz val="11"/>
        <color theme="0"/>
        <rFont val="標楷體"/>
        <family val="4"/>
        <charset val="136"/>
      </rPr>
      <t>占总</t>
    </r>
    <r>
      <rPr>
        <b/>
        <sz val="11"/>
        <color theme="0"/>
        <rFont val="Calibri"/>
        <family val="2"/>
      </rPr>
      <t>case</t>
    </r>
    <r>
      <rPr>
        <b/>
        <sz val="11"/>
        <color theme="0"/>
        <rFont val="標楷體"/>
        <family val="4"/>
        <charset val="136"/>
      </rPr>
      <t>比例</t>
    </r>
    <phoneticPr fontId="7" type="noConversion"/>
  </si>
  <si>
    <t>Comments</t>
    <phoneticPr fontId="7" type="noConversion"/>
  </si>
  <si>
    <r>
      <rPr>
        <sz val="12"/>
        <rFont val="標楷體"/>
        <family val="4"/>
        <charset val="136"/>
      </rPr>
      <t>更新</t>
    </r>
    <r>
      <rPr>
        <sz val="12"/>
        <rFont val="Calibri"/>
        <family val="2"/>
      </rPr>
      <t>Leverage</t>
    </r>
    <r>
      <rPr>
        <sz val="12"/>
        <rFont val="標楷體"/>
        <family val="4"/>
        <charset val="136"/>
      </rPr>
      <t>项目的考量因素</t>
    </r>
    <phoneticPr fontId="7" type="noConversion"/>
  </si>
  <si>
    <r>
      <t>更新</t>
    </r>
    <r>
      <rPr>
        <sz val="12"/>
        <rFont val="Calibri"/>
        <family val="2"/>
      </rPr>
      <t>Smart</t>
    </r>
    <r>
      <rPr>
        <sz val="12"/>
        <rFont val="標楷體"/>
        <family val="4"/>
        <charset val="136"/>
      </rPr>
      <t>项目的考量因素</t>
    </r>
    <phoneticPr fontId="7" type="noConversion"/>
  </si>
  <si>
    <r>
      <t>Config-Smart Item</t>
    </r>
    <r>
      <rPr>
        <sz val="12"/>
        <rFont val="標楷體"/>
        <family val="4"/>
        <charset val="136"/>
      </rPr>
      <t>占总</t>
    </r>
    <r>
      <rPr>
        <sz val="12"/>
        <rFont val="Calibri"/>
        <family val="2"/>
      </rPr>
      <t>case</t>
    </r>
    <r>
      <rPr>
        <sz val="12"/>
        <rFont val="標楷體"/>
        <family val="4"/>
        <charset val="136"/>
      </rPr>
      <t>比例</t>
    </r>
    <phoneticPr fontId="7" type="noConversion"/>
  </si>
  <si>
    <r>
      <t>Smart</t>
    </r>
    <r>
      <rPr>
        <sz val="12"/>
        <rFont val="標楷體"/>
        <family val="4"/>
        <charset val="136"/>
      </rPr>
      <t>的项目占总报告的百分比</t>
    </r>
    <phoneticPr fontId="7" type="noConversion"/>
  </si>
  <si>
    <t>H/C</t>
    <phoneticPr fontId="7" type="noConversion"/>
  </si>
  <si>
    <t>Config-Retest SKU</t>
    <phoneticPr fontId="7" type="noConversion"/>
  </si>
  <si>
    <t>Config-Retest SKU</t>
    <phoneticPr fontId="7" type="noConversion"/>
  </si>
  <si>
    <r>
      <rPr>
        <sz val="12"/>
        <rFont val="標楷體"/>
        <family val="4"/>
        <charset val="136"/>
      </rPr>
      <t>更新專案過程中</t>
    </r>
    <r>
      <rPr>
        <sz val="12"/>
        <rFont val="Calibri"/>
        <family val="2"/>
      </rPr>
      <t>retest</t>
    </r>
    <r>
      <rPr>
        <sz val="12"/>
        <rFont val="標楷體"/>
        <family val="4"/>
        <charset val="136"/>
      </rPr>
      <t>的</t>
    </r>
    <r>
      <rPr>
        <sz val="12"/>
        <rFont val="Calibri"/>
        <family val="2"/>
      </rPr>
      <t>SKU</t>
    </r>
    <r>
      <rPr>
        <sz val="12"/>
        <rFont val="標楷體"/>
        <family val="4"/>
        <charset val="136"/>
      </rPr>
      <t>數量</t>
    </r>
    <phoneticPr fontId="7" type="noConversion"/>
  </si>
  <si>
    <t>2018/11/20 ~ 2019/1/05</t>
    <phoneticPr fontId="7" type="noConversion"/>
  </si>
  <si>
    <t xml:space="preserve">Full function duration: </t>
    <phoneticPr fontId="7" type="noConversion"/>
  </si>
  <si>
    <t>H/C+OT</t>
    <phoneticPr fontId="7" type="noConversion"/>
  </si>
  <si>
    <t>3.2.2</t>
    <phoneticPr fontId="7" type="noConversion"/>
  </si>
  <si>
    <t>1.4.7</t>
    <phoneticPr fontId="7" type="noConversion"/>
  </si>
  <si>
    <t>3.0.53</t>
    <phoneticPr fontId="7" type="noConversion"/>
  </si>
  <si>
    <t>3.0.44</t>
  </si>
  <si>
    <t>3.0.4</t>
    <phoneticPr fontId="7" type="noConversion"/>
  </si>
  <si>
    <t>V1.0.1</t>
  </si>
  <si>
    <t>APA110</t>
  </si>
  <si>
    <t>E-Ink App for ThinkBook PLUS</t>
  </si>
  <si>
    <t>Base time</t>
    <phoneticPr fontId="7" type="noConversion"/>
  </si>
  <si>
    <t>Feature Support</t>
    <phoneticPr fontId="7" type="noConversion"/>
  </si>
  <si>
    <t>Time w/ Config-follow matrix
(?SKU)</t>
    <phoneticPr fontId="7" type="noConversion"/>
  </si>
  <si>
    <t>[C38_Notebook] SW Test case planning for Lannister_S540-14IWL FFRT Test
(Customer project code_Compal project code + Phase )</t>
    <phoneticPr fontId="7" type="noConversion"/>
  </si>
  <si>
    <t xml:space="preserve">FFRTSchedule: </t>
    <phoneticPr fontId="7" type="noConversion"/>
  </si>
  <si>
    <t>2018/11/20 ~ 2019/1/05</t>
    <phoneticPr fontId="7" type="noConversion"/>
  </si>
  <si>
    <t>FFRT duration:</t>
    <phoneticPr fontId="7" type="noConversion"/>
  </si>
  <si>
    <r>
      <rPr>
        <b/>
        <sz val="12"/>
        <color rgb="FF993300"/>
        <rFont val="標楷體"/>
        <family val="4"/>
        <charset val="136"/>
      </rPr>
      <t>參考</t>
    </r>
    <r>
      <rPr>
        <b/>
        <sz val="12"/>
        <color rgb="FF993300"/>
        <rFont val="Calibri"/>
        <family val="2"/>
      </rPr>
      <t>,</t>
    </r>
    <r>
      <rPr>
        <b/>
        <sz val="12"/>
        <color rgb="FF993300"/>
        <rFont val="標楷體"/>
        <family val="4"/>
        <charset val="136"/>
      </rPr>
      <t>無需編輯</t>
    </r>
    <phoneticPr fontId="7" type="noConversion"/>
  </si>
  <si>
    <r>
      <t xml:space="preserve">LNV SW Test plan Matrix for Planning (V33), </t>
    </r>
    <r>
      <rPr>
        <b/>
        <sz val="16"/>
        <color rgb="FF993300"/>
        <rFont val="標楷體"/>
        <family val="4"/>
        <charset val="136"/>
      </rPr>
      <t>僅參考</t>
    </r>
    <r>
      <rPr>
        <b/>
        <sz val="16"/>
        <color rgb="FF993300"/>
        <rFont val="Calibri"/>
        <family val="2"/>
      </rPr>
      <t>,</t>
    </r>
    <r>
      <rPr>
        <b/>
        <sz val="16"/>
        <color rgb="FF993300"/>
        <rFont val="標楷體"/>
        <family val="4"/>
        <charset val="136"/>
      </rPr>
      <t>無需編輯</t>
    </r>
    <phoneticPr fontId="7" type="noConversion"/>
  </si>
  <si>
    <r>
      <rPr>
        <b/>
        <sz val="12"/>
        <color rgb="FF993300"/>
        <rFont val="標楷體"/>
        <family val="4"/>
        <charset val="136"/>
      </rPr>
      <t>需編輯</t>
    </r>
    <phoneticPr fontId="7" type="noConversion"/>
  </si>
  <si>
    <t>Test Items</t>
    <phoneticPr fontId="7" type="noConversion"/>
  </si>
  <si>
    <t>Detachable</t>
    <phoneticPr fontId="7" type="noConversion"/>
  </si>
  <si>
    <t>Phase</t>
    <phoneticPr fontId="7" type="noConversion"/>
  </si>
  <si>
    <t>Coverage</t>
    <phoneticPr fontId="7" type="noConversion"/>
  </si>
  <si>
    <t>TE</t>
    <phoneticPr fontId="7" type="noConversion"/>
  </si>
  <si>
    <t>Schedule</t>
    <phoneticPr fontId="7" type="noConversion"/>
  </si>
  <si>
    <t>Project test SKU-follow matrix</t>
    <phoneticPr fontId="7" type="noConversion"/>
  </si>
  <si>
    <t>Config-Leverage Item</t>
    <phoneticPr fontId="7" type="noConversion"/>
  </si>
  <si>
    <t>Config-Leverage time</t>
    <phoneticPr fontId="7" type="noConversion"/>
  </si>
  <si>
    <t>Config-Automation Item</t>
    <phoneticPr fontId="7" type="noConversion"/>
  </si>
  <si>
    <t>Config-Automation time</t>
    <phoneticPr fontId="7" type="noConversion"/>
  </si>
  <si>
    <t>Project test SKU-Optimize</t>
    <phoneticPr fontId="7" type="noConversion"/>
  </si>
  <si>
    <t>Attend time-Optimize</t>
    <phoneticPr fontId="7" type="noConversion"/>
  </si>
  <si>
    <t>Planning after Optimize</t>
    <phoneticPr fontId="7" type="noConversion"/>
  </si>
  <si>
    <t xml:space="preserve"> Yoga Pad mode/
Flex 300°</t>
    <phoneticPr fontId="7" type="noConversion"/>
  </si>
  <si>
    <t>W Dock mode</t>
    <phoneticPr fontId="7" type="noConversion"/>
  </si>
  <si>
    <t>FFRT</t>
    <phoneticPr fontId="7" type="noConversion"/>
  </si>
  <si>
    <t>N17S-G0-A1</t>
    <phoneticPr fontId="7" type="noConversion"/>
  </si>
  <si>
    <t>Picasso</t>
    <phoneticPr fontId="7" type="noConversion"/>
  </si>
  <si>
    <t>UMA</t>
    <phoneticPr fontId="7" type="noConversion"/>
  </si>
  <si>
    <t>N17S-G2-A1</t>
    <phoneticPr fontId="7" type="noConversion"/>
  </si>
  <si>
    <t>N17S-G0-A1</t>
    <phoneticPr fontId="7" type="noConversion"/>
  </si>
  <si>
    <t>Picasso</t>
    <phoneticPr fontId="7" type="noConversion"/>
  </si>
  <si>
    <t>Prepare</t>
  </si>
  <si>
    <t>V</t>
    <phoneticPr fontId="7" type="noConversion"/>
  </si>
  <si>
    <t>V</t>
    <phoneticPr fontId="7" type="noConversion"/>
  </si>
  <si>
    <t>X</t>
    <phoneticPr fontId="7" type="noConversion"/>
  </si>
  <si>
    <t>UMA &amp; Discrete</t>
    <phoneticPr fontId="7" type="noConversion"/>
  </si>
  <si>
    <t>V</t>
    <phoneticPr fontId="7" type="noConversion"/>
  </si>
  <si>
    <t>Information</t>
  </si>
  <si>
    <t>Configuration</t>
  </si>
  <si>
    <t>X</t>
    <phoneticPr fontId="7" type="noConversion"/>
  </si>
  <si>
    <t>X</t>
    <phoneticPr fontId="7" type="noConversion"/>
  </si>
  <si>
    <t>UMA &amp; Discrete</t>
    <phoneticPr fontId="7" type="noConversion"/>
  </si>
  <si>
    <t>POST HotKey</t>
  </si>
  <si>
    <t>V</t>
    <phoneticPr fontId="7" type="noConversion"/>
  </si>
  <si>
    <t>V</t>
    <phoneticPr fontId="7" type="noConversion"/>
  </si>
  <si>
    <t>POST Screen</t>
  </si>
  <si>
    <t>POST Time</t>
  </si>
  <si>
    <t>Flash BIOS Condition Test</t>
  </si>
  <si>
    <t xml:space="preserve">OA3 test </t>
  </si>
  <si>
    <t>X</t>
    <phoneticPr fontId="7" type="noConversion"/>
  </si>
  <si>
    <t>OA2 test</t>
  </si>
  <si>
    <t>Firmware update</t>
  </si>
  <si>
    <t>Flash Condition Check</t>
  </si>
  <si>
    <t>Compatibility Test</t>
  </si>
  <si>
    <t>Manual Stress</t>
  </si>
  <si>
    <t>Cover all TPM module</t>
    <phoneticPr fontId="7" type="noConversion"/>
  </si>
  <si>
    <t>TPM setting check</t>
  </si>
  <si>
    <t>TPM key verify</t>
  </si>
  <si>
    <t>BIOS update</t>
  </si>
  <si>
    <t>Test preparation and notes:</t>
  </si>
  <si>
    <t>Basic function</t>
  </si>
  <si>
    <t>Power scheme</t>
  </si>
  <si>
    <t>Power, sleep button and lid settings</t>
  </si>
  <si>
    <t>Time out</t>
  </si>
  <si>
    <t>Low battery and Critical Battery</t>
  </si>
  <si>
    <t>Lesson learn1</t>
  </si>
  <si>
    <t>Lesson learn2</t>
  </si>
  <si>
    <t>Lid close and open reliability test</t>
  </si>
  <si>
    <t>Wake up event</t>
  </si>
  <si>
    <t>Power switch</t>
  </si>
  <si>
    <t>Test preparation</t>
  </si>
  <si>
    <r>
      <t xml:space="preserve">UMA &amp; Discrete;
</t>
    </r>
    <r>
      <rPr>
        <sz val="10"/>
        <color rgb="FF0000FF"/>
        <rFont val="Calibri"/>
        <family val="2"/>
      </rPr>
      <t>Cover ALL WLAN module</t>
    </r>
    <phoneticPr fontId="7" type="noConversion"/>
  </si>
  <si>
    <t>Power Plan UI check</t>
  </si>
  <si>
    <t>Entering and Exiting</t>
  </si>
  <si>
    <t>Modern Standby Link statues(Cover AC and DC mode)</t>
  </si>
  <si>
    <t>Background audio recording in AC and DC mode</t>
  </si>
  <si>
    <t>MP3 Playback and stress test</t>
  </si>
  <si>
    <t xml:space="preserve">Low Power State Time </t>
  </si>
  <si>
    <t>Low battery</t>
  </si>
  <si>
    <t>Long-time MS mode (Cover AC and DC mode)</t>
  </si>
  <si>
    <t>MS resume performance(Cover AC and DC mode)</t>
  </si>
  <si>
    <t>Lesson learn</t>
  </si>
  <si>
    <r>
      <t xml:space="preserve">UMA &amp; Discrete;
</t>
    </r>
    <r>
      <rPr>
        <sz val="10"/>
        <color rgb="FF0000FF"/>
        <rFont val="Calibri"/>
        <family val="2"/>
      </rPr>
      <t>Cover ALL WLAN module</t>
    </r>
    <phoneticPr fontId="7" type="noConversion"/>
  </si>
  <si>
    <t>Power button check</t>
  </si>
  <si>
    <t>Connected Standby Link statues(Cover AC and DC mode)</t>
  </si>
  <si>
    <t>Background audio recording (Cover AC and DC mode)</t>
  </si>
  <si>
    <t>Long-time CS mode(Cover AC and DC mode)</t>
  </si>
  <si>
    <t>Preparation</t>
  </si>
  <si>
    <t>Cover all battery type</t>
    <phoneticPr fontId="7" type="noConversion"/>
  </si>
  <si>
    <t>Battery information check</t>
  </si>
  <si>
    <t>Basic charge test</t>
  </si>
  <si>
    <t>Conservation mode test for non turbo boost charger system(The 18650 battery needs to be tested; The polymer battery does not need to be tested）</t>
  </si>
  <si>
    <t xml:space="preserve">Power switch test </t>
  </si>
  <si>
    <t>Normal charge</t>
  </si>
  <si>
    <t>Quick charge (skip if not support)</t>
  </si>
  <si>
    <t>Smart Quick charge function + Battery life Test (If not support, please skip it)</t>
  </si>
  <si>
    <t>Requests before the test</t>
  </si>
  <si>
    <t>Cover all battery type</t>
    <phoneticPr fontId="7" type="noConversion"/>
  </si>
  <si>
    <t>System settings</t>
  </si>
  <si>
    <t>Battery ship mod test with command enabled method</t>
  </si>
  <si>
    <t>V</t>
    <phoneticPr fontId="7" type="noConversion"/>
  </si>
  <si>
    <t>Battery ship mode test with low capacity storage enabled method</t>
  </si>
  <si>
    <t>X</t>
    <phoneticPr fontId="7" type="noConversion"/>
  </si>
  <si>
    <t>Test preparation:</t>
  </si>
  <si>
    <t>Power switch test</t>
  </si>
  <si>
    <t>Worst Case compatibility test</t>
  </si>
  <si>
    <t>Power Management</t>
  </si>
  <si>
    <t>Dual battery test case for power bridge operation</t>
    <phoneticPr fontId="7" type="noConversion"/>
  </si>
  <si>
    <t>v3.0.3</t>
    <phoneticPr fontId="7" type="noConversion"/>
  </si>
  <si>
    <t>Charge and Discharge test</t>
  </si>
  <si>
    <t>Overdischarged Battery test</t>
  </si>
  <si>
    <t>Hot Detach and attach test</t>
  </si>
  <si>
    <t>AC / DC mode during PM operation</t>
  </si>
  <si>
    <t>Illegal Battery Authentication Test</t>
  </si>
  <si>
    <t>V3.0.0</t>
    <phoneticPr fontId="7" type="noConversion"/>
  </si>
  <si>
    <t>"Dual Built-in battery" sysytem-Charge and Discharge test</t>
  </si>
  <si>
    <t>"Built-in and Replaceable battery" sysytem-Charge and Discharge test</t>
  </si>
  <si>
    <t>Hot Detach and attach test *if system support Dual Built-in battery,please only test item 1 and item 8</t>
  </si>
  <si>
    <t>Adapter Power Detection</t>
    <phoneticPr fontId="7" type="noConversion"/>
  </si>
  <si>
    <t>Normal Adapter power detection</t>
  </si>
  <si>
    <t>Type-C adapter power detection(For RS3&amp;RS4)</t>
  </si>
  <si>
    <t>For two charging ports PD adapter</t>
  </si>
  <si>
    <t>Hybrid power boost</t>
    <phoneticPr fontId="7" type="noConversion"/>
  </si>
  <si>
    <t>V3.0.9</t>
    <phoneticPr fontId="7" type="noConversion"/>
  </si>
  <si>
    <r>
      <t xml:space="preserve">Cover all TDP type
</t>
    </r>
    <r>
      <rPr>
        <sz val="10"/>
        <color rgb="FF0000FF"/>
        <rFont val="Calibri"/>
        <family val="2"/>
      </rPr>
      <t>Cover all CPU + GPU, and corresponding adapters</t>
    </r>
    <phoneticPr fontId="7" type="noConversion"/>
  </si>
  <si>
    <t>Charge Time Compare</t>
  </si>
  <si>
    <t>Conservation Mode Test（The 18650 battery needs to be tested; The polymer battery does not need to be tested）</t>
  </si>
  <si>
    <t>Battery discharge with AC test</t>
  </si>
  <si>
    <t>High/Low SKU</t>
    <phoneticPr fontId="7" type="noConversion"/>
  </si>
  <si>
    <t>Recognization</t>
  </si>
  <si>
    <t>Plug in and plug out</t>
  </si>
  <si>
    <t>Special action</t>
  </si>
  <si>
    <t>Manual stress of DC-connect</t>
  </si>
  <si>
    <t>Manual Stress with USB device</t>
  </si>
  <si>
    <t>NOVO menu check</t>
  </si>
  <si>
    <t>Check for boot mode and power management</t>
  </si>
  <si>
    <t>Under AC, DC check</t>
  </si>
  <si>
    <t>BIOS SETUP for fTPM</t>
  </si>
  <si>
    <t>BIOS SETUP for HW TPM</t>
  </si>
  <si>
    <t>Reset TPM</t>
  </si>
  <si>
    <t>BitLocker</t>
  </si>
  <si>
    <t>Bitlocker + PIN</t>
  </si>
  <si>
    <t>Bitlocker + USB disk</t>
  </si>
  <si>
    <t>The third Application</t>
  </si>
  <si>
    <t>TCM Firmware</t>
  </si>
  <si>
    <t>Support App check</t>
  </si>
  <si>
    <t>Test preparation and notes</t>
  </si>
  <si>
    <t>SGX enable mode</t>
  </si>
  <si>
    <t>SGX Disable Mode</t>
  </si>
  <si>
    <t>SGX Software Control mode</t>
  </si>
  <si>
    <t>PRM</t>
  </si>
  <si>
    <t>SGX Functional Validation</t>
  </si>
  <si>
    <t>BIOS update for SGX</t>
  </si>
  <si>
    <t>SGX validation test</t>
  </si>
  <si>
    <t>Intel DAL Validation Tool</t>
  </si>
  <si>
    <t>Intel Online Connect Test Tool</t>
  </si>
  <si>
    <t>Intel Online Connect U2F Test Tool</t>
  </si>
  <si>
    <t>Transmission stability test</t>
  </si>
  <si>
    <t>Hardware Scan by LSC and Diagnostic tool</t>
  </si>
  <si>
    <t>Preparation for test</t>
  </si>
  <si>
    <t>Test Device required</t>
    <phoneticPr fontId="7" type="noConversion"/>
  </si>
  <si>
    <t>Sync between App and BIOS</t>
  </si>
  <si>
    <t>Charge in AC mode</t>
  </si>
  <si>
    <t>Charge in DC mode</t>
  </si>
  <si>
    <t>DC mode with low battery capacity</t>
  </si>
  <si>
    <t>High current charge</t>
  </si>
  <si>
    <t>Charger Noise</t>
  </si>
  <si>
    <t>Non-chargeable device function check</t>
  </si>
  <si>
    <t>Function check after remove AC/DC</t>
  </si>
  <si>
    <t>Device requirement</t>
  </si>
  <si>
    <t>Cover all USB/Type-C charger port.
Cover all USB charger IC source.
Cover different USB device.</t>
    <phoneticPr fontId="7" type="noConversion"/>
  </si>
  <si>
    <t>USB mouse</t>
  </si>
  <si>
    <t>O</t>
    <phoneticPr fontId="7" type="noConversion"/>
  </si>
  <si>
    <t>USB Keyboard</t>
  </si>
  <si>
    <t>USB&amp;USB Type C Memory key</t>
  </si>
  <si>
    <t>USB HDD&amp;USB Type C SSD</t>
  </si>
  <si>
    <t>USB Speaker</t>
  </si>
  <si>
    <t>USB ODD</t>
  </si>
  <si>
    <t>USB&amp;USB Type C HUB test</t>
  </si>
  <si>
    <r>
      <t>USB&amp;USB Type C LAN</t>
    </r>
    <r>
      <rPr>
        <sz val="10"/>
        <rFont val="細明體"/>
        <family val="3"/>
        <charset val="136"/>
      </rPr>
      <t/>
    </r>
    <phoneticPr fontId="7" type="noConversion"/>
  </si>
  <si>
    <t>O</t>
    <phoneticPr fontId="7" type="noConversion"/>
  </si>
  <si>
    <t>USB Type C earphone</t>
  </si>
  <si>
    <t>O</t>
    <phoneticPr fontId="7" type="noConversion"/>
  </si>
  <si>
    <t>USB&amp;USB Type C Multimedia Cardreader</t>
  </si>
  <si>
    <t>USB Camera</t>
  </si>
  <si>
    <t>USB&amp;USB Type C Mobile Phone</t>
  </si>
  <si>
    <t>USB function check</t>
  </si>
  <si>
    <t>DisPlay function check</t>
  </si>
  <si>
    <t>P2P charge</t>
  </si>
  <si>
    <t>Power Loading test</t>
  </si>
  <si>
    <t>Daisy chain test</t>
  </si>
  <si>
    <t>Plug in and Plug out</t>
  </si>
  <si>
    <t>TBT Storage</t>
  </si>
  <si>
    <t>TBT boot</t>
  </si>
  <si>
    <t>TBT wake</t>
  </si>
  <si>
    <t>TBT NIC</t>
  </si>
  <si>
    <t>TBT storage performance</t>
  </si>
  <si>
    <t>Sleep overnight</t>
  </si>
  <si>
    <t>Peer to Peer test</t>
  </si>
  <si>
    <t>FW update and Authentication</t>
  </si>
  <si>
    <t>Power management test</t>
  </si>
  <si>
    <t>Cover all Type-C charger port;
Cover different Type-C PD device</t>
    <phoneticPr fontId="7" type="noConversion"/>
  </si>
  <si>
    <t>Test Device</t>
  </si>
  <si>
    <t>DC mode with low battery capacity &lt;11%  16%</t>
  </si>
  <si>
    <t>3.1.24</t>
    <phoneticPr fontId="7" type="noConversion"/>
  </si>
  <si>
    <t>Audio/DQA</t>
    <phoneticPr fontId="7" type="noConversion"/>
  </si>
  <si>
    <t>Default audio device check</t>
  </si>
  <si>
    <t>Multi-stream &amp; Classic mode</t>
  </si>
  <si>
    <t>Sound Output Test--Speaker</t>
  </si>
  <si>
    <t>Loudspeaker loudness test</t>
  </si>
  <si>
    <t>Sound Output Test--Headphone</t>
  </si>
  <si>
    <t>Sound Output Test--External speaker</t>
  </si>
  <si>
    <t>Sound Output Test--USB Speaker(USB sound card + Speaker)</t>
  </si>
  <si>
    <t>Sound Output Test--Channel</t>
  </si>
  <si>
    <t>Sound Output Test--Simultaneous Play Test</t>
  </si>
  <si>
    <t>Sound Output Test--Line In/Out (if support)</t>
  </si>
  <si>
    <t>Sound Output Test--SPDIF Output (if support)</t>
  </si>
  <si>
    <t>Sound Output Test--AUTO CD/DVD</t>
  </si>
  <si>
    <t>Bit depth and sampling rate check</t>
  </si>
  <si>
    <t>Sample rate conversion test</t>
  </si>
  <si>
    <t>Noise check</t>
  </si>
  <si>
    <t>Audio Device Test via 3rd Party Application</t>
  </si>
  <si>
    <t>Installation and Uninstallation</t>
  </si>
  <si>
    <t>Stress overnight</t>
  </si>
  <si>
    <r>
      <t xml:space="preserve">Cover all Audio codec
</t>
    </r>
    <r>
      <rPr>
        <sz val="10"/>
        <color rgb="FF0000FF"/>
        <rFont val="Calibri"/>
        <family val="2"/>
      </rPr>
      <t>Cover all Micophone vender</t>
    </r>
    <phoneticPr fontId="7" type="noConversion"/>
  </si>
  <si>
    <t>Microphone Airtightness Test</t>
  </si>
  <si>
    <t>Record when copy file. (Cover all USB ports)</t>
  </si>
  <si>
    <t>Stress Recording</t>
  </si>
  <si>
    <t>F200 3D camera test</t>
    <phoneticPr fontId="7" type="noConversion"/>
  </si>
  <si>
    <t>Cover all 3D camera vender</t>
    <phoneticPr fontId="7" type="noConversion"/>
  </si>
  <si>
    <t>Basic checkout Test</t>
  </si>
  <si>
    <t>Color video stream test</t>
  </si>
  <si>
    <t>Depth video stream test</t>
  </si>
  <si>
    <t>FOV test</t>
  </si>
  <si>
    <t>Depth image test</t>
  </si>
  <si>
    <t>Power management</t>
  </si>
  <si>
    <t>Game for 3D Camera test</t>
  </si>
  <si>
    <t xml:space="preserve">Power management for FFRT and Mini support </t>
  </si>
  <si>
    <t>Cover all 3D camera vender</t>
    <phoneticPr fontId="7" type="noConversion"/>
  </si>
  <si>
    <t>Cover all camera vender</t>
    <phoneticPr fontId="7" type="noConversion"/>
  </si>
  <si>
    <t xml:space="preserve">Basic function check </t>
  </si>
  <si>
    <t>Advanced function check</t>
  </si>
  <si>
    <t>Web Camera Test</t>
  </si>
  <si>
    <t>Power Management Test</t>
  </si>
  <si>
    <t>Camera Installation/Uninstallation</t>
  </si>
  <si>
    <t>Basic function check</t>
  </si>
  <si>
    <t xml:space="preserve"> Power Management Test</t>
  </si>
  <si>
    <t>Easycamera privacy</t>
    <phoneticPr fontId="7" type="noConversion"/>
  </si>
  <si>
    <t>3.0.2</t>
    <phoneticPr fontId="7" type="noConversion"/>
  </si>
  <si>
    <t>DQA</t>
    <phoneticPr fontId="7" type="noConversion"/>
  </si>
  <si>
    <t>Enable/Disable Privacy Mode</t>
  </si>
  <si>
    <t>Mechanical Shutter</t>
  </si>
  <si>
    <t>Foreign Object</t>
  </si>
  <si>
    <t>Cover all camera vender</t>
    <phoneticPr fontId="7" type="noConversion"/>
  </si>
  <si>
    <t>Camera background blur basic function</t>
  </si>
  <si>
    <t>Performance test</t>
  </si>
  <si>
    <t>Windows hello test</t>
    <phoneticPr fontId="7" type="noConversion"/>
  </si>
  <si>
    <t>Cover all IR camera vender</t>
    <phoneticPr fontId="7" type="noConversion"/>
  </si>
  <si>
    <t>Compatible test</t>
  </si>
  <si>
    <t>PSR status check</t>
  </si>
  <si>
    <t>Basic Function Check(PSR entry &amp; Exit)</t>
  </si>
  <si>
    <t>PSR simulative scenes check</t>
  </si>
  <si>
    <t>PSR manully test</t>
  </si>
  <si>
    <t>Wake on voice</t>
    <phoneticPr fontId="7" type="noConversion"/>
  </si>
  <si>
    <t>3.0.5</t>
    <phoneticPr fontId="7" type="noConversion"/>
  </si>
  <si>
    <t>Near Filed (0.5M--0.8M)</t>
  </si>
  <si>
    <t>Far Field (4M)</t>
  </si>
  <si>
    <t>Ad-Hoc</t>
  </si>
  <si>
    <t>Stability test</t>
  </si>
  <si>
    <t>Touchpad&amp;Clickpad Basic Function</t>
    <phoneticPr fontId="7" type="noConversion"/>
  </si>
  <si>
    <t>3.0.9</t>
    <phoneticPr fontId="7" type="noConversion"/>
  </si>
  <si>
    <t>Cover all touchpad module</t>
    <phoneticPr fontId="7" type="noConversion"/>
  </si>
  <si>
    <t>Basic Function</t>
  </si>
  <si>
    <t>Touchpad&amp;Clickpad Advanced Function</t>
    <phoneticPr fontId="7" type="noConversion"/>
  </si>
  <si>
    <t>3.0.17</t>
    <phoneticPr fontId="7" type="noConversion"/>
  </si>
  <si>
    <t>Cover all touchpad module, facesheet</t>
    <phoneticPr fontId="7" type="noConversion"/>
  </si>
  <si>
    <t>Advanced Function</t>
  </si>
  <si>
    <t>3.0.7</t>
    <phoneticPr fontId="7" type="noConversion"/>
  </si>
  <si>
    <t>Cover all PTP touchpad module</t>
    <phoneticPr fontId="7" type="noConversion"/>
  </si>
  <si>
    <t>PTP Basic Function</t>
    <phoneticPr fontId="7" type="noConversion"/>
  </si>
  <si>
    <t>Cover all PTP touchpad module</t>
    <phoneticPr fontId="7" type="noConversion"/>
  </si>
  <si>
    <t>PTP Advanced Function</t>
    <phoneticPr fontId="7" type="noConversion"/>
  </si>
  <si>
    <t>3.0.13</t>
    <phoneticPr fontId="7" type="noConversion"/>
  </si>
  <si>
    <t>Gesture</t>
  </si>
  <si>
    <t>PTP FW Windows Update test</t>
    <phoneticPr fontId="7" type="noConversion"/>
  </si>
  <si>
    <t>windows updade</t>
  </si>
  <si>
    <t>PTP basic function check</t>
  </si>
  <si>
    <t>Cover all touch IC &amp; sensor, panel</t>
    <phoneticPr fontId="7" type="noConversion"/>
  </si>
  <si>
    <t>Information check</t>
  </si>
  <si>
    <t>L&amp;L（seletive suspend)</t>
  </si>
  <si>
    <t>Active Pen</t>
    <phoneticPr fontId="7" type="noConversion"/>
  </si>
  <si>
    <t>Basic Information &amp; Setting</t>
  </si>
  <si>
    <t>Function</t>
  </si>
  <si>
    <t>Noise and Compatibility</t>
  </si>
  <si>
    <t>Lenovo Pen Settings UI Check</t>
    <phoneticPr fontId="7" type="noConversion"/>
  </si>
  <si>
    <t>3.0.13</t>
    <phoneticPr fontId="7" type="noConversion"/>
  </si>
  <si>
    <t>DQA</t>
    <phoneticPr fontId="7" type="noConversion"/>
  </si>
  <si>
    <t>Pen</t>
  </si>
  <si>
    <t>Radial Menu</t>
  </si>
  <si>
    <t>BT Function</t>
  </si>
  <si>
    <t>UI Check(only support BT pen)</t>
  </si>
  <si>
    <t>Tilt Sensing(For Pen Pro)</t>
  </si>
  <si>
    <t>Battery Status(only support BT pen)</t>
  </si>
  <si>
    <t>Power Management(only support BT pen)</t>
  </si>
  <si>
    <t>Keyboard Function</t>
    <phoneticPr fontId="7" type="noConversion"/>
  </si>
  <si>
    <t>3.0.12</t>
    <phoneticPr fontId="7" type="noConversion"/>
  </si>
  <si>
    <t>Cover all KB type</t>
    <phoneticPr fontId="7" type="noConversion"/>
  </si>
  <si>
    <t>Keyboard basic function</t>
  </si>
  <si>
    <t>L&amp;L</t>
  </si>
  <si>
    <t>Anti-Ghost</t>
  </si>
  <si>
    <t>Keyboard hot key</t>
    <phoneticPr fontId="7" type="noConversion"/>
  </si>
  <si>
    <t>Hot keys and HW button</t>
  </si>
  <si>
    <t>Windows Hot Key</t>
  </si>
  <si>
    <t>Fool Proof Fn Ctrl</t>
  </si>
  <si>
    <t>Cover all KB type</t>
    <phoneticPr fontId="7" type="noConversion"/>
  </si>
  <si>
    <t>Backlight</t>
  </si>
  <si>
    <t xml:space="preserve">Keyboard Lighting Function Test For Y730 </t>
    <phoneticPr fontId="7" type="noConversion"/>
  </si>
  <si>
    <t>V3.0.4</t>
    <phoneticPr fontId="7" type="noConversion"/>
  </si>
  <si>
    <t>Lighting Color &amp; Brightness</t>
  </si>
  <si>
    <t>Backlight Mode</t>
  </si>
  <si>
    <t>Hot buttons UI Check</t>
    <phoneticPr fontId="7" type="noConversion"/>
  </si>
  <si>
    <t>3.0.8</t>
    <phoneticPr fontId="7" type="noConversion"/>
  </si>
  <si>
    <t>Cover all MB type</t>
    <phoneticPr fontId="7" type="noConversion"/>
  </si>
  <si>
    <t>Buttons</t>
  </si>
  <si>
    <t>O</t>
    <phoneticPr fontId="7" type="noConversion"/>
  </si>
  <si>
    <t xml:space="preserve">Button Combination </t>
  </si>
  <si>
    <t>LEDs Check</t>
    <phoneticPr fontId="7" type="noConversion"/>
  </si>
  <si>
    <t>3.0.4</t>
    <phoneticPr fontId="7" type="noConversion"/>
  </si>
  <si>
    <t>LEDS</t>
  </si>
  <si>
    <t>Fingerprint testcase for win10</t>
    <phoneticPr fontId="7" type="noConversion"/>
  </si>
  <si>
    <t>v3.0.14</t>
    <phoneticPr fontId="7" type="noConversion"/>
  </si>
  <si>
    <t>Win10 Basic function</t>
  </si>
  <si>
    <t>User scene</t>
  </si>
  <si>
    <t>Environment</t>
  </si>
  <si>
    <t>FPR Type</t>
  </si>
  <si>
    <t>PM operations</t>
  </si>
  <si>
    <t>Preperation for test</t>
  </si>
  <si>
    <t>Cover all FP Sensors, all FP Cable</t>
    <phoneticPr fontId="7" type="noConversion"/>
  </si>
  <si>
    <t>Lenovo smart fingerprint basic function</t>
  </si>
  <si>
    <t>Lenovo smart fingerprint advanced function</t>
  </si>
  <si>
    <t>Logon with Different persons(male+female)</t>
  </si>
  <si>
    <t>Fingerprint Logon after Screen Saver Deactivation</t>
  </si>
  <si>
    <t>Wet finger</t>
  </si>
  <si>
    <t>Converse direction swipe</t>
  </si>
  <si>
    <t xml:space="preserve">Fingerprint Deletion </t>
  </si>
  <si>
    <t>FingerPrinter One-step login</t>
    <phoneticPr fontId="7" type="noConversion"/>
  </si>
  <si>
    <t>3.0.2</t>
    <phoneticPr fontId="7" type="noConversion"/>
  </si>
  <si>
    <t>LNV/DQA</t>
    <phoneticPr fontId="7" type="noConversion"/>
  </si>
  <si>
    <t>Wet Finger</t>
  </si>
  <si>
    <t>Multiple FP</t>
  </si>
  <si>
    <t>Multiple Accounts</t>
  </si>
  <si>
    <t>PM</t>
  </si>
  <si>
    <t>ALS sensor testcase(For old spec)</t>
    <phoneticPr fontId="7" type="noConversion"/>
  </si>
  <si>
    <t>v3.0.8</t>
    <phoneticPr fontId="7" type="noConversion"/>
  </si>
  <si>
    <t>Power Management w/ ALS</t>
  </si>
  <si>
    <t>ALR Curve Data validate</t>
  </si>
  <si>
    <t>ALS stress test</t>
  </si>
  <si>
    <t>ALS sensor testcase(For thinkpad spec)</t>
    <phoneticPr fontId="7" type="noConversion"/>
  </si>
  <si>
    <t>v3.0.2</t>
    <phoneticPr fontId="7" type="noConversion"/>
  </si>
  <si>
    <t>Sensor Motion testcase</t>
    <phoneticPr fontId="7" type="noConversion"/>
  </si>
  <si>
    <t>v3.0.9</t>
    <phoneticPr fontId="7" type="noConversion"/>
  </si>
  <si>
    <t>Basic Function_automatic screen rotation test</t>
  </si>
  <si>
    <t>SDT_Accelerometer Validation</t>
  </si>
  <si>
    <t>SDT_Compass Validate</t>
  </si>
  <si>
    <t>SDT_Gyrometer Validation</t>
  </si>
  <si>
    <t>SDT_Inclinometer Validation</t>
  </si>
  <si>
    <t>SDT_Orientation Validation</t>
  </si>
  <si>
    <t>Sensor manual test</t>
  </si>
  <si>
    <t>Sensor stress test</t>
  </si>
  <si>
    <t>Detect Angle by lid and G-sensor testcase for Yoga&amp;Flex(360 degree)</t>
    <phoneticPr fontId="7" type="noConversion"/>
  </si>
  <si>
    <t>v3.0.13</t>
    <phoneticPr fontId="7" type="noConversion"/>
  </si>
  <si>
    <t>Cover all acceler souce</t>
    <phoneticPr fontId="7" type="noConversion"/>
  </si>
  <si>
    <t>Angle detection response time test</t>
  </si>
  <si>
    <t>Auto Mode Transition Control</t>
  </si>
  <si>
    <t>Angle detection manual test</t>
  </si>
  <si>
    <t>Angle detection stress test</t>
  </si>
  <si>
    <t>Detect Angle by lid and G-sensor testcase for flex(300 degree)</t>
    <phoneticPr fontId="7" type="noConversion"/>
  </si>
  <si>
    <t>v3.0.5</t>
    <phoneticPr fontId="7" type="noConversion"/>
  </si>
  <si>
    <t>Continuum for win10</t>
    <phoneticPr fontId="7" type="noConversion"/>
  </si>
  <si>
    <t>V3.0.8</t>
    <phoneticPr fontId="7" type="noConversion"/>
  </si>
  <si>
    <t>Cover EN 7 SC Pre-load</t>
    <phoneticPr fontId="7" type="noConversion"/>
  </si>
  <si>
    <t>Function Check( non-Convertible for touch units)</t>
  </si>
  <si>
    <t>Function Check(for Yoga series)</t>
  </si>
  <si>
    <t>Function Check(for folio case)</t>
  </si>
  <si>
    <t>P-Sensor Function Test</t>
    <phoneticPr fontId="7" type="noConversion"/>
  </si>
  <si>
    <t>DQA</t>
    <phoneticPr fontId="7" type="noConversion"/>
  </si>
  <si>
    <t>Cover each WiFi module and P-Sensor</t>
    <phoneticPr fontId="7" type="noConversion"/>
  </si>
  <si>
    <t>Basic Function Test</t>
  </si>
  <si>
    <t>Loading Test</t>
  </si>
  <si>
    <t>Stress Test</t>
  </si>
  <si>
    <t xml:space="preserve">Dolby Atmos Speaker System test (For DCH) </t>
    <phoneticPr fontId="7" type="noConversion"/>
  </si>
  <si>
    <t>Cover all Audio codec</t>
    <phoneticPr fontId="7" type="noConversion"/>
  </si>
  <si>
    <t>Dolby Atmos Speaker System GUI check</t>
  </si>
  <si>
    <t xml:space="preserve">Dolby Audio Premium test (For DCH) </t>
    <phoneticPr fontId="7" type="noConversion"/>
  </si>
  <si>
    <t>Dolby Audio Premium</t>
  </si>
  <si>
    <t xml:space="preserve">Dolby Audio Speaker System test (For DCH) </t>
    <phoneticPr fontId="7" type="noConversion"/>
  </si>
  <si>
    <t>3.0.1</t>
    <phoneticPr fontId="7" type="noConversion"/>
  </si>
  <si>
    <t>DOBLY Audio Speaker System GUI check</t>
  </si>
  <si>
    <t xml:space="preserve">Dolby Atmos for Gaming test (For DCH) </t>
    <phoneticPr fontId="7" type="noConversion"/>
  </si>
  <si>
    <t xml:space="preserve">3.0.1 </t>
    <phoneticPr fontId="7" type="noConversion"/>
  </si>
  <si>
    <t>Dobly Atmos for Gaming GUI check</t>
  </si>
  <si>
    <t xml:space="preserve">Dolby Atmos Speaker System for Gaming test (For DCH) </t>
    <phoneticPr fontId="7" type="noConversion"/>
  </si>
  <si>
    <t>V</t>
    <phoneticPr fontId="7" type="noConversion"/>
  </si>
  <si>
    <t>DOBLY Atoms Speaker system for Gaming GUI check</t>
  </si>
  <si>
    <t>Amazon Alexa basic function test</t>
    <phoneticPr fontId="7" type="noConversion"/>
  </si>
  <si>
    <t>Audio</t>
    <phoneticPr fontId="7" type="noConversion"/>
  </si>
  <si>
    <t>Amazon Alexa app basic function test</t>
  </si>
  <si>
    <t>Low Power Audio Playback test</t>
    <phoneticPr fontId="7" type="noConversion"/>
  </si>
  <si>
    <t>Host stream check</t>
  </si>
  <si>
    <t>Offload stream check</t>
  </si>
  <si>
    <t>One Offload+One host</t>
  </si>
  <si>
    <t>Two Offload+One Host</t>
  </si>
  <si>
    <t>Offload stream playback</t>
  </si>
  <si>
    <t>Browser Streaming(Edge) check</t>
  </si>
  <si>
    <t>Audio Delay(Lip-sync) check</t>
  </si>
  <si>
    <t>Playback using multiple players</t>
  </si>
  <si>
    <t>Record</t>
  </si>
  <si>
    <t>Loopback</t>
  </si>
  <si>
    <t>Sine/Sweep test with spectrogram for Offload</t>
  </si>
  <si>
    <t>Disable/Enable the Audio Driver</t>
  </si>
  <si>
    <t>Disable/Enable the Speakers</t>
  </si>
  <si>
    <t>Uncheck/Check of HAP Capability from Speakers</t>
  </si>
  <si>
    <t>LongRun:Playback with restarts 12 hours</t>
  </si>
  <si>
    <t>LongRun:Single Offload stream with no restart 12 hours</t>
  </si>
  <si>
    <t>LongRun:Two offload+On host 12 hours</t>
  </si>
  <si>
    <t>LongRun:Open and Close of the players （two offload+On host） 12 hours</t>
  </si>
  <si>
    <t>Battery life - Offload and Host comparison</t>
  </si>
  <si>
    <t>Zero Touch test case</t>
    <phoneticPr fontId="7" type="noConversion"/>
  </si>
  <si>
    <t>3.0.3</t>
    <phoneticPr fontId="7" type="noConversion"/>
  </si>
  <si>
    <t>Sensor performance test</t>
  </si>
  <si>
    <t>Basic Function Test_Auto wakeup&amp;login&amp;lockscreen</t>
  </si>
  <si>
    <t xml:space="preserve">User scenarios </t>
  </si>
  <si>
    <t>Bluetooth FFRT</t>
    <phoneticPr fontId="7" type="noConversion"/>
  </si>
  <si>
    <t>3.1.3</t>
    <phoneticPr fontId="7" type="noConversion"/>
  </si>
  <si>
    <t>Known issue</t>
  </si>
  <si>
    <t>Performance Test</t>
  </si>
  <si>
    <t>Cover all WLAN module</t>
    <phoneticPr fontId="7" type="noConversion"/>
  </si>
  <si>
    <t>USB LAN test case</t>
    <phoneticPr fontId="7" type="noConversion"/>
  </si>
  <si>
    <t>Note</t>
  </si>
  <si>
    <t>3.0.9</t>
    <phoneticPr fontId="7" type="noConversion"/>
  </si>
  <si>
    <t>WIFI FFRT</t>
    <phoneticPr fontId="7" type="noConversion"/>
  </si>
  <si>
    <t>3.1.6</t>
    <phoneticPr fontId="7" type="noConversion"/>
  </si>
  <si>
    <t>Y</t>
    <phoneticPr fontId="7" type="noConversion"/>
  </si>
  <si>
    <t>Install/uninsatall driver</t>
  </si>
  <si>
    <t>Known Issue</t>
  </si>
  <si>
    <t>Basic Communications Test</t>
  </si>
  <si>
    <t>Encryption Test</t>
  </si>
  <si>
    <t>Enterprise-level encryption test</t>
  </si>
  <si>
    <t>Matrix Test</t>
  </si>
  <si>
    <t>Note :</t>
  </si>
  <si>
    <t>Cover all WWAN module</t>
    <phoneticPr fontId="7" type="noConversion"/>
  </si>
  <si>
    <t>BIOS</t>
  </si>
  <si>
    <t>OOBE</t>
  </si>
  <si>
    <t>SIM Card Slot Test</t>
  </si>
  <si>
    <t xml:space="preserve">Cover all WWAN module, platform </t>
    <phoneticPr fontId="7" type="noConversion"/>
  </si>
  <si>
    <t>Control Management Test</t>
  </si>
  <si>
    <t>Cover all WWAN module</t>
    <phoneticPr fontId="7" type="noConversion"/>
  </si>
  <si>
    <t xml:space="preserve">Basic Function test </t>
  </si>
  <si>
    <t>Install / Uninstall driver</t>
  </si>
  <si>
    <t>Mobility test</t>
  </si>
  <si>
    <t>Cover all WWAN module, platform and antenna</t>
    <phoneticPr fontId="7" type="noConversion"/>
  </si>
  <si>
    <t>WiDi FFRT (Will no longer updated from 2016.6.14)</t>
    <phoneticPr fontId="7" type="noConversion"/>
  </si>
  <si>
    <t>Cover support module</t>
    <phoneticPr fontId="7" type="noConversion"/>
  </si>
  <si>
    <t>Cover all LAN module</t>
    <phoneticPr fontId="7" type="noConversion"/>
  </si>
  <si>
    <t>PPPOE（Point-to-Point Protocol over Ethernet）</t>
  </si>
  <si>
    <t>Remote desktop function Test</t>
  </si>
  <si>
    <t>Power management Test</t>
  </si>
  <si>
    <t>Cover all LAN module, platform</t>
    <phoneticPr fontId="7" type="noConversion"/>
  </si>
  <si>
    <t>Driver install / uninsatall(Win10 S skip)</t>
  </si>
  <si>
    <t>Cover all LAN module</t>
    <phoneticPr fontId="7" type="noConversion"/>
  </si>
  <si>
    <t>Cover all NFC module</t>
    <phoneticPr fontId="7" type="noConversion"/>
  </si>
  <si>
    <t>Compatibility test</t>
  </si>
  <si>
    <t>ME FW test</t>
  </si>
  <si>
    <t>Manual stress</t>
  </si>
  <si>
    <t>Install and uninstall</t>
  </si>
  <si>
    <t>Test SW</t>
  </si>
  <si>
    <t>Cover all GPS module</t>
    <phoneticPr fontId="7" type="noConversion"/>
  </si>
  <si>
    <t>Driver check</t>
  </si>
  <si>
    <t>Basic function test</t>
  </si>
  <si>
    <t>Airplane mode</t>
  </si>
  <si>
    <t>Field test</t>
  </si>
  <si>
    <t>Install and uninstall GPS driver</t>
  </si>
  <si>
    <t>Cover all GPS module, platform and Antenna</t>
    <phoneticPr fontId="7" type="noConversion"/>
  </si>
  <si>
    <t>Miracast FFRT</t>
    <phoneticPr fontId="7" type="noConversion"/>
  </si>
  <si>
    <t>Test scenarios</t>
  </si>
  <si>
    <t>AMD WLAN Quick Connect</t>
    <phoneticPr fontId="7" type="noConversion"/>
  </si>
  <si>
    <t>Function Test</t>
  </si>
  <si>
    <t>Killer Network test</t>
    <phoneticPr fontId="7" type="noConversion"/>
  </si>
  <si>
    <t>Test Requirements</t>
  </si>
  <si>
    <t>Driver install / uninsatall</t>
  </si>
  <si>
    <t>Stress test</t>
  </si>
  <si>
    <t>Cover support module</t>
    <phoneticPr fontId="7" type="noConversion"/>
  </si>
  <si>
    <t>WWAN for IoT card</t>
    <phoneticPr fontId="7" type="noConversion"/>
  </si>
  <si>
    <t>P2</t>
    <phoneticPr fontId="7" type="noConversion"/>
  </si>
  <si>
    <t>PC Project Function FFRT</t>
    <phoneticPr fontId="7" type="noConversion"/>
  </si>
  <si>
    <t>3.0.3</t>
    <phoneticPr fontId="7" type="noConversion"/>
  </si>
  <si>
    <t>P1</t>
    <phoneticPr fontId="7" type="noConversion"/>
  </si>
  <si>
    <t>X</t>
    <phoneticPr fontId="7" type="noConversion"/>
  </si>
  <si>
    <t>E-SIM</t>
    <phoneticPr fontId="7" type="noConversion"/>
  </si>
  <si>
    <t>3.0.0</t>
    <phoneticPr fontId="7" type="noConversion"/>
  </si>
  <si>
    <t>eSIM Profiles Test</t>
  </si>
  <si>
    <t>Intel CPU FFRT test case</t>
    <phoneticPr fontId="7" type="noConversion"/>
  </si>
  <si>
    <t>Test Preparation and Notes</t>
  </si>
  <si>
    <t>V3.0.11</t>
    <phoneticPr fontId="7" type="noConversion"/>
  </si>
  <si>
    <t>Cover all CPU &amp; TDP Type</t>
    <phoneticPr fontId="7" type="noConversion"/>
  </si>
  <si>
    <t>Intel CPU Frequency Check</t>
  </si>
  <si>
    <t>Intel DPTF testcase for Dynamic PL1</t>
    <phoneticPr fontId="7" type="noConversion"/>
  </si>
  <si>
    <t>3.0.12</t>
    <phoneticPr fontId="7" type="noConversion"/>
  </si>
  <si>
    <t>Lenovo Over Clock</t>
    <phoneticPr fontId="7" type="noConversion"/>
  </si>
  <si>
    <t>3.0.6</t>
    <phoneticPr fontId="7" type="noConversion"/>
  </si>
  <si>
    <t>CPU Status Switch Check</t>
  </si>
  <si>
    <t>Frequency Check</t>
  </si>
  <si>
    <t>Compatibility</t>
  </si>
  <si>
    <t xml:space="preserve">ITS (Intel) </t>
    <phoneticPr fontId="7" type="noConversion"/>
  </si>
  <si>
    <t>BIOS Setup Check</t>
  </si>
  <si>
    <t>Intelligent Cooling</t>
  </si>
  <si>
    <t>Manual Mode Control (MMC)</t>
  </si>
  <si>
    <t>Priority Order</t>
  </si>
  <si>
    <t>Mode Switch</t>
  </si>
  <si>
    <t>Driver Uninstallation/Installation</t>
  </si>
  <si>
    <t>Machine Leraning (draft)</t>
    <phoneticPr fontId="7" type="noConversion"/>
  </si>
  <si>
    <t>3.0.0</t>
    <phoneticPr fontId="7" type="noConversion"/>
  </si>
  <si>
    <t>Dynamic Power Distribution 1.0 (draft)</t>
    <phoneticPr fontId="7" type="noConversion"/>
  </si>
  <si>
    <t>AMD CPU FFRT test</t>
    <phoneticPr fontId="7" type="noConversion"/>
  </si>
  <si>
    <t>Basic Information Check</t>
  </si>
  <si>
    <t>CPU Frequency Check</t>
  </si>
  <si>
    <t>ITS (AMD)</t>
    <phoneticPr fontId="7" type="noConversion"/>
  </si>
  <si>
    <t>Graphics basic function</t>
    <phoneticPr fontId="7" type="noConversion"/>
  </si>
  <si>
    <t>3.1.7</t>
    <phoneticPr fontId="7" type="noConversion"/>
  </si>
  <si>
    <t xml:space="preserve">Check Front of Screen </t>
  </si>
  <si>
    <t>Change Resolution / Rotation / Scaling</t>
  </si>
  <si>
    <t>Change video display mode</t>
  </si>
  <si>
    <t>Function test</t>
  </si>
  <si>
    <t>Graphic Driver Installation / Uninstallation</t>
  </si>
  <si>
    <t>Upgrade driver without reboot(Win7 doesn't support this feature)</t>
  </si>
  <si>
    <t>Video display mode change for FFRT</t>
    <phoneticPr fontId="7" type="noConversion"/>
  </si>
  <si>
    <t>Change Resolution / Rotation / Scaling(cover VGA and HDMI,Type-C)</t>
  </si>
  <si>
    <t>Lid Close/Open Test (cover VGA and HDMI,Type-C)</t>
  </si>
  <si>
    <t>Display Mode Change(cover VGA and HDMI,Type-C)</t>
  </si>
  <si>
    <t>Monitor compatibility test</t>
    <phoneticPr fontId="7" type="noConversion"/>
  </si>
  <si>
    <t>v3.0.9</t>
    <phoneticPr fontId="7" type="noConversion"/>
  </si>
  <si>
    <t>Plug/unplug stress test</t>
  </si>
  <si>
    <t>Decode Transcode</t>
    <phoneticPr fontId="7" type="noConversion"/>
  </si>
  <si>
    <t>Cover all GPU type</t>
    <phoneticPr fontId="7" type="noConversion"/>
  </si>
  <si>
    <t>Local Files(Intel platform)</t>
  </si>
  <si>
    <t>Local Files(AMD platform)</t>
  </si>
  <si>
    <t>BD--Basic</t>
  </si>
  <si>
    <t>BD--Advanced</t>
  </si>
  <si>
    <t>DVD--Basic</t>
  </si>
  <si>
    <t>DVD--Advanced</t>
  </si>
  <si>
    <t>Transcode--Basic</t>
  </si>
  <si>
    <t>Transcode--Advanced</t>
  </si>
  <si>
    <t>Media UE</t>
    <phoneticPr fontId="7" type="noConversion"/>
  </si>
  <si>
    <t>Local Video--Basic</t>
  </si>
  <si>
    <t>Local Video--Advanced</t>
  </si>
  <si>
    <t>Online</t>
  </si>
  <si>
    <t>WEB</t>
  </si>
  <si>
    <t>Movies and TV - Protected content(Only test on EN OS)</t>
  </si>
  <si>
    <t>Video Streaming</t>
  </si>
  <si>
    <t>Stereoscopic 3D</t>
    <phoneticPr fontId="7" type="noConversion"/>
  </si>
  <si>
    <t>3.1.2</t>
    <phoneticPr fontId="7" type="noConversion"/>
  </si>
  <si>
    <t>Cover all GPU type</t>
    <phoneticPr fontId="7" type="noConversion"/>
  </si>
  <si>
    <t>3D Movie Test</t>
  </si>
  <si>
    <t>2D to 3D Conversion test</t>
  </si>
  <si>
    <t>3D Image Test</t>
  </si>
  <si>
    <t>Online 3D stream Test</t>
  </si>
  <si>
    <t>2D to 3D Conversion test(For Mini support and FFRT)</t>
  </si>
  <si>
    <t>Power management Test for FFRT and Mini support</t>
  </si>
  <si>
    <t>3 Symmetric Independent Displays test</t>
    <phoneticPr fontId="7" type="noConversion"/>
  </si>
  <si>
    <t>Switch mode</t>
  </si>
  <si>
    <t>Media tests</t>
  </si>
  <si>
    <t>Monitor Timer Testing</t>
  </si>
  <si>
    <t>Display power saving technology</t>
    <phoneticPr fontId="7" type="noConversion"/>
  </si>
  <si>
    <t>Cover all Panel vender</t>
    <phoneticPr fontId="7" type="noConversion"/>
  </si>
  <si>
    <t>DPST status check</t>
  </si>
  <si>
    <t>AC/DC switching</t>
  </si>
  <si>
    <t>Display switching</t>
  </si>
  <si>
    <t>Video playback</t>
  </si>
  <si>
    <t>FFRT-Hybrid graphic test for NVIDIA</t>
    <phoneticPr fontId="7" type="noConversion"/>
  </si>
  <si>
    <t>3.0.5</t>
    <phoneticPr fontId="7" type="noConversion"/>
  </si>
  <si>
    <t>dGPU status check</t>
  </si>
  <si>
    <t>Protected Video Playback</t>
  </si>
  <si>
    <t>Hybrid function check with external display connected(For Win10)</t>
  </si>
  <si>
    <t>FFRT-Hybrid graphic test for AMD</t>
    <phoneticPr fontId="7" type="noConversion"/>
  </si>
  <si>
    <t>v3.0.6</t>
    <phoneticPr fontId="7" type="noConversion"/>
  </si>
  <si>
    <t>GPU Affinity Selections Based on AC/DC Power Source</t>
  </si>
  <si>
    <t>Hybrid function check with external display(For Win10)</t>
  </si>
  <si>
    <t>AMD Dual graphic</t>
    <phoneticPr fontId="7" type="noConversion"/>
  </si>
  <si>
    <t>V3.0.4</t>
    <phoneticPr fontId="7" type="noConversion"/>
  </si>
  <si>
    <t>P2</t>
    <phoneticPr fontId="7" type="noConversion"/>
  </si>
  <si>
    <t>Cover AMD GPU type</t>
    <phoneticPr fontId="7" type="noConversion"/>
  </si>
  <si>
    <t>OpenGL applications</t>
  </si>
  <si>
    <t>G-SYNC Test</t>
    <phoneticPr fontId="7" type="noConversion"/>
  </si>
  <si>
    <t>Information Check</t>
  </si>
  <si>
    <t>G-SYNC Functionality Testing</t>
  </si>
  <si>
    <t>Nvidia Pendulum Demo</t>
  </si>
  <si>
    <t xml:space="preserve">AMD Graphics FreeSync Test </t>
    <phoneticPr fontId="7" type="noConversion"/>
  </si>
  <si>
    <t>V3.0.0</t>
    <phoneticPr fontId="7" type="noConversion"/>
  </si>
  <si>
    <t>FreeSync Tool Test</t>
  </si>
  <si>
    <t>Game Test</t>
  </si>
  <si>
    <t>Display Mode Switchable Test</t>
  </si>
  <si>
    <t>"Fn+Q" function for Legion</t>
    <phoneticPr fontId="7" type="noConversion"/>
  </si>
  <si>
    <t>V3.0.1</t>
    <phoneticPr fontId="7" type="noConversion"/>
  </si>
  <si>
    <t>Cover Legio series</t>
    <phoneticPr fontId="7" type="noConversion"/>
  </si>
  <si>
    <t>Switch Check</t>
  </si>
  <si>
    <t>dGPU Only Mode(MUX)</t>
  </si>
  <si>
    <t>Hybrid Mode(MUX)</t>
  </si>
  <si>
    <t>Media card testcase</t>
    <phoneticPr fontId="7" type="noConversion"/>
  </si>
  <si>
    <t>v3.0.7</t>
    <phoneticPr fontId="7" type="noConversion"/>
  </si>
  <si>
    <t>Cover all card reader controller;
Cover project supported various type cards</t>
    <phoneticPr fontId="7" type="noConversion"/>
  </si>
  <si>
    <t>Y</t>
    <phoneticPr fontId="7" type="noConversion"/>
  </si>
  <si>
    <t>Basic Function test</t>
  </si>
  <si>
    <t>Swapping Plug and Play</t>
  </si>
  <si>
    <t>Surprise Removal</t>
  </si>
  <si>
    <t>HDDSSD function test</t>
    <phoneticPr fontId="7" type="noConversion"/>
  </si>
  <si>
    <t>BIOS Function</t>
  </si>
  <si>
    <t>Password function</t>
  </si>
  <si>
    <t>Windows Function</t>
  </si>
  <si>
    <t>Data transfer-HDD/SSD &amp; HDD/SSD</t>
  </si>
  <si>
    <t>Data transfer-HDD/SSD &amp; ODD</t>
  </si>
  <si>
    <t>Noise test( only for HDD and SSHD)</t>
  </si>
  <si>
    <t>System Recovery</t>
  </si>
  <si>
    <t>Windows installation</t>
  </si>
  <si>
    <t>HW scanning</t>
  </si>
  <si>
    <t>Upgrade test</t>
  </si>
  <si>
    <t>Cover both sata and M.2 interface
Cover each type CPU</t>
  </si>
  <si>
    <t>Performance Falloff test</t>
  </si>
  <si>
    <t>Only for ssd</t>
  </si>
  <si>
    <t>Y</t>
    <phoneticPr fontId="7" type="noConversion"/>
  </si>
  <si>
    <t>Memory Recognition</t>
  </si>
  <si>
    <t>Memtest86 Test(UEFI mode)</t>
  </si>
  <si>
    <t>Ram usage check during PM Test</t>
  </si>
  <si>
    <t>Stress test with Max memory config</t>
  </si>
  <si>
    <t>Validate High-end SKU</t>
  </si>
  <si>
    <t>cover all Diagnostic Tools</t>
  </si>
  <si>
    <t>Exhaust test</t>
  </si>
  <si>
    <t>Cover all memory source based on test plan</t>
  </si>
  <si>
    <t>Pls pick up all different CPU config for Upgrade test
Cover all memory source based on test plan</t>
  </si>
  <si>
    <t>ODD function test</t>
    <phoneticPr fontId="7" type="noConversion"/>
  </si>
  <si>
    <t>v3.0.10</t>
    <phoneticPr fontId="7" type="noConversion"/>
  </si>
  <si>
    <t>Cover all ODD source</t>
    <phoneticPr fontId="7" type="noConversion"/>
  </si>
  <si>
    <t>Basic Information check</t>
  </si>
  <si>
    <t>Boot from ODD</t>
  </si>
  <si>
    <t>For writable ODD（test tool :Power2Go)</t>
  </si>
  <si>
    <t>ODD Region code check</t>
  </si>
  <si>
    <t>Various kinds of audio CD and movie DVD/Blue ray compatibility test</t>
  </si>
  <si>
    <t>ODD Plug Function(Cover both DC and AC mode, skip if not support ODD hot plug)</t>
  </si>
  <si>
    <t>UFS_EMMC test</t>
    <phoneticPr fontId="7" type="noConversion"/>
  </si>
  <si>
    <t>V3.0.10</t>
    <phoneticPr fontId="7" type="noConversion"/>
  </si>
  <si>
    <t>Cover all EMMC/UFS source</t>
    <phoneticPr fontId="7" type="noConversion"/>
  </si>
  <si>
    <t>BIOS info check</t>
  </si>
  <si>
    <t>Password Function</t>
  </si>
  <si>
    <t>Windows info check</t>
  </si>
  <si>
    <t>Data transfer--UFS/EMMC internally</t>
  </si>
  <si>
    <t>Data transfer--UFS/EMMC&amp;external USB HDD</t>
  </si>
  <si>
    <t>Windows installation by manual</t>
  </si>
  <si>
    <t>Storage Raid0 function test</t>
    <phoneticPr fontId="7" type="noConversion"/>
  </si>
  <si>
    <t>v3.0.5</t>
    <phoneticPr fontId="7" type="noConversion"/>
  </si>
  <si>
    <t>Cover all NVME SSD raid0 config</t>
    <phoneticPr fontId="7" type="noConversion"/>
  </si>
  <si>
    <t>Deploy Raid0 system</t>
  </si>
  <si>
    <t>Basic information check</t>
  </si>
  <si>
    <t>Data throughput</t>
  </si>
  <si>
    <t>Performance Test in theory</t>
  </si>
  <si>
    <t>Performance Test for actual use</t>
  </si>
  <si>
    <t>Compatibility test between SSD raid0 and HDD</t>
  </si>
  <si>
    <t>Deleting RAID0 Volume</t>
  </si>
  <si>
    <t>Intel Optane test</t>
    <phoneticPr fontId="7" type="noConversion"/>
  </si>
  <si>
    <t>Cover all size intel optane source and HDD configuration</t>
    <phoneticPr fontId="7" type="noConversion"/>
  </si>
  <si>
    <t>Performance comparsion</t>
  </si>
  <si>
    <t>APS test</t>
    <phoneticPr fontId="7" type="noConversion"/>
  </si>
  <si>
    <t>V3.0.8</t>
    <phoneticPr fontId="7" type="noConversion"/>
  </si>
  <si>
    <t>Cover all shock sensor source;
Cover all HDD source;
Can Leverage by family</t>
    <phoneticPr fontId="7" type="noConversion"/>
  </si>
  <si>
    <t>Enable/Disable Shock Sensor</t>
  </si>
  <si>
    <t>HDD performance with APS enable/disable</t>
  </si>
  <si>
    <t>Power Management impact</t>
  </si>
  <si>
    <t>3.1.8</t>
    <phoneticPr fontId="7" type="noConversion"/>
  </si>
  <si>
    <t>--</t>
    <phoneticPr fontId="7" type="noConversion"/>
  </si>
  <si>
    <t>--</t>
    <phoneticPr fontId="7" type="noConversion"/>
  </si>
  <si>
    <t>--</t>
    <phoneticPr fontId="7" type="noConversion"/>
  </si>
  <si>
    <t>P3</t>
    <phoneticPr fontId="7" type="noConversion"/>
  </si>
  <si>
    <t>PFA001_03</t>
    <phoneticPr fontId="7" type="noConversion"/>
  </si>
  <si>
    <t>PCMark8 DC mode</t>
  </si>
  <si>
    <t>PFA001_10</t>
    <phoneticPr fontId="7" type="noConversion"/>
  </si>
  <si>
    <t>PCMark10</t>
    <phoneticPr fontId="7" type="noConversion"/>
  </si>
  <si>
    <t>All SKU</t>
    <phoneticPr fontId="7" type="noConversion"/>
  </si>
  <si>
    <t>Y</t>
    <phoneticPr fontId="7" type="noConversion"/>
  </si>
  <si>
    <t>PCMark10 DC mode</t>
    <phoneticPr fontId="7" type="noConversion"/>
  </si>
  <si>
    <t>PFA002_01</t>
    <phoneticPr fontId="7" type="noConversion"/>
  </si>
  <si>
    <t>3Dmark11
(Refer to the '3DMark Test Strategy'.)</t>
  </si>
  <si>
    <t>3Dmark11 DC mode
(Refer to the '3DMark Test Strategy'.)</t>
  </si>
  <si>
    <t>3DMark</t>
    <phoneticPr fontId="7" type="noConversion"/>
  </si>
  <si>
    <t>Port Royal (For Raytracing support) DC mode
(Refer to the '3DMark Test Strategy'.)</t>
  </si>
  <si>
    <t>Time SPY Extreme (for GamingPC)
(Refer to the '3DMark Test Strategy'.)</t>
  </si>
  <si>
    <t>Time SPY Extreme (for GamingPC) DC mode
(Refer to the '3DMark Test Strategy'.)</t>
  </si>
  <si>
    <t>Fire Strike Ultra (for GamingPC)
(Refer to the '3DMark Test Strategy'.)</t>
  </si>
  <si>
    <t>Fire Strike Extreme (For SKUs with Multi-GPU)
(Refer to the '3DMark Test Strategy'.)</t>
  </si>
  <si>
    <t>Time SPY
(Refer to the '3DMark Test Strategy'.)</t>
  </si>
  <si>
    <t>Time SPY DC mode
(Refer to the '3DMark Test Strategy'.)</t>
  </si>
  <si>
    <t>Fire Strike
(Refer to the '3DMark Test Strategy'.)</t>
  </si>
  <si>
    <t>Sky Diver
(Refer to the '3DMark Test Strategy'.)</t>
  </si>
  <si>
    <t>Sky Diver DC mode
(Refer to the '3DMark Test Strategy'.)</t>
  </si>
  <si>
    <t>Colud Gate
(Refer to the '3DMark Test Strategy'.)</t>
  </si>
  <si>
    <t>Ice Strom
(Refer to the '3DMark Test Strategy'.)</t>
  </si>
  <si>
    <t>Ice Strom unlimited (if ice storm overall score greater than 40K.) (Refer to the '3DMark Test Strategy'.)</t>
  </si>
  <si>
    <t>All SKU</t>
    <phoneticPr fontId="7" type="noConversion"/>
  </si>
  <si>
    <t>Performance check after PM</t>
  </si>
  <si>
    <t>Lenovo WER Performance</t>
    <phoneticPr fontId="7" type="noConversion"/>
  </si>
  <si>
    <t>5.3.1</t>
    <phoneticPr fontId="7" type="noConversion"/>
  </si>
  <si>
    <t>SA/DQA</t>
    <phoneticPr fontId="7" type="noConversion"/>
  </si>
  <si>
    <t>Full boot performance test</t>
  </si>
  <si>
    <t>Battery life during modern standby</t>
  </si>
  <si>
    <t>modern standby performance test</t>
  </si>
  <si>
    <t>Battery life during loacal fullscreen Video playback</t>
  </si>
  <si>
    <t>Windows10 Media Playback Quality test</t>
  </si>
  <si>
    <t>Windows10 store app performance test</t>
  </si>
  <si>
    <t>Battery recharge time</t>
  </si>
  <si>
    <t>JS Performance test case</t>
    <phoneticPr fontId="7" type="noConversion"/>
  </si>
  <si>
    <t>JS Performance Auto Testing</t>
  </si>
  <si>
    <t>3.1.0</t>
    <phoneticPr fontId="7" type="noConversion"/>
  </si>
  <si>
    <t>SIT/DQA</t>
    <phoneticPr fontId="7" type="noConversion"/>
  </si>
  <si>
    <t>Collection result</t>
  </si>
  <si>
    <t>Performance test for Signature V2 image</t>
    <phoneticPr fontId="7" type="noConversion"/>
  </si>
  <si>
    <t>Boot Performance test</t>
  </si>
  <si>
    <t>V3.2</t>
    <phoneticPr fontId="7" type="noConversion"/>
  </si>
  <si>
    <t>SIT</t>
    <phoneticPr fontId="7" type="noConversion"/>
  </si>
  <si>
    <t>P2</t>
    <phoneticPr fontId="7" type="noConversion"/>
  </si>
  <si>
    <t>Low/High SKU +HDD</t>
    <phoneticPr fontId="7" type="noConversion"/>
  </si>
  <si>
    <t>S3 Standby:Resume time</t>
  </si>
  <si>
    <t>Edge launch and navigate</t>
  </si>
  <si>
    <t>Windows Store app launch: 1st party (s)</t>
  </si>
  <si>
    <t>Windows Store app launch: 3rd party (s)</t>
  </si>
  <si>
    <t>Battery life during Modern standby</t>
  </si>
  <si>
    <t>Battery life Video playback</t>
  </si>
  <si>
    <t>Modern standby: Exit duration (s)</t>
  </si>
  <si>
    <t xml:space="preserve">Battery Leakage test </t>
  </si>
  <si>
    <t>Y</t>
  </si>
  <si>
    <t>Game for FFRT</t>
    <phoneticPr fontId="7" type="noConversion"/>
  </si>
  <si>
    <t>Single game test</t>
  </si>
  <si>
    <t>Online game test</t>
  </si>
  <si>
    <t>coldboot test</t>
    <phoneticPr fontId="7" type="noConversion"/>
  </si>
  <si>
    <t>5units/SKU, no less than 20units</t>
    <phoneticPr fontId="7" type="noConversion"/>
  </si>
  <si>
    <t>S3 Cycle</t>
    <phoneticPr fontId="7" type="noConversion"/>
  </si>
  <si>
    <t>S4 Cycle test</t>
    <phoneticPr fontId="7" type="noConversion"/>
  </si>
  <si>
    <t>5units/SKU, no less than 20units</t>
    <phoneticPr fontId="7" type="noConversion"/>
  </si>
  <si>
    <t>Warmboot test</t>
    <phoneticPr fontId="7" type="noConversion"/>
  </si>
  <si>
    <t>BurnIn for PAD</t>
    <phoneticPr fontId="7" type="noConversion"/>
  </si>
  <si>
    <t>BurnIn for Notebook</t>
    <phoneticPr fontId="7" type="noConversion"/>
  </si>
  <si>
    <t>Stress - Manually S3 S4 Warmboot Coldboot test</t>
  </si>
  <si>
    <t>Manually S3 S4 Warmboot Coldboot test</t>
    <phoneticPr fontId="7" type="noConversion"/>
  </si>
  <si>
    <t>10 units/platform</t>
    <phoneticPr fontId="7" type="noConversion"/>
  </si>
  <si>
    <t>PSR stress</t>
    <phoneticPr fontId="7" type="noConversion"/>
  </si>
  <si>
    <t>Touch panel stress for PAD</t>
    <phoneticPr fontId="7" type="noConversion"/>
  </si>
  <si>
    <t>Touchpanel stress for Notebook</t>
    <phoneticPr fontId="7" type="noConversion"/>
  </si>
  <si>
    <t>Active pen stress</t>
    <phoneticPr fontId="7" type="noConversion"/>
  </si>
  <si>
    <t>Automatically Test(Battery leakage for 8hours) DC mode</t>
    <phoneticPr fontId="7" type="noConversion"/>
  </si>
  <si>
    <t>Only DC 5 units, no less than 20units</t>
    <phoneticPr fontId="7" type="noConversion"/>
  </si>
  <si>
    <t>Automatically Test(Music playback for 4hours) AC/DC mode</t>
    <phoneticPr fontId="7" type="noConversion"/>
  </si>
  <si>
    <t>AC/DC 5 units, no less than 20units</t>
    <phoneticPr fontId="7" type="noConversion"/>
  </si>
  <si>
    <t>Automatically Test(RerunCS_250cycles)</t>
    <phoneticPr fontId="7" type="noConversion"/>
  </si>
  <si>
    <t>Idle</t>
    <phoneticPr fontId="7" type="noConversion"/>
  </si>
  <si>
    <t>--</t>
    <phoneticPr fontId="7" type="noConversion"/>
  </si>
  <si>
    <t>Compal internal test case</t>
    <phoneticPr fontId="7" type="noConversion"/>
  </si>
  <si>
    <t>Mobile phone nearing (CPI test)</t>
    <phoneticPr fontId="7" type="noConversion"/>
  </si>
  <si>
    <t>P1</t>
    <phoneticPr fontId="7" type="noConversion"/>
  </si>
  <si>
    <t>USB Type C for PD</t>
    <phoneticPr fontId="7" type="noConversion"/>
  </si>
  <si>
    <t>LAN function for cable Dock</t>
    <phoneticPr fontId="7" type="noConversion"/>
  </si>
  <si>
    <t>LAN Test</t>
  </si>
  <si>
    <t>All USB port of test unit</t>
    <phoneticPr fontId="7" type="noConversion"/>
  </si>
  <si>
    <t>LAN Performance Test</t>
  </si>
  <si>
    <t>Video function for cable dock</t>
    <phoneticPr fontId="7" type="noConversion"/>
  </si>
  <si>
    <t>One external display connected Test(Cover HDMI,DP,VGA.If no VGA port,please use DVI-VGA adapter or other adapter.Ensure display has speaker )</t>
  </si>
  <si>
    <t>Two external displays connected Test(Cover test unit local video port.Ensure display has speaker)</t>
  </si>
  <si>
    <t>Three external displays connected Test(Cover test unit local video port.Ensure display has speaker)</t>
  </si>
  <si>
    <t>Video power management</t>
  </si>
  <si>
    <t>Plug and unplug(for three external monitors connected)</t>
  </si>
  <si>
    <t>External Microphone Recording</t>
  </si>
  <si>
    <t>Power Management with cable dock</t>
    <phoneticPr fontId="7" type="noConversion"/>
  </si>
  <si>
    <t>Power Management with docking</t>
  </si>
  <si>
    <t>Auto PM overnight test with dock</t>
  </si>
  <si>
    <t>Swapping Plug and Play(with device plugged into dock)</t>
  </si>
  <si>
    <t>Compatibility test for cable dock</t>
    <phoneticPr fontId="7" type="noConversion"/>
  </si>
  <si>
    <t>Full loading test</t>
  </si>
  <si>
    <t>Docking and unit compatibility test</t>
  </si>
  <si>
    <t>USB function test for cable dock</t>
    <phoneticPr fontId="7" type="noConversion"/>
  </si>
  <si>
    <t>PXE boot for usb dock</t>
    <phoneticPr fontId="7" type="noConversion"/>
  </si>
  <si>
    <t>UEFI PXE Boot</t>
  </si>
  <si>
    <t>Legacy PXE Boot</t>
  </si>
  <si>
    <t>Boot Sequence</t>
  </si>
  <si>
    <t>Cable dock stress testcase</t>
    <phoneticPr fontId="7" type="noConversion"/>
  </si>
  <si>
    <t>Manual Test</t>
  </si>
  <si>
    <t>Auto Test</t>
  </si>
  <si>
    <t xml:space="preserve">Basic function for TBT GFX Dock </t>
    <phoneticPr fontId="7" type="noConversion"/>
  </si>
  <si>
    <t xml:space="preserve">3.0.1 </t>
    <phoneticPr fontId="7" type="noConversion"/>
  </si>
  <si>
    <t>Driver install</t>
  </si>
  <si>
    <t>Driver uninstall</t>
  </si>
  <si>
    <t>AC adapter detection</t>
  </si>
  <si>
    <t>Post screen for TBT GFX Dock</t>
    <phoneticPr fontId="7" type="noConversion"/>
  </si>
  <si>
    <t>POST Screen check</t>
  </si>
  <si>
    <t>POST screen hotkey</t>
  </si>
  <si>
    <t>PXE BOOT for TBT dock</t>
    <phoneticPr fontId="7" type="noConversion"/>
  </si>
  <si>
    <t>Boot sequence</t>
  </si>
  <si>
    <t>USB function test for TBT GFX dock</t>
    <phoneticPr fontId="7" type="noConversion"/>
  </si>
  <si>
    <t>Audio Playback test</t>
  </si>
  <si>
    <t>Audio subjective test</t>
  </si>
  <si>
    <t> Stress overnight</t>
  </si>
  <si>
    <t>Compatibility test for TBT GFX dock</t>
    <phoneticPr fontId="7" type="noConversion"/>
  </si>
  <si>
    <t>Heavy loading test</t>
  </si>
  <si>
    <t>UE test</t>
  </si>
  <si>
    <t>Lenovo TBT Dock Stress</t>
    <phoneticPr fontId="7" type="noConversion"/>
  </si>
  <si>
    <t>Requirement</t>
  </si>
  <si>
    <t> Manual Test</t>
  </si>
  <si>
    <t> Auto Test</t>
  </si>
  <si>
    <t>TGD001-12</t>
    <phoneticPr fontId="7" type="noConversion"/>
  </si>
  <si>
    <t>Game test for TBT GFX dock</t>
    <phoneticPr fontId="7" type="noConversion"/>
  </si>
  <si>
    <t>TGD001-13</t>
  </si>
  <si>
    <t>MR test for TBT GFX dock</t>
    <phoneticPr fontId="7" type="noConversion"/>
  </si>
  <si>
    <t>TGD001-14</t>
  </si>
  <si>
    <t>VR Library for TBT GFX dock</t>
    <phoneticPr fontId="7" type="noConversion"/>
  </si>
  <si>
    <t xml:space="preserve">Power Management with TBT GFX dock </t>
    <phoneticPr fontId="7" type="noConversion"/>
  </si>
  <si>
    <t>Power Management with GFX docking</t>
  </si>
  <si>
    <t>Auto PM overnight test with TBT Gfx dock</t>
  </si>
  <si>
    <t>USB-C Dock</t>
    <phoneticPr fontId="7" type="noConversion"/>
  </si>
  <si>
    <t>POST screen</t>
  </si>
  <si>
    <t>Dock Power button power on</t>
  </si>
  <si>
    <t>Power option test</t>
  </si>
  <si>
    <t>USB function test for USB-C dock</t>
    <phoneticPr fontId="7" type="noConversion"/>
  </si>
  <si>
    <t>Power Management with USB-C dock</t>
    <phoneticPr fontId="7" type="noConversion"/>
  </si>
  <si>
    <t>Power Delivery</t>
  </si>
  <si>
    <t>Compatibility test for USB-C dock</t>
    <phoneticPr fontId="7" type="noConversion"/>
  </si>
  <si>
    <t>Display function for USB-C dock</t>
    <phoneticPr fontId="7" type="noConversion"/>
  </si>
  <si>
    <t>Hot Plug and Unplug Test</t>
  </si>
  <si>
    <t>Display Mode Test</t>
  </si>
  <si>
    <t>Video Playback Test</t>
  </si>
  <si>
    <t>power management Test</t>
  </si>
  <si>
    <t>Audio function for USB-C dock</t>
    <phoneticPr fontId="7" type="noConversion"/>
  </si>
  <si>
    <t>Audio playback test</t>
  </si>
  <si>
    <t>stress overnight</t>
  </si>
  <si>
    <t>Audio recording test</t>
  </si>
  <si>
    <t>Stress for USB-C dock</t>
    <phoneticPr fontId="7" type="noConversion"/>
  </si>
  <si>
    <t>Play video overnight</t>
  </si>
  <si>
    <t>Plug&amp;Unplug under DC mode</t>
  </si>
  <si>
    <t>Power Management longrun test</t>
  </si>
  <si>
    <t>Thunderbolt Dock</t>
    <phoneticPr fontId="7" type="noConversion"/>
  </si>
  <si>
    <t>PXE BOOT for TBT dock</t>
    <phoneticPr fontId="7" type="noConversion"/>
  </si>
  <si>
    <t>Each Thunderbolt port of test unit</t>
    <phoneticPr fontId="7" type="noConversion"/>
  </si>
  <si>
    <t>POST screen for TBT dock</t>
    <phoneticPr fontId="7" type="noConversion"/>
  </si>
  <si>
    <t>LAN funciton for TBT dock</t>
    <phoneticPr fontId="7" type="noConversion"/>
  </si>
  <si>
    <t>USB&amp;TBT port function test for TBT dock</t>
    <phoneticPr fontId="7" type="noConversion"/>
  </si>
  <si>
    <t>Power Management with TBT dock</t>
    <phoneticPr fontId="7" type="noConversion"/>
  </si>
  <si>
    <t>Compatibility test for TBT dock</t>
    <phoneticPr fontId="7" type="noConversion"/>
  </si>
  <si>
    <t>Display function test for TBT dock</t>
    <phoneticPr fontId="7" type="noConversion"/>
  </si>
  <si>
    <t>Display mode Set</t>
  </si>
  <si>
    <t>Hot Plug and Unplug Monitor</t>
  </si>
  <si>
    <t>Hot Detach/Attach Dock</t>
  </si>
  <si>
    <t>LIC close and Open</t>
  </si>
  <si>
    <t>LIC close Suspend</t>
  </si>
  <si>
    <t>S3(MS) and S4 Resume</t>
  </si>
  <si>
    <t>Timer display off</t>
  </si>
  <si>
    <t>restart</t>
  </si>
  <si>
    <t>TBT dock stress test</t>
    <phoneticPr fontId="7" type="noConversion"/>
  </si>
  <si>
    <t>Hybrid Dock</t>
    <phoneticPr fontId="7" type="noConversion"/>
  </si>
  <si>
    <t>HBD001_01</t>
    <phoneticPr fontId="7" type="noConversion"/>
  </si>
  <si>
    <t>PXE BOOT for Hybrid dock</t>
    <phoneticPr fontId="7" type="noConversion"/>
  </si>
  <si>
    <t>3.0.1</t>
    <phoneticPr fontId="7" type="noConversion"/>
  </si>
  <si>
    <t>Power Button for Hybrid dock</t>
    <phoneticPr fontId="7" type="noConversion"/>
  </si>
  <si>
    <t>3.0.1</t>
    <phoneticPr fontId="7" type="noConversion"/>
  </si>
  <si>
    <t>LAN funciton for Hybrid dock</t>
    <phoneticPr fontId="7" type="noConversion"/>
  </si>
  <si>
    <t>Prepatation</t>
  </si>
  <si>
    <t>USB function test for Hybrid dock</t>
    <phoneticPr fontId="7" type="noConversion"/>
  </si>
  <si>
    <t>3.0.2</t>
    <phoneticPr fontId="7" type="noConversion"/>
  </si>
  <si>
    <t>Function test</t>
    <phoneticPr fontId="7" type="noConversion"/>
  </si>
  <si>
    <t>Power Management with Hybrid dock</t>
    <phoneticPr fontId="7" type="noConversion"/>
  </si>
  <si>
    <t>Compatibility test for Hybrid dock</t>
    <phoneticPr fontId="7" type="noConversion"/>
  </si>
  <si>
    <t>Display function test for Hybrid dock</t>
    <phoneticPr fontId="7" type="noConversion"/>
  </si>
  <si>
    <t>3.0.0</t>
    <phoneticPr fontId="7" type="noConversion"/>
  </si>
  <si>
    <t>Warm Plug and Unplug Monitor</t>
  </si>
  <si>
    <t>Hibernation Plug and Unplug Monitor</t>
  </si>
  <si>
    <t>Change Resolution</t>
  </si>
  <si>
    <t>3D Screen Saver</t>
  </si>
  <si>
    <t>S3/S4 Resume</t>
  </si>
  <si>
    <t>S3 &amp; Swap Monitor to another monitor (5K not support)</t>
  </si>
  <si>
    <t>Audio function for Hybrid dock</t>
    <phoneticPr fontId="7" type="noConversion"/>
  </si>
  <si>
    <t>Each type-C port of test unit</t>
    <phoneticPr fontId="7" type="noConversion"/>
  </si>
  <si>
    <t>POST screen forHybrid dock</t>
    <phoneticPr fontId="7" type="noConversion"/>
  </si>
  <si>
    <t>Power USB-C  Travel Hub &amp; USB-C Mini dock</t>
    <phoneticPr fontId="7" type="noConversion"/>
  </si>
  <si>
    <t>UTH001_01</t>
    <phoneticPr fontId="7" type="noConversion"/>
  </si>
  <si>
    <t>LAN funciton test</t>
    <phoneticPr fontId="7" type="noConversion"/>
  </si>
  <si>
    <t>USB function test</t>
    <phoneticPr fontId="7" type="noConversion"/>
  </si>
  <si>
    <t>Function test</t>
    <phoneticPr fontId="7" type="noConversion"/>
  </si>
  <si>
    <t>Power Management for USB-C Gen2 Travel Hub &amp; USB-C Mini Dock</t>
    <phoneticPr fontId="7" type="noConversion"/>
  </si>
  <si>
    <t>Compatibility test</t>
    <phoneticPr fontId="7" type="noConversion"/>
  </si>
  <si>
    <t>Display function test</t>
    <phoneticPr fontId="7" type="noConversion"/>
  </si>
  <si>
    <t>Hot Detach/Attach hub</t>
  </si>
  <si>
    <t>HDMI/VGA Priority Check</t>
  </si>
  <si>
    <t>POST screen test</t>
    <phoneticPr fontId="7" type="noConversion"/>
  </si>
  <si>
    <t>Stress test</t>
    <phoneticPr fontId="7" type="noConversion"/>
  </si>
  <si>
    <t>3.0.49</t>
    <phoneticPr fontId="7" type="noConversion"/>
  </si>
  <si>
    <t>3.0.43</t>
    <phoneticPr fontId="7" type="noConversion"/>
  </si>
  <si>
    <t>Win10 RS5 Upgrade testcase</t>
    <phoneticPr fontId="7" type="noConversion"/>
  </si>
  <si>
    <t>GSKU Preload Test for V0-H</t>
    <phoneticPr fontId="7" type="noConversion"/>
  </si>
  <si>
    <t>BIOS WU WHLK Test</t>
    <phoneticPr fontId="7" type="noConversion"/>
  </si>
  <si>
    <t>Connect TBT Dock on the SUT</t>
  </si>
  <si>
    <t>HDMI port connection</t>
  </si>
  <si>
    <t>Display Port connection</t>
  </si>
  <si>
    <t>Multi port connection</t>
  </si>
  <si>
    <t>3.0.2</t>
    <phoneticPr fontId="7" type="noConversion"/>
  </si>
  <si>
    <t>TBT Dock GFX basic function</t>
    <phoneticPr fontId="7" type="noConversion"/>
  </si>
  <si>
    <t xml:space="preserve">Base time-support </t>
    <phoneticPr fontId="7" type="noConversion"/>
  </si>
  <si>
    <t>Base time</t>
    <phoneticPr fontId="7" type="noConversion"/>
  </si>
  <si>
    <t>Time w/ Config-follow matrix (?SKU)</t>
    <phoneticPr fontId="7" type="noConversion"/>
  </si>
  <si>
    <t>[C38_Notebook]SW Test case Attend time for Lannister_S540-14IWL
(Customer project code_Compal project code)</t>
    <phoneticPr fontId="7" type="noConversion"/>
  </si>
  <si>
    <t>FVT TDMS Attend Time</t>
    <phoneticPr fontId="7" type="noConversion"/>
  </si>
  <si>
    <t>SIT TDMS Attend Time</t>
    <phoneticPr fontId="7" type="noConversion"/>
  </si>
  <si>
    <t>FFRT TDMS Attend Time</t>
    <phoneticPr fontId="7" type="noConversion"/>
  </si>
  <si>
    <t xml:space="preserve">FVT Schedule: </t>
    <phoneticPr fontId="7" type="noConversion"/>
  </si>
  <si>
    <t xml:space="preserve">Gerber for SIT: </t>
    <phoneticPr fontId="7" type="noConversion"/>
  </si>
  <si>
    <t>[C38_Notebook] SW Test case planning for Lannister_S540-14IWL FVT Phase
(Customer project code_Compal project code + Phase )</t>
    <phoneticPr fontId="7" type="noConversion"/>
  </si>
  <si>
    <t>[C38_Notebook] SW Test case planning for Lannister_S540-14IWL SIT Phase
(Customer project code_Compal project code + Phase )</t>
    <phoneticPr fontId="7" type="noConversion"/>
  </si>
  <si>
    <t xml:space="preserve">SIT Schedule: </t>
    <phoneticPr fontId="7" type="noConversion"/>
  </si>
  <si>
    <t xml:space="preserve">Gerber for SVT: </t>
    <phoneticPr fontId="7" type="noConversion"/>
  </si>
  <si>
    <t>需編輯</t>
    <phoneticPr fontId="7" type="noConversion"/>
  </si>
  <si>
    <t xml:space="preserve">Feature Support </t>
    <phoneticPr fontId="7" type="noConversion"/>
  </si>
  <si>
    <t>Base time-support</t>
    <phoneticPr fontId="7" type="noConversion"/>
  </si>
  <si>
    <t>Audio</t>
    <phoneticPr fontId="7" type="noConversion"/>
  </si>
  <si>
    <t>IAA029_01</t>
  </si>
  <si>
    <t>E-Ink System Interaction test</t>
  </si>
  <si>
    <t>IAA029_02</t>
  </si>
  <si>
    <t>E-Ink touch&amp;pen test</t>
  </si>
  <si>
    <t>IAA029_03</t>
  </si>
  <si>
    <t>E-Ink panel display quality test</t>
  </si>
  <si>
    <t>V3.1.6</t>
    <phoneticPr fontId="7" type="noConversion"/>
  </si>
  <si>
    <t>3.1.9</t>
    <phoneticPr fontId="7" type="noConversion"/>
  </si>
  <si>
    <t>3.1.9</t>
    <phoneticPr fontId="7" type="noConversion"/>
  </si>
  <si>
    <t>V3.0.18</t>
    <phoneticPr fontId="7" type="noConversion"/>
  </si>
  <si>
    <t>NLA002</t>
  </si>
  <si>
    <t>Win10&amp;Win7 NLS test steategy</t>
  </si>
  <si>
    <t>NLA004</t>
  </si>
  <si>
    <t>Windows NLS keyboard</t>
  </si>
  <si>
    <t>NLA006</t>
  </si>
  <si>
    <t>Win10 NLS testcase</t>
  </si>
  <si>
    <t>NLA007</t>
  </si>
  <si>
    <t>Win10_Choose &amp; Keep</t>
  </si>
  <si>
    <t>PLB003</t>
  </si>
  <si>
    <t>Win7 NLS test case</t>
  </si>
  <si>
    <t>PLB004</t>
  </si>
  <si>
    <t>Win7 Choose &amp; Loose</t>
  </si>
  <si>
    <t>V2.1.4</t>
  </si>
  <si>
    <t>V1.0.11</t>
  </si>
  <si>
    <t>V3.0.46</t>
  </si>
  <si>
    <t>V3.0.22</t>
  </si>
  <si>
    <t>V1.0.16</t>
  </si>
  <si>
    <t>NLS</t>
    <phoneticPr fontId="7" type="noConversion"/>
  </si>
  <si>
    <t>NLS time</t>
    <phoneticPr fontId="7" type="noConversion"/>
  </si>
  <si>
    <t>NLS</t>
    <phoneticPr fontId="7" type="noConversion"/>
  </si>
  <si>
    <t>NLS time</t>
    <phoneticPr fontId="7" type="noConversion"/>
  </si>
  <si>
    <t>TGD001-12</t>
  </si>
  <si>
    <t>Game test for TBT GFX dock</t>
  </si>
  <si>
    <t>MR test for TBT GFX dock</t>
  </si>
  <si>
    <t>VR Library for TBT GFX dock</t>
  </si>
  <si>
    <t>Others (Project Leader update)
(Base on Golden BIOS/Image's change list)</t>
    <phoneticPr fontId="7" type="noConversion"/>
  </si>
  <si>
    <t>Dynamic Display Switch (DDS)</t>
  </si>
  <si>
    <t>Gaming Unique</t>
    <phoneticPr fontId="7" type="noConversion"/>
  </si>
  <si>
    <t>Gaming Unique</t>
    <phoneticPr fontId="7" type="noConversion"/>
  </si>
  <si>
    <t>Game</t>
    <phoneticPr fontId="7" type="noConversion"/>
  </si>
  <si>
    <t>Game Test</t>
    <phoneticPr fontId="7" type="noConversion"/>
  </si>
  <si>
    <t>ITS3.0 Performance-Remove Game</t>
    <phoneticPr fontId="7" type="noConversion"/>
  </si>
  <si>
    <t>ITS4.0 Performance-Remove Game</t>
    <phoneticPr fontId="7" type="noConversion"/>
  </si>
  <si>
    <t>ITS3.0 Performance-Game only</t>
    <phoneticPr fontId="7" type="noConversion"/>
  </si>
  <si>
    <t>ITS4.0 Performance-Game only</t>
    <phoneticPr fontId="7" type="noConversion"/>
  </si>
  <si>
    <t>Game</t>
    <phoneticPr fontId="7" type="noConversion"/>
  </si>
  <si>
    <t>[C38_Notebook] LNV SW Test planning Template</t>
    <phoneticPr fontId="7" type="noConversion"/>
  </si>
  <si>
    <t>Ver.</t>
    <phoneticPr fontId="42" type="noConversion"/>
  </si>
  <si>
    <t>Date</t>
    <phoneticPr fontId="42" type="noConversion"/>
  </si>
  <si>
    <t>Author</t>
    <phoneticPr fontId="42" type="noConversion"/>
  </si>
  <si>
    <t>Approver</t>
    <phoneticPr fontId="42" type="noConversion"/>
  </si>
  <si>
    <t>Change Item ( Add / Remove / Modify )</t>
    <phoneticPr fontId="42" type="noConversion"/>
  </si>
  <si>
    <t>V1.0</t>
    <phoneticPr fontId="7" type="noConversion"/>
  </si>
  <si>
    <t>June_Sun</t>
    <phoneticPr fontId="7" type="noConversion"/>
  </si>
  <si>
    <t>Matthew_Chen</t>
    <phoneticPr fontId="7" type="noConversion"/>
  </si>
  <si>
    <t>Initial release</t>
    <phoneticPr fontId="7" type="noConversion"/>
  </si>
  <si>
    <t>Security - BIOS Password</t>
  </si>
  <si>
    <t>Security - Password Rule</t>
  </si>
  <si>
    <t>Security - User Password</t>
  </si>
  <si>
    <t>Security - Power on password</t>
  </si>
  <si>
    <t>Security - HDD Password</t>
  </si>
  <si>
    <t>Security - Number Keypad&amp; USB Keyboard</t>
  </si>
  <si>
    <t>Lesson Learn</t>
  </si>
  <si>
    <t>Security - IO Port Access</t>
  </si>
  <si>
    <t>Security - Secure boot</t>
  </si>
  <si>
    <t>Security - Intel PTT</t>
  </si>
  <si>
    <t>Security - AMD PSP</t>
  </si>
  <si>
    <t>Security - Security Chip</t>
  </si>
  <si>
    <t>Security - Intel SGX</t>
  </si>
  <si>
    <t>Boot</t>
  </si>
  <si>
    <t>EXIT</t>
  </si>
  <si>
    <t>Configuration - BIOS Password</t>
  </si>
  <si>
    <t>Configuration - Password Rule</t>
  </si>
  <si>
    <t>Configuration - User Password</t>
  </si>
  <si>
    <t>Configuration - Power On Password</t>
  </si>
  <si>
    <t>Configuration - HDD Password</t>
  </si>
  <si>
    <t>Configuration - Secure Boot</t>
  </si>
  <si>
    <t>Configuration - Intel PTT</t>
  </si>
  <si>
    <t>Configuration - Intel SGX</t>
  </si>
  <si>
    <t>Boot Device Check</t>
  </si>
  <si>
    <t>Stress test (AC/DC switch)</t>
    <phoneticPr fontId="7" type="noConversion"/>
  </si>
  <si>
    <t>MP3 Playback</t>
    <phoneticPr fontId="7" type="noConversion"/>
  </si>
  <si>
    <t>Audio playback</t>
    <phoneticPr fontId="7" type="noConversion"/>
  </si>
  <si>
    <t>Audio Loopback test</t>
    <phoneticPr fontId="7" type="noConversion"/>
  </si>
  <si>
    <t>Default Microphone device &amp; Configuation check</t>
    <phoneticPr fontId="7" type="noConversion"/>
  </si>
  <si>
    <t>Internal Microphone</t>
    <phoneticPr fontId="7" type="noConversion"/>
  </si>
  <si>
    <t>External Microphone</t>
    <phoneticPr fontId="7" type="noConversion"/>
  </si>
  <si>
    <t>Camera background blur</t>
    <phoneticPr fontId="7" type="noConversion"/>
  </si>
  <si>
    <t>Audio</t>
    <phoneticPr fontId="7" type="noConversion"/>
  </si>
  <si>
    <t>Camera background blur</t>
    <phoneticPr fontId="7" type="noConversion"/>
  </si>
  <si>
    <t>Test scenario</t>
    <phoneticPr fontId="7" type="noConversion"/>
  </si>
  <si>
    <t>Gesture</t>
    <phoneticPr fontId="7" type="noConversion"/>
  </si>
  <si>
    <t>Setting</t>
    <phoneticPr fontId="7" type="noConversion"/>
  </si>
  <si>
    <t>Step1 on the tester PC</t>
    <phoneticPr fontId="7" type="noConversion"/>
  </si>
  <si>
    <t>Setup2 on the DUT</t>
    <phoneticPr fontId="7" type="noConversion"/>
  </si>
  <si>
    <t>Setup3 Test result summary</t>
    <phoneticPr fontId="7" type="noConversion"/>
  </si>
  <si>
    <t>Preparation</t>
    <phoneticPr fontId="7" type="noConversion"/>
  </si>
  <si>
    <t>Basic function check</t>
    <phoneticPr fontId="7" type="noConversion"/>
  </si>
  <si>
    <t>Flip to boot with enable windows hello</t>
    <phoneticPr fontId="7" type="noConversion"/>
  </si>
  <si>
    <t>Satatus synchronization test</t>
    <phoneticPr fontId="7" type="noConversion"/>
  </si>
  <si>
    <t>Non-trigger test</t>
    <phoneticPr fontId="7" type="noConversion"/>
  </si>
  <si>
    <t>Basic function check with enable human presence detection</t>
    <phoneticPr fontId="7" type="noConversion"/>
  </si>
  <si>
    <t>Basic function check with disable human presence detection</t>
    <phoneticPr fontId="7" type="noConversion"/>
  </si>
  <si>
    <t>Test preparation and notes</t>
    <phoneticPr fontId="7" type="noConversion"/>
  </si>
  <si>
    <t>OOBE</t>
    <phoneticPr fontId="7" type="noConversion"/>
  </si>
  <si>
    <t>System interation</t>
    <phoneticPr fontId="7" type="noConversion"/>
  </si>
  <si>
    <t>Touch &amp; Pen Function</t>
    <phoneticPr fontId="7" type="noConversion"/>
  </si>
  <si>
    <t>Touch &amp; Pen Performance</t>
    <phoneticPr fontId="7" type="noConversion"/>
  </si>
  <si>
    <t>Test preparation and notes</t>
    <phoneticPr fontId="7" type="noConversion"/>
  </si>
  <si>
    <t>Preparation</t>
    <phoneticPr fontId="7" type="noConversion"/>
  </si>
  <si>
    <t>Contrast test</t>
    <phoneticPr fontId="7" type="noConversion"/>
  </si>
  <si>
    <t>White pattern reflectivity test</t>
    <phoneticPr fontId="7" type="noConversion"/>
  </si>
  <si>
    <t>White uniformity test</t>
    <phoneticPr fontId="7" type="noConversion"/>
  </si>
  <si>
    <t>Grey-scale test</t>
    <phoneticPr fontId="7" type="noConversion"/>
  </si>
  <si>
    <t>Image sticking test</t>
    <phoneticPr fontId="7" type="noConversion"/>
  </si>
  <si>
    <t>Test preparation and notes:</t>
    <phoneticPr fontId="7" type="noConversion"/>
  </si>
  <si>
    <t>Preparation</t>
    <phoneticPr fontId="7" type="noConversion"/>
  </si>
  <si>
    <t>Settings and Input files</t>
    <phoneticPr fontId="7" type="noConversion"/>
  </si>
  <si>
    <t>Set Initial Values</t>
    <phoneticPr fontId="7" type="noConversion"/>
  </si>
  <si>
    <t>BIOS Setup_Change settings</t>
    <phoneticPr fontId="7" type="noConversion"/>
  </si>
  <si>
    <t>BIOS Setup_LoadDefault settings</t>
    <phoneticPr fontId="7" type="noConversion"/>
  </si>
  <si>
    <t>BIOS Setup_Erase Password</t>
    <phoneticPr fontId="7" type="noConversion"/>
  </si>
  <si>
    <t>BIOS Setup_Change setting s &amp; Password</t>
    <phoneticPr fontId="7" type="noConversion"/>
  </si>
  <si>
    <t>BIOS Setup_update Password &amp; Change Settings</t>
    <phoneticPr fontId="7" type="noConversion"/>
  </si>
  <si>
    <t>DPTF Settings check</t>
    <phoneticPr fontId="7" type="noConversion"/>
  </si>
  <si>
    <t>OOBE</t>
    <phoneticPr fontId="7" type="noConversion"/>
  </si>
  <si>
    <t>Test Preparation and Notes</t>
    <phoneticPr fontId="7" type="noConversion"/>
  </si>
  <si>
    <t>Machine Learing Settings check</t>
    <phoneticPr fontId="7" type="noConversion"/>
  </si>
  <si>
    <t>Machine Learing Function</t>
    <phoneticPr fontId="7" type="noConversion"/>
  </si>
  <si>
    <t>Power Management</t>
    <phoneticPr fontId="7" type="noConversion"/>
  </si>
  <si>
    <t>Default Setting Check</t>
    <phoneticPr fontId="7" type="noConversion"/>
  </si>
  <si>
    <t>DPD Function</t>
    <phoneticPr fontId="7" type="noConversion"/>
  </si>
  <si>
    <t>Power Management</t>
    <phoneticPr fontId="7" type="noConversion"/>
  </si>
  <si>
    <t>Performance Comparison</t>
    <phoneticPr fontId="7" type="noConversion"/>
  </si>
  <si>
    <t>OOBE check</t>
    <phoneticPr fontId="7" type="noConversion"/>
  </si>
  <si>
    <t>Optane SSD advanced function</t>
    <phoneticPr fontId="7" type="noConversion"/>
  </si>
  <si>
    <t>Unboxing evaluation</t>
    <phoneticPr fontId="7" type="noConversion"/>
  </si>
  <si>
    <t>Disk usage check during PM test</t>
    <phoneticPr fontId="7" type="noConversion"/>
  </si>
  <si>
    <t>Lesson learn</t>
    <phoneticPr fontId="7" type="noConversion"/>
  </si>
  <si>
    <t>Test preparation and notes</t>
    <phoneticPr fontId="7" type="noConversion"/>
  </si>
  <si>
    <t>--</t>
    <phoneticPr fontId="7" type="noConversion"/>
  </si>
  <si>
    <t>Upload logs</t>
    <phoneticPr fontId="7" type="noConversion"/>
  </si>
  <si>
    <t>Test Strategy</t>
    <phoneticPr fontId="7" type="noConversion"/>
  </si>
  <si>
    <t>Prepare</t>
    <phoneticPr fontId="7" type="noConversion"/>
  </si>
  <si>
    <t>DataGrab</t>
    <phoneticPr fontId="7" type="noConversion"/>
  </si>
  <si>
    <t>Standby performance test</t>
    <phoneticPr fontId="7" type="noConversion"/>
  </si>
  <si>
    <t>Microsoft Edge performance test</t>
    <phoneticPr fontId="7" type="noConversion"/>
  </si>
  <si>
    <t>Fast startup  performance test</t>
    <phoneticPr fontId="7" type="noConversion"/>
  </si>
  <si>
    <t>Fast startup  performance test</t>
    <phoneticPr fontId="7" type="noConversion"/>
  </si>
  <si>
    <t>Microsoft Edge performance test</t>
    <phoneticPr fontId="7" type="noConversion"/>
  </si>
  <si>
    <t>Battery life during loacal fullscreen Video playback</t>
    <phoneticPr fontId="7" type="noConversion"/>
  </si>
  <si>
    <t>Data Grab</t>
    <phoneticPr fontId="7" type="noConversion"/>
  </si>
  <si>
    <t>Test Preparation</t>
  </si>
  <si>
    <t>Test Preparation</t>
    <phoneticPr fontId="7" type="noConversion"/>
  </si>
  <si>
    <t>Test preparation and notes</t>
    <phoneticPr fontId="7" type="noConversion"/>
  </si>
  <si>
    <t>Wifi link with no mail push</t>
    <phoneticPr fontId="7" type="noConversion"/>
  </si>
  <si>
    <t>Wifi link with mail push</t>
    <phoneticPr fontId="7" type="noConversion"/>
  </si>
  <si>
    <t>Test case title define</t>
    <phoneticPr fontId="7" type="noConversion"/>
  </si>
  <si>
    <t>Preparation</t>
    <phoneticPr fontId="7" type="noConversion"/>
  </si>
  <si>
    <t>DGPU mode</t>
    <phoneticPr fontId="7" type="noConversion"/>
  </si>
  <si>
    <t>Hybird-DDS mode</t>
    <phoneticPr fontId="7" type="noConversion"/>
  </si>
  <si>
    <t>PFA014_Gaming</t>
  </si>
  <si>
    <t>PFA014_Gaming</t>
    <phoneticPr fontId="7" type="noConversion"/>
  </si>
  <si>
    <t>PFA026_02_Gaming</t>
  </si>
  <si>
    <t>PFA026_02_Gaming</t>
    <phoneticPr fontId="7" type="noConversion"/>
  </si>
  <si>
    <t>PFA037_Gaming</t>
  </si>
  <si>
    <t>PFA037_Gaming</t>
    <phoneticPr fontId="7" type="noConversion"/>
  </si>
  <si>
    <t>Performance mode (AC)</t>
    <phoneticPr fontId="7" type="noConversion"/>
  </si>
  <si>
    <t>Balance Mode (DC(</t>
    <phoneticPr fontId="7" type="noConversion"/>
  </si>
  <si>
    <t>Battery Saving Mode (AC)</t>
    <phoneticPr fontId="7" type="noConversion"/>
  </si>
  <si>
    <t>Battery Saving Mode (DC)</t>
    <phoneticPr fontId="7" type="noConversion"/>
  </si>
  <si>
    <t>Battery life</t>
    <phoneticPr fontId="7" type="noConversion"/>
  </si>
  <si>
    <t>Hybrid Mode</t>
    <phoneticPr fontId="7" type="noConversion"/>
  </si>
  <si>
    <t>Report</t>
    <phoneticPr fontId="7" type="noConversion"/>
  </si>
  <si>
    <t>v3.0.3</t>
    <phoneticPr fontId="7" type="noConversion"/>
  </si>
  <si>
    <t>v3.0.1</t>
  </si>
  <si>
    <t>v3.0.1</t>
    <phoneticPr fontId="7" type="noConversion"/>
  </si>
  <si>
    <t>v3.0.2</t>
    <phoneticPr fontId="7" type="noConversion"/>
  </si>
  <si>
    <t>v3.1.3</t>
  </si>
  <si>
    <t>v3.1.3</t>
    <phoneticPr fontId="7" type="noConversion"/>
  </si>
  <si>
    <t>2019/1121</t>
  </si>
  <si>
    <t>2019/1121</t>
    <phoneticPr fontId="7" type="noConversion"/>
  </si>
  <si>
    <t>Switch check</t>
    <phoneticPr fontId="7" type="noConversion"/>
  </si>
  <si>
    <t>dGPU only (MUX)</t>
    <phoneticPr fontId="7" type="noConversion"/>
  </si>
  <si>
    <t>Hybrid Mode  (MUX)</t>
    <phoneticPr fontId="7" type="noConversion"/>
  </si>
  <si>
    <t>nVidia UI Switch</t>
    <phoneticPr fontId="7" type="noConversion"/>
  </si>
  <si>
    <t>DDS Performance Comparation</t>
    <phoneticPr fontId="7" type="noConversion"/>
  </si>
  <si>
    <t>Performance Test preparation and notes</t>
    <phoneticPr fontId="7" type="noConversion"/>
  </si>
  <si>
    <t>WinSAT</t>
    <phoneticPr fontId="7" type="noConversion"/>
  </si>
  <si>
    <t>PC Mark8</t>
    <phoneticPr fontId="7" type="noConversion"/>
  </si>
  <si>
    <t>Cinebench</t>
    <phoneticPr fontId="7" type="noConversion"/>
  </si>
  <si>
    <t>GeekBench</t>
    <phoneticPr fontId="7" type="noConversion"/>
  </si>
  <si>
    <t>7-Zip</t>
    <phoneticPr fontId="7" type="noConversion"/>
  </si>
  <si>
    <t>PC Mark10 AC mode</t>
    <phoneticPr fontId="7" type="noConversion"/>
  </si>
  <si>
    <t>GeekBench5</t>
    <phoneticPr fontId="7" type="noConversion"/>
  </si>
  <si>
    <t>3DMark11</t>
    <phoneticPr fontId="7" type="noConversion"/>
  </si>
  <si>
    <t>3DMark-Ice Strom</t>
    <phoneticPr fontId="7" type="noConversion"/>
  </si>
  <si>
    <t>3DMark-Cloud Gate</t>
    <phoneticPr fontId="7" type="noConversion"/>
  </si>
  <si>
    <t>3DMark-Sky Drive</t>
    <phoneticPr fontId="7" type="noConversion"/>
  </si>
  <si>
    <t>3DMark-Time Spy</t>
    <phoneticPr fontId="7" type="noConversion"/>
  </si>
  <si>
    <t>3DMark-upload logs</t>
    <phoneticPr fontId="7" type="noConversion"/>
  </si>
  <si>
    <t>Heaven Benchmark</t>
    <phoneticPr fontId="7" type="noConversion"/>
  </si>
  <si>
    <t>Crystal Disk Mark</t>
    <phoneticPr fontId="7" type="noConversion"/>
  </si>
  <si>
    <t>Performance check after PM</t>
    <phoneticPr fontId="7" type="noConversion"/>
  </si>
  <si>
    <t>PC Mark Vantage</t>
    <phoneticPr fontId="7" type="noConversion"/>
  </si>
  <si>
    <t>Post time Manually run (Optional for W8/8.1/W10)</t>
    <phoneticPr fontId="7" type="noConversion"/>
  </si>
  <si>
    <t>SysMark2014 &amp; SysMark2014 SE-Praparation</t>
    <phoneticPr fontId="7" type="noConversion"/>
  </si>
  <si>
    <t>SysMark2014</t>
    <phoneticPr fontId="7" type="noConversion"/>
  </si>
  <si>
    <t>SysMark2014 SE</t>
    <phoneticPr fontId="7" type="noConversion"/>
  </si>
  <si>
    <t>Single game test</t>
    <phoneticPr fontId="7" type="noConversion"/>
  </si>
  <si>
    <t>Online game test</t>
    <phoneticPr fontId="7" type="noConversion"/>
  </si>
  <si>
    <t>MR OOBE</t>
    <phoneticPr fontId="7" type="noConversion"/>
  </si>
  <si>
    <t>Windows Mixed Reality PC Compatibility Checker Test</t>
    <phoneticPr fontId="7" type="noConversion"/>
  </si>
  <si>
    <t>MR Compatibility Test</t>
    <phoneticPr fontId="7" type="noConversion"/>
  </si>
  <si>
    <t>Stress</t>
    <phoneticPr fontId="7" type="noConversion"/>
  </si>
  <si>
    <t>PC config check (Only for nVidia GPU)</t>
    <phoneticPr fontId="7" type="noConversion"/>
  </si>
  <si>
    <t>HMD Driver installation</t>
    <phoneticPr fontId="7" type="noConversion"/>
  </si>
  <si>
    <t>VR Function check</t>
    <phoneticPr fontId="7" type="noConversion"/>
  </si>
  <si>
    <t>VR Compatibility Test</t>
    <phoneticPr fontId="7" type="noConversion"/>
  </si>
  <si>
    <t>VR Performance Test</t>
    <phoneticPr fontId="7" type="noConversion"/>
  </si>
  <si>
    <t>Default audio device check</t>
    <phoneticPr fontId="7" type="noConversion"/>
  </si>
  <si>
    <t>Audio playback test</t>
    <phoneticPr fontId="7" type="noConversion"/>
  </si>
  <si>
    <t>Audio subjective test</t>
    <phoneticPr fontId="7" type="noConversion"/>
  </si>
  <si>
    <t>Stress overnight</t>
    <phoneticPr fontId="7" type="noConversion"/>
  </si>
  <si>
    <t>Audio recording test</t>
    <phoneticPr fontId="7" type="noConversion"/>
  </si>
  <si>
    <t>3.0.2</t>
    <phoneticPr fontId="7" type="noConversion"/>
  </si>
  <si>
    <t>Special BIOS Flash</t>
    <phoneticPr fontId="63" type="noConversion"/>
  </si>
  <si>
    <t>Secure flash update</t>
    <phoneticPr fontId="63" type="noConversion"/>
  </si>
  <si>
    <t>Disk usage check during PM Test</t>
    <phoneticPr fontId="65" type="noConversion"/>
  </si>
  <si>
    <t>Movie&amp;Playback</t>
    <phoneticPr fontId="7" type="noConversion"/>
  </si>
  <si>
    <t>o</t>
    <phoneticPr fontId="7" type="noConversion"/>
  </si>
  <si>
    <r>
      <rPr>
        <b/>
        <sz val="12"/>
        <color rgb="FF993300"/>
        <rFont val="標楷體"/>
        <family val="4"/>
        <charset val="136"/>
      </rPr>
      <t>無需編輯</t>
    </r>
    <phoneticPr fontId="7" type="noConversion"/>
  </si>
  <si>
    <t>無需編輯</t>
    <phoneticPr fontId="7" type="noConversion"/>
  </si>
  <si>
    <t>需編輯</t>
    <phoneticPr fontId="7" type="noConversion"/>
  </si>
  <si>
    <t>V1.1</t>
    <phoneticPr fontId="7" type="noConversion"/>
  </si>
  <si>
    <t>USB Type-A test</t>
  </si>
  <si>
    <t>USB charge test case(fornew spec AOU5 spec)</t>
  </si>
  <si>
    <t>E-ink Battery life</t>
  </si>
  <si>
    <t>V1.2</t>
  </si>
  <si>
    <t>V1.2</t>
    <phoneticPr fontId="7" type="noConversion"/>
  </si>
  <si>
    <t>1.2.1</t>
  </si>
  <si>
    <t>APA111</t>
  </si>
  <si>
    <t>Lenovo Utility UWP(V3.1)</t>
  </si>
  <si>
    <t>APA112</t>
  </si>
  <si>
    <t>XBOX</t>
  </si>
  <si>
    <t>APA113</t>
  </si>
  <si>
    <t>Kugou Music_V1.0</t>
  </si>
  <si>
    <t>ITS4.0 Performance-Game only</t>
  </si>
  <si>
    <t>PFA005_16</t>
  </si>
  <si>
    <t>PFA005_16</t>
    <phoneticPr fontId="7" type="noConversion"/>
  </si>
  <si>
    <t>ITS (AMD)</t>
  </si>
  <si>
    <t>USB Type-A test</t>
    <phoneticPr fontId="7" type="noConversion"/>
  </si>
  <si>
    <t>Performance Test</t>
    <phoneticPr fontId="7" type="noConversion"/>
  </si>
  <si>
    <t>Basic funciton</t>
    <phoneticPr fontId="7" type="noConversion"/>
  </si>
  <si>
    <t>USB charge test case(fornew spec AOU5 spec)</t>
    <phoneticPr fontId="7" type="noConversion"/>
  </si>
  <si>
    <t>V3.1.6</t>
    <phoneticPr fontId="7" type="noConversion"/>
  </si>
  <si>
    <t>V3.1.2</t>
    <phoneticPr fontId="7" type="noConversion"/>
  </si>
  <si>
    <t>Preparation</t>
    <phoneticPr fontId="7" type="noConversion"/>
  </si>
  <si>
    <t>V3.1.3</t>
    <phoneticPr fontId="7" type="noConversion"/>
  </si>
  <si>
    <t>Power Delivery</t>
    <phoneticPr fontId="7" type="noConversion"/>
  </si>
  <si>
    <t>3.0.16</t>
    <phoneticPr fontId="7" type="noConversion"/>
  </si>
  <si>
    <t>E-ink Battery life</t>
    <phoneticPr fontId="7" type="noConversion"/>
  </si>
  <si>
    <t>E-ink Battery life</t>
    <phoneticPr fontId="7" type="noConversion"/>
  </si>
  <si>
    <t>Read e-book 4hrs</t>
  </si>
  <si>
    <t>Battclues</t>
    <phoneticPr fontId="7" type="noConversion"/>
  </si>
  <si>
    <t>Battclues</t>
    <phoneticPr fontId="7" type="noConversion"/>
  </si>
  <si>
    <t>3.1.4</t>
    <phoneticPr fontId="7" type="noConversion"/>
  </si>
  <si>
    <t>3.1.4</t>
    <phoneticPr fontId="7" type="noConversion"/>
  </si>
  <si>
    <t>3.0.5</t>
    <phoneticPr fontId="7" type="noConversion"/>
  </si>
  <si>
    <t>Others (Project Leader update)
(1. Base on Golden BIOS/Image's change list)
(2. Retest for w/o solution’s issue )</t>
    <phoneticPr fontId="7" type="noConversion"/>
  </si>
  <si>
    <t>FFRT Retest</t>
    <phoneticPr fontId="7" type="noConversion"/>
  </si>
  <si>
    <t>Retest w/o solution w BIOS V1.01+Image V0.13</t>
    <phoneticPr fontId="7" type="noConversion"/>
  </si>
  <si>
    <t>Working issue quantity</t>
    <phoneticPr fontId="7" type="noConversion"/>
  </si>
  <si>
    <t>Adhoc issue quantity</t>
    <phoneticPr fontId="7" type="noConversion"/>
  </si>
  <si>
    <t>Retest w/o solution w BIOS V1.02+Image V0.14</t>
    <phoneticPr fontId="7" type="noConversion"/>
  </si>
  <si>
    <t>Retest w/o solution w BIOS V1.02+Image V0.14</t>
    <phoneticPr fontId="7" type="noConversion"/>
  </si>
  <si>
    <t>1. Add Retest items for w/o solution issue</t>
    <phoneticPr fontId="7" type="noConversion"/>
  </si>
  <si>
    <r>
      <rPr>
        <b/>
        <sz val="11"/>
        <rFont val="Calibri"/>
        <family val="2"/>
      </rPr>
      <t>1. Add FFRT test planning format
2. Update case version &amp; attend time as below:</t>
    </r>
    <r>
      <rPr>
        <sz val="11"/>
        <rFont val="Calibri"/>
        <family val="2"/>
      </rPr>
      <t xml:space="preserve">
BFA014_01_USB Type-A test_V3.1.2
BFA014_02_USB charge test case (for new spec AOU5) _V3.1.6
BFA015_USB Type-C test_V3.1.3
IAA015_02_Keyboard hot key_3.0.16
PFA000_Performance Test Report Template_V3.2.1
PFA001_13_System Mark2018_V1.0.1
APA090_Dolby Vision_V1.2.1
APA111_Lenovo Utility UWP(3.1.4) _V1.0
PSA001_10_ITS3.0 (Intel) _V3.0.7
PSA002_06_ITS (AMD) _V3.0.4
IAA012_05_Precision Touchpad(PTP) UI Check_3.0.8
PFA013_02_ITS 4.0 Performance_V1.2
</t>
    </r>
    <r>
      <rPr>
        <b/>
        <sz val="11"/>
        <rFont val="Calibri"/>
        <family val="2"/>
      </rPr>
      <t>3. Add new case as below:</t>
    </r>
    <r>
      <rPr>
        <sz val="11"/>
        <rFont val="Calibri"/>
        <family val="2"/>
      </rPr>
      <t xml:space="preserve">
BFA001_26_BIOS self-healing function check_V3.0.1
APA112_XBOX_V1.0
APA113_Kugou Music_V1.0
IAA029_01_E-Ink System Interaction test_V3.0.0
IAA029_02_E-Ink touch&amp;pen test_V3.0.0
PFA005_16_E-ink Battery life_V1.0.0</t>
    </r>
    <phoneticPr fontId="7" type="noConversion"/>
  </si>
  <si>
    <t>V1.2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</si>
</sst>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[$NT$-404]#,##0.00;[Red]\-[$NT$-404]#,##0.00"/>
    <numFmt numFmtId="177" formatCode="m/d/yyyy"/>
    <numFmt numFmtId="178" formatCode="0_);[Red]\(0\)"/>
    <numFmt numFmtId="179" formatCode="0.0_);[Red]\(0.0\)"/>
    <numFmt numFmtId="180" formatCode="0_ "/>
    <numFmt numFmtId="181" formatCode="_ &quot;￥&quot;* #,##0_ ;_ &quot;￥&quot;* \-#,##0_ ;_ &quot;￥&quot;* &quot;-&quot;_ ;_ @_ "/>
    <numFmt numFmtId="182" formatCode="0.0_ "/>
    <numFmt numFmtId="183" formatCode="yyyy/mm/dd"/>
    <numFmt numFmtId="184" formatCode="m/d;@"/>
    <numFmt numFmtId="185" formatCode="0.00_);[Red]\(0.00\)"/>
    <numFmt numFmtId="186" formatCode="[$-409]d/mmm/yy;@"/>
    <numFmt numFmtId="187" formatCode="yyyy/m/d;@"/>
  </numFmts>
  <fonts count="66">
    <font>
      <sz val="12"/>
      <name val="宋体"/>
      <charset val="134"/>
    </font>
    <font>
      <sz val="10"/>
      <color rgb="FF333333"/>
      <name val="宋体"/>
    </font>
    <font>
      <sz val="10"/>
      <color rgb="FF333333"/>
      <name val="宋体"/>
    </font>
    <font>
      <b/>
      <sz val="11"/>
      <color rgb="FF333333"/>
      <name val="宋体"/>
    </font>
    <font>
      <i/>
      <sz val="12"/>
      <color rgb="FF7F7F7F"/>
      <name val="新細明體"/>
      <family val="2"/>
      <charset val="136"/>
    </font>
    <font>
      <sz val="10"/>
      <name val="宋体"/>
    </font>
    <font>
      <sz val="9"/>
      <color rgb="FF000000"/>
      <name val="宋体"/>
    </font>
    <font>
      <sz val="9"/>
      <name val="細明體"/>
      <family val="3"/>
      <charset val="136"/>
    </font>
    <font>
      <sz val="12"/>
      <color indexed="55"/>
      <name val="Arial"/>
      <family val="2"/>
      <charset val="134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宋体"/>
    </font>
    <font>
      <u/>
      <sz val="12"/>
      <color indexed="31"/>
      <name val="宋体"/>
    </font>
    <font>
      <b/>
      <sz val="16"/>
      <color rgb="FFC00000"/>
      <name val="Calibri"/>
      <family val="2"/>
    </font>
    <font>
      <b/>
      <sz val="16"/>
      <color rgb="FF993300"/>
      <name val="Calibri"/>
      <family val="2"/>
    </font>
    <font>
      <sz val="10"/>
      <name val="Calibri"/>
      <family val="2"/>
    </font>
    <font>
      <b/>
      <sz val="10"/>
      <name val="SimSun"/>
      <family val="2"/>
      <charset val="134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4"/>
      <color rgb="FF333333"/>
      <name val="Calibri"/>
      <family val="2"/>
    </font>
    <font>
      <u/>
      <sz val="10"/>
      <name val="Calibri"/>
      <family val="2"/>
    </font>
    <font>
      <sz val="10"/>
      <color rgb="FF333333"/>
      <name val="Calibri"/>
      <family val="2"/>
    </font>
    <font>
      <b/>
      <sz val="11"/>
      <color rgb="FFFF6600"/>
      <name val="Calibri"/>
      <family val="2"/>
    </font>
    <font>
      <b/>
      <sz val="10"/>
      <color rgb="FF333333"/>
      <name val="Calibri"/>
      <family val="2"/>
    </font>
    <font>
      <sz val="10"/>
      <color indexed="55"/>
      <name val="Calibri"/>
      <family val="2"/>
    </font>
    <font>
      <sz val="10"/>
      <color rgb="FF0000FF"/>
      <name val="Calibri"/>
      <family val="2"/>
    </font>
    <font>
      <sz val="10"/>
      <color rgb="FF000000"/>
      <name val="Calibri"/>
      <family val="2"/>
    </font>
    <font>
      <sz val="12"/>
      <name val="新細明體"/>
      <family val="1"/>
      <charset val="136"/>
    </font>
    <font>
      <sz val="12"/>
      <name val="Calibri"/>
      <family val="2"/>
    </font>
    <font>
      <b/>
      <sz val="11"/>
      <color rgb="FF333333"/>
      <name val="Calibri"/>
      <family val="2"/>
    </font>
    <font>
      <b/>
      <sz val="9"/>
      <name val="Calibri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b/>
      <sz val="10"/>
      <color theme="0"/>
      <name val="Calibri"/>
      <family val="2"/>
    </font>
    <font>
      <sz val="12"/>
      <name val="Arial"/>
      <family val="2"/>
    </font>
    <font>
      <b/>
      <sz val="11"/>
      <color rgb="FFFFFFFF"/>
      <name val="Calibri"/>
      <family val="2"/>
    </font>
    <font>
      <b/>
      <sz val="9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rgb="FF0000FF"/>
      <name val="Calibri"/>
      <family val="2"/>
    </font>
    <font>
      <b/>
      <sz val="18"/>
      <color rgb="FF0000FF"/>
      <name val="Calibri"/>
      <family val="2"/>
    </font>
    <font>
      <sz val="9"/>
      <name val="新細明體"/>
      <family val="1"/>
      <charset val="136"/>
    </font>
    <font>
      <b/>
      <sz val="12"/>
      <name val="Calibri"/>
      <family val="2"/>
    </font>
    <font>
      <sz val="12"/>
      <name val="標楷體"/>
      <family val="4"/>
      <charset val="136"/>
    </font>
    <font>
      <sz val="9"/>
      <color indexed="81"/>
      <name val="細明體"/>
      <family val="3"/>
      <charset val="136"/>
    </font>
    <font>
      <sz val="11"/>
      <color indexed="81"/>
      <name val="標楷體"/>
      <family val="4"/>
      <charset val="136"/>
    </font>
    <font>
      <b/>
      <sz val="12"/>
      <color rgb="FF993300"/>
      <name val="標楷體"/>
      <family val="4"/>
      <charset val="136"/>
    </font>
    <font>
      <b/>
      <sz val="16"/>
      <color rgb="FF993300"/>
      <name val="標楷體"/>
      <family val="4"/>
      <charset val="136"/>
    </font>
    <font>
      <b/>
      <sz val="11"/>
      <color indexed="81"/>
      <name val="Calibri"/>
      <family val="2"/>
    </font>
    <font>
      <sz val="11"/>
      <color indexed="81"/>
      <name val="Calibri"/>
      <family val="2"/>
    </font>
    <font>
      <b/>
      <sz val="16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宋体"/>
    </font>
    <font>
      <b/>
      <sz val="10"/>
      <color rgb="FFFF0000"/>
      <name val="Calibri"/>
      <family val="2"/>
    </font>
    <font>
      <b/>
      <sz val="12"/>
      <color rgb="FF993300"/>
      <name val="Calibri"/>
      <family val="2"/>
    </font>
    <font>
      <b/>
      <sz val="11"/>
      <color theme="0"/>
      <name val="標楷體"/>
      <family val="4"/>
      <charset val="136"/>
    </font>
    <font>
      <sz val="11"/>
      <color theme="1"/>
      <name val="新細明體"/>
      <family val="3"/>
      <charset val="134"/>
      <scheme val="minor"/>
    </font>
    <font>
      <sz val="10"/>
      <name val="細明體"/>
      <family val="3"/>
      <charset val="136"/>
    </font>
    <font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indexed="8"/>
      <name val="新細明體"/>
      <family val="1"/>
    </font>
    <font>
      <sz val="9"/>
      <name val="新細明體"/>
      <family val="1"/>
    </font>
    <font>
      <sz val="10"/>
      <name val="Arial"/>
      <family val="2"/>
    </font>
    <font>
      <sz val="9"/>
      <name val="新細明體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FFFF00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CCFFFF"/>
      </patternFill>
    </fill>
    <fill>
      <patternFill patternType="solid">
        <fgColor rgb="FF00FFFF"/>
        <bgColor rgb="FFC0C0C0"/>
      </patternFill>
    </fill>
    <fill>
      <patternFill patternType="solid">
        <fgColor theme="7" tint="0.39997558519241921"/>
        <bgColor rgb="FFF79646"/>
      </patternFill>
    </fill>
    <fill>
      <patternFill patternType="solid">
        <fgColor theme="7" tint="0.39997558519241921"/>
        <bgColor rgb="FFCCFFFF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3"/>
        <bgColor rgb="FFCCFFFF"/>
      </patternFill>
    </fill>
    <fill>
      <patternFill patternType="solid">
        <fgColor theme="3"/>
        <bgColor rgb="FFC0C0C0"/>
      </patternFill>
    </fill>
    <fill>
      <patternFill patternType="solid">
        <fgColor theme="9" tint="-0.499984740745262"/>
        <bgColor rgb="FFCCFFFF"/>
      </patternFill>
    </fill>
    <fill>
      <patternFill patternType="solid">
        <fgColor theme="9" tint="-0.499984740745262"/>
        <bgColor rgb="FFC0C0C0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33CC"/>
        <bgColor rgb="FFCCFFFF"/>
      </patternFill>
    </fill>
    <fill>
      <patternFill patternType="solid">
        <fgColor theme="6" tint="-0.249977111117893"/>
        <bgColor rgb="FFCCFFFF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999FF"/>
      </patternFill>
    </fill>
    <fill>
      <patternFill patternType="solid">
        <fgColor theme="3" tint="0.79998168889431442"/>
        <bgColor rgb="FF9999FF"/>
      </patternFill>
    </fill>
    <fill>
      <patternFill patternType="solid">
        <fgColor theme="9"/>
        <bgColor rgb="FFCC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176" fontId="0" fillId="0" borderId="0">
      <alignment vertical="center"/>
    </xf>
    <xf numFmtId="176" fontId="4" fillId="0" borderId="0" applyBorder="0" applyProtection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81" fontId="12" fillId="0" borderId="0" applyFont="0" applyFill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176" fontId="8" fillId="0" borderId="0">
      <alignment vertical="center"/>
    </xf>
    <xf numFmtId="0" fontId="29" fillId="0" borderId="0">
      <alignment vertical="center"/>
    </xf>
    <xf numFmtId="186" fontId="58" fillId="0" borderId="0">
      <alignment vertical="center"/>
    </xf>
    <xf numFmtId="186" fontId="62" fillId="0" borderId="0">
      <alignment vertical="center"/>
    </xf>
    <xf numFmtId="186" fontId="58" fillId="0" borderId="0">
      <alignment vertical="center"/>
    </xf>
    <xf numFmtId="186" fontId="62" fillId="0" borderId="0">
      <alignment vertical="center"/>
    </xf>
  </cellStyleXfs>
  <cellXfs count="669">
    <xf numFmtId="176" fontId="0" fillId="0" borderId="0" xfId="0">
      <alignment vertical="center"/>
    </xf>
    <xf numFmtId="176" fontId="1" fillId="0" borderId="0" xfId="1" applyNumberFormat="1" applyFont="1" applyBorder="1" applyAlignment="1">
      <alignment horizontal="left" vertical="center"/>
    </xf>
    <xf numFmtId="177" fontId="2" fillId="0" borderId="0" xfId="1" applyNumberFormat="1" applyFont="1" applyBorder="1" applyAlignment="1">
      <alignment horizontal="left" vertical="center"/>
    </xf>
    <xf numFmtId="176" fontId="1" fillId="0" borderId="0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 wrapText="1"/>
    </xf>
    <xf numFmtId="176" fontId="1" fillId="0" borderId="0" xfId="1" applyNumberFormat="1" applyFont="1" applyBorder="1" applyAlignment="1">
      <alignment horizontal="left" vertical="center" wrapText="1"/>
    </xf>
    <xf numFmtId="176" fontId="16" fillId="9" borderId="1" xfId="1" applyNumberFormat="1" applyFont="1" applyFill="1" applyBorder="1" applyAlignment="1">
      <alignment horizontal="left" vertical="center" wrapText="1"/>
    </xf>
    <xf numFmtId="176" fontId="5" fillId="0" borderId="0" xfId="1" applyNumberFormat="1" applyFont="1" applyBorder="1" applyAlignment="1">
      <alignment horizontal="left" vertical="center"/>
    </xf>
    <xf numFmtId="177" fontId="16" fillId="16" borderId="1" xfId="1" applyNumberFormat="1" applyFont="1" applyFill="1" applyBorder="1" applyAlignment="1">
      <alignment horizontal="left" vertical="center"/>
    </xf>
    <xf numFmtId="177" fontId="16" fillId="0" borderId="1" xfId="1" applyNumberFormat="1" applyFont="1" applyFill="1" applyBorder="1" applyAlignment="1">
      <alignment horizontal="left" vertical="center"/>
    </xf>
    <xf numFmtId="178" fontId="1" fillId="0" borderId="0" xfId="1" applyNumberFormat="1" applyFont="1" applyBorder="1" applyAlignment="1">
      <alignment horizontal="center" vertical="center" wrapText="1"/>
    </xf>
    <xf numFmtId="178" fontId="1" fillId="0" borderId="0" xfId="1" applyNumberFormat="1" applyFont="1" applyBorder="1" applyAlignment="1">
      <alignment horizontal="center" vertical="center"/>
    </xf>
    <xf numFmtId="0" fontId="16" fillId="0" borderId="1" xfId="1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16" fillId="7" borderId="1" xfId="1" applyNumberFormat="1" applyFont="1" applyFill="1" applyBorder="1" applyAlignment="1">
      <alignment vertical="center" wrapText="1"/>
    </xf>
    <xf numFmtId="0" fontId="16" fillId="7" borderId="1" xfId="1" applyNumberFormat="1" applyFont="1" applyFill="1" applyBorder="1" applyAlignment="1">
      <alignment horizontal="left" vertical="center" wrapText="1"/>
    </xf>
    <xf numFmtId="14" fontId="16" fillId="9" borderId="1" xfId="1" applyNumberFormat="1" applyFont="1" applyFill="1" applyBorder="1" applyAlignment="1">
      <alignment horizontal="left" vertical="center" wrapText="1"/>
    </xf>
    <xf numFmtId="176" fontId="16" fillId="7" borderId="1" xfId="1" applyNumberFormat="1" applyFont="1" applyFill="1" applyBorder="1" applyAlignment="1">
      <alignment horizontal="left" vertical="center"/>
    </xf>
    <xf numFmtId="178" fontId="23" fillId="16" borderId="1" xfId="1" applyNumberFormat="1" applyFont="1" applyFill="1" applyBorder="1" applyAlignment="1">
      <alignment horizontal="center" vertical="center"/>
    </xf>
    <xf numFmtId="178" fontId="25" fillId="12" borderId="1" xfId="1" applyNumberFormat="1" applyFont="1" applyFill="1" applyBorder="1" applyAlignment="1">
      <alignment horizontal="left" vertical="center" wrapText="1"/>
    </xf>
    <xf numFmtId="178" fontId="25" fillId="12" borderId="1" xfId="1" applyNumberFormat="1" applyFont="1" applyFill="1" applyBorder="1" applyAlignment="1">
      <alignment horizontal="center" vertical="center" wrapText="1"/>
    </xf>
    <xf numFmtId="179" fontId="25" fillId="12" borderId="1" xfId="1" applyNumberFormat="1" applyFont="1" applyFill="1" applyBorder="1" applyAlignment="1">
      <alignment horizontal="left" vertical="center" wrapText="1"/>
    </xf>
    <xf numFmtId="179" fontId="25" fillId="12" borderId="1" xfId="1" applyNumberFormat="1" applyFont="1" applyFill="1" applyBorder="1" applyAlignment="1">
      <alignment horizontal="center" vertical="center" wrapText="1"/>
    </xf>
    <xf numFmtId="178" fontId="25" fillId="12" borderId="1" xfId="1" applyNumberFormat="1" applyFont="1" applyFill="1" applyBorder="1" applyAlignment="1">
      <alignment horizontal="center" vertical="center"/>
    </xf>
    <xf numFmtId="176" fontId="16" fillId="0" borderId="1" xfId="1" applyNumberFormat="1" applyFont="1" applyFill="1" applyBorder="1" applyAlignment="1">
      <alignment vertical="center" wrapText="1"/>
    </xf>
    <xf numFmtId="0" fontId="16" fillId="9" borderId="1" xfId="1" applyNumberFormat="1" applyFont="1" applyFill="1" applyBorder="1" applyAlignment="1">
      <alignment horizontal="left" vertical="center" wrapText="1"/>
    </xf>
    <xf numFmtId="176" fontId="16" fillId="9" borderId="1" xfId="1" applyNumberFormat="1" applyFont="1" applyFill="1" applyBorder="1" applyAlignment="1">
      <alignment horizontal="left" vertical="center"/>
    </xf>
    <xf numFmtId="176" fontId="16" fillId="7" borderId="1" xfId="1" applyNumberFormat="1" applyFont="1" applyFill="1" applyBorder="1" applyAlignment="1">
      <alignment horizontal="center" vertical="center"/>
    </xf>
    <xf numFmtId="178" fontId="26" fillId="7" borderId="1" xfId="9" applyNumberFormat="1" applyFont="1" applyFill="1" applyBorder="1" applyAlignment="1">
      <alignment horizontal="center" vertical="center"/>
    </xf>
    <xf numFmtId="178" fontId="16" fillId="7" borderId="1" xfId="9" applyNumberFormat="1" applyFont="1" applyFill="1" applyBorder="1" applyAlignment="1">
      <alignment horizontal="center" vertical="center"/>
    </xf>
    <xf numFmtId="178" fontId="16" fillId="7" borderId="1" xfId="1" applyNumberFormat="1" applyFont="1" applyFill="1" applyBorder="1" applyAlignment="1">
      <alignment horizontal="left" vertical="center"/>
    </xf>
    <xf numFmtId="178" fontId="16" fillId="7" borderId="1" xfId="1" applyNumberFormat="1" applyFont="1" applyFill="1" applyBorder="1" applyAlignment="1">
      <alignment horizontal="center" vertical="center"/>
    </xf>
    <xf numFmtId="176" fontId="16" fillId="9" borderId="1" xfId="1" applyNumberFormat="1" applyFont="1" applyFill="1" applyBorder="1" applyAlignment="1">
      <alignment vertical="center" wrapText="1"/>
    </xf>
    <xf numFmtId="178" fontId="16" fillId="7" borderId="1" xfId="9" applyNumberFormat="1" applyFont="1" applyFill="1" applyBorder="1" applyAlignment="1">
      <alignment horizontal="center" vertical="center" wrapText="1"/>
    </xf>
    <xf numFmtId="178" fontId="16" fillId="9" borderId="1" xfId="1" applyNumberFormat="1" applyFont="1" applyFill="1" applyBorder="1" applyAlignment="1">
      <alignment horizontal="left" vertical="center"/>
    </xf>
    <xf numFmtId="176" fontId="16" fillId="17" borderId="1" xfId="1" applyNumberFormat="1" applyFont="1" applyFill="1" applyBorder="1" applyAlignment="1">
      <alignment horizontal="left" vertical="center"/>
    </xf>
    <xf numFmtId="0" fontId="16" fillId="9" borderId="1" xfId="1" applyNumberFormat="1" applyFont="1" applyFill="1" applyBorder="1" applyAlignment="1">
      <alignment vertical="center" wrapText="1"/>
    </xf>
    <xf numFmtId="0" fontId="16" fillId="17" borderId="1" xfId="1" applyNumberFormat="1" applyFont="1" applyFill="1" applyBorder="1" applyAlignment="1">
      <alignment horizontal="left" vertical="center" wrapText="1"/>
    </xf>
    <xf numFmtId="14" fontId="16" fillId="0" borderId="1" xfId="1" applyNumberFormat="1" applyFont="1" applyFill="1" applyBorder="1" applyAlignment="1">
      <alignment horizontal="left" vertical="center" wrapText="1"/>
    </xf>
    <xf numFmtId="176" fontId="16" fillId="0" borderId="1" xfId="1" applyNumberFormat="1" applyFont="1" applyFill="1" applyBorder="1" applyAlignment="1">
      <alignment horizontal="left" vertical="center"/>
    </xf>
    <xf numFmtId="0" fontId="16" fillId="9" borderId="1" xfId="1" applyNumberFormat="1" applyFont="1" applyFill="1" applyBorder="1" applyAlignment="1">
      <alignment horizontal="left" vertical="center"/>
    </xf>
    <xf numFmtId="179" fontId="18" fillId="12" borderId="1" xfId="1" applyNumberFormat="1" applyFont="1" applyFill="1" applyBorder="1" applyAlignment="1">
      <alignment horizontal="left" vertical="center" wrapText="1"/>
    </xf>
    <xf numFmtId="179" fontId="18" fillId="12" borderId="1" xfId="1" applyNumberFormat="1" applyFont="1" applyFill="1" applyBorder="1" applyAlignment="1">
      <alignment horizontal="center" vertical="center" wrapText="1"/>
    </xf>
    <xf numFmtId="179" fontId="18" fillId="12" borderId="1" xfId="1" applyNumberFormat="1" applyFont="1" applyFill="1" applyBorder="1" applyAlignment="1">
      <alignment vertical="center" wrapText="1"/>
    </xf>
    <xf numFmtId="178" fontId="18" fillId="12" borderId="1" xfId="1" applyNumberFormat="1" applyFont="1" applyFill="1" applyBorder="1" applyAlignment="1">
      <alignment horizontal="left" vertical="center" wrapText="1"/>
    </xf>
    <xf numFmtId="178" fontId="18" fillId="12" borderId="1" xfId="1" applyNumberFormat="1" applyFont="1" applyFill="1" applyBorder="1" applyAlignment="1">
      <alignment horizontal="center" vertical="center" wrapText="1"/>
    </xf>
    <xf numFmtId="176" fontId="16" fillId="9" borderId="1" xfId="1" applyNumberFormat="1" applyFont="1" applyFill="1" applyBorder="1" applyAlignment="1">
      <alignment horizontal="center" vertical="center"/>
    </xf>
    <xf numFmtId="178" fontId="16" fillId="18" borderId="1" xfId="1" applyNumberFormat="1" applyFont="1" applyFill="1" applyBorder="1" applyAlignment="1">
      <alignment horizontal="center" vertical="center" wrapText="1"/>
    </xf>
    <xf numFmtId="178" fontId="16" fillId="7" borderId="1" xfId="1" applyNumberFormat="1" applyFont="1" applyFill="1" applyBorder="1" applyAlignment="1">
      <alignment horizontal="center" vertical="center" wrapText="1"/>
    </xf>
    <xf numFmtId="0" fontId="16" fillId="0" borderId="1" xfId="1" applyNumberFormat="1" applyFont="1" applyFill="1" applyBorder="1" applyAlignment="1">
      <alignment horizontal="left" vertical="center" wrapText="1"/>
    </xf>
    <xf numFmtId="178" fontId="23" fillId="9" borderId="1" xfId="1" applyNumberFormat="1" applyFont="1" applyFill="1" applyBorder="1" applyAlignment="1">
      <alignment horizontal="center" vertical="center" wrapText="1"/>
    </xf>
    <xf numFmtId="178" fontId="16" fillId="7" borderId="1" xfId="1" applyNumberFormat="1" applyFont="1" applyFill="1" applyBorder="1" applyAlignment="1" applyProtection="1">
      <alignment horizontal="center" vertical="center" wrapText="1"/>
    </xf>
    <xf numFmtId="176" fontId="22" fillId="7" borderId="1" xfId="1" applyNumberFormat="1" applyFont="1" applyFill="1" applyBorder="1" applyAlignment="1" applyProtection="1">
      <alignment vertical="center" wrapText="1"/>
    </xf>
    <xf numFmtId="0" fontId="16" fillId="18" borderId="1" xfId="1" applyNumberFormat="1" applyFont="1" applyFill="1" applyBorder="1" applyAlignment="1">
      <alignment horizontal="left" vertical="center" wrapText="1"/>
    </xf>
    <xf numFmtId="178" fontId="23" fillId="9" borderId="1" xfId="1" applyNumberFormat="1" applyFont="1" applyFill="1" applyBorder="1" applyAlignment="1">
      <alignment horizontal="center" vertical="center"/>
    </xf>
    <xf numFmtId="178" fontId="16" fillId="7" borderId="1" xfId="1" applyNumberFormat="1" applyFont="1" applyFill="1" applyBorder="1" applyAlignment="1">
      <alignment horizontal="left" vertical="center" wrapText="1"/>
    </xf>
    <xf numFmtId="178" fontId="16" fillId="8" borderId="1" xfId="1" applyNumberFormat="1" applyFont="1" applyFill="1" applyBorder="1" applyAlignment="1">
      <alignment horizontal="center" vertical="center" wrapText="1"/>
    </xf>
    <xf numFmtId="178" fontId="28" fillId="7" borderId="1" xfId="1" applyNumberFormat="1" applyFont="1" applyFill="1" applyBorder="1" applyAlignment="1">
      <alignment horizontal="center" vertical="center"/>
    </xf>
    <xf numFmtId="176" fontId="22" fillId="9" borderId="1" xfId="1" applyNumberFormat="1" applyFont="1" applyFill="1" applyBorder="1" applyAlignment="1">
      <alignment horizontal="left" vertical="center"/>
    </xf>
    <xf numFmtId="176" fontId="16" fillId="0" borderId="1" xfId="1" applyNumberFormat="1" applyFont="1" applyFill="1" applyBorder="1" applyAlignment="1">
      <alignment horizontal="left" vertical="center" wrapText="1"/>
    </xf>
    <xf numFmtId="178" fontId="26" fillId="7" borderId="1" xfId="2" applyNumberFormat="1" applyFont="1" applyFill="1" applyBorder="1" applyAlignment="1">
      <alignment horizontal="center" vertical="center"/>
    </xf>
    <xf numFmtId="178" fontId="26" fillId="7" borderId="1" xfId="1" applyNumberFormat="1" applyFont="1" applyFill="1" applyBorder="1" applyAlignment="1">
      <alignment horizontal="center" vertical="center" wrapText="1"/>
    </xf>
    <xf numFmtId="177" fontId="18" fillId="4" borderId="4" xfId="1" applyNumberFormat="1" applyFont="1" applyFill="1" applyBorder="1" applyAlignment="1">
      <alignment horizontal="left" vertical="center" wrapText="1"/>
    </xf>
    <xf numFmtId="177" fontId="18" fillId="9" borderId="4" xfId="1" applyNumberFormat="1" applyFont="1" applyFill="1" applyBorder="1" applyAlignment="1">
      <alignment horizontal="left" vertical="center" wrapText="1"/>
    </xf>
    <xf numFmtId="0" fontId="18" fillId="17" borderId="4" xfId="1" applyNumberFormat="1" applyFont="1" applyFill="1" applyBorder="1" applyAlignment="1">
      <alignment horizontal="left" vertical="center" wrapText="1"/>
    </xf>
    <xf numFmtId="14" fontId="18" fillId="9" borderId="1" xfId="1" applyNumberFormat="1" applyFont="1" applyFill="1" applyBorder="1" applyAlignment="1">
      <alignment horizontal="left" vertical="center" wrapText="1"/>
    </xf>
    <xf numFmtId="178" fontId="18" fillId="9" borderId="4" xfId="1" applyNumberFormat="1" applyFont="1" applyFill="1" applyBorder="1" applyAlignment="1">
      <alignment horizontal="left" vertical="center" wrapText="1"/>
    </xf>
    <xf numFmtId="178" fontId="18" fillId="9" borderId="1" xfId="1" applyNumberFormat="1" applyFont="1" applyFill="1" applyBorder="1" applyAlignment="1">
      <alignment horizontal="center" vertical="center" wrapText="1"/>
    </xf>
    <xf numFmtId="178" fontId="25" fillId="9" borderId="1" xfId="1" applyNumberFormat="1" applyFont="1" applyFill="1" applyBorder="1" applyAlignment="1">
      <alignment horizontal="center" vertical="center"/>
    </xf>
    <xf numFmtId="179" fontId="18" fillId="9" borderId="1" xfId="1" applyNumberFormat="1" applyFont="1" applyFill="1" applyBorder="1" applyAlignment="1">
      <alignment vertical="center" wrapText="1"/>
    </xf>
    <xf numFmtId="176" fontId="16" fillId="9" borderId="4" xfId="1" applyNumberFormat="1" applyFont="1" applyFill="1" applyBorder="1" applyAlignment="1">
      <alignment horizontal="left" vertical="center"/>
    </xf>
    <xf numFmtId="178" fontId="16" fillId="9" borderId="1" xfId="1" applyNumberFormat="1" applyFont="1" applyFill="1" applyBorder="1" applyAlignment="1">
      <alignment horizontal="center" vertical="center" wrapText="1"/>
    </xf>
    <xf numFmtId="178" fontId="16" fillId="9" borderId="1" xfId="1" applyNumberFormat="1" applyFont="1" applyFill="1" applyBorder="1" applyAlignment="1">
      <alignment horizontal="center" vertical="center"/>
    </xf>
    <xf numFmtId="176" fontId="16" fillId="18" borderId="1" xfId="1" applyNumberFormat="1" applyFont="1" applyFill="1" applyBorder="1" applyAlignment="1">
      <alignment vertical="center" wrapText="1"/>
    </xf>
    <xf numFmtId="176" fontId="16" fillId="9" borderId="1" xfId="1" applyNumberFormat="1" applyFont="1" applyFill="1" applyBorder="1" applyAlignment="1">
      <alignment horizontal="center" vertical="center" wrapText="1"/>
    </xf>
    <xf numFmtId="14" fontId="16" fillId="17" borderId="1" xfId="1" applyNumberFormat="1" applyFont="1" applyFill="1" applyBorder="1" applyAlignment="1">
      <alignment horizontal="left" vertical="center" wrapText="1"/>
    </xf>
    <xf numFmtId="0" fontId="16" fillId="7" borderId="1" xfId="1" applyNumberFormat="1" applyFont="1" applyFill="1" applyBorder="1" applyAlignment="1">
      <alignment horizontal="left" vertical="center"/>
    </xf>
    <xf numFmtId="177" fontId="18" fillId="9" borderId="1" xfId="1" applyNumberFormat="1" applyFont="1" applyFill="1" applyBorder="1" applyAlignment="1">
      <alignment horizontal="left" vertical="center" wrapText="1"/>
    </xf>
    <xf numFmtId="0" fontId="18" fillId="9" borderId="1" xfId="1" applyNumberFormat="1" applyFont="1" applyFill="1" applyBorder="1" applyAlignment="1">
      <alignment horizontal="left" vertical="center" wrapText="1"/>
    </xf>
    <xf numFmtId="176" fontId="18" fillId="9" borderId="1" xfId="1" applyNumberFormat="1" applyFont="1" applyFill="1" applyBorder="1" applyAlignment="1">
      <alignment horizontal="left" vertical="center"/>
    </xf>
    <xf numFmtId="178" fontId="16" fillId="0" borderId="1" xfId="1" applyNumberFormat="1" applyFont="1" applyBorder="1" applyAlignment="1">
      <alignment horizontal="left" vertical="center"/>
    </xf>
    <xf numFmtId="178" fontId="23" fillId="0" borderId="1" xfId="1" applyNumberFormat="1" applyFont="1" applyBorder="1" applyAlignment="1">
      <alignment horizontal="center" vertical="center"/>
    </xf>
    <xf numFmtId="178" fontId="16" fillId="0" borderId="1" xfId="1" applyNumberFormat="1" applyFont="1" applyBorder="1" applyAlignment="1">
      <alignment horizontal="center" vertical="center" wrapText="1"/>
    </xf>
    <xf numFmtId="0" fontId="16" fillId="7" borderId="1" xfId="0" applyNumberFormat="1" applyFont="1" applyFill="1" applyBorder="1" applyAlignment="1">
      <alignment horizontal="left" vertical="center" wrapText="1"/>
    </xf>
    <xf numFmtId="182" fontId="16" fillId="9" borderId="1" xfId="1" applyNumberFormat="1" applyFont="1" applyFill="1" applyBorder="1" applyAlignment="1">
      <alignment horizontal="left" vertical="center"/>
    </xf>
    <xf numFmtId="178" fontId="16" fillId="0" borderId="1" xfId="1" applyNumberFormat="1" applyFont="1" applyBorder="1" applyAlignment="1">
      <alignment horizontal="center" vertical="center"/>
    </xf>
    <xf numFmtId="182" fontId="16" fillId="9" borderId="1" xfId="1" applyNumberFormat="1" applyFont="1" applyFill="1" applyBorder="1" applyAlignment="1">
      <alignment horizontal="left" vertical="center" wrapText="1"/>
    </xf>
    <xf numFmtId="176" fontId="22" fillId="7" borderId="1" xfId="1" applyNumberFormat="1" applyFont="1" applyFill="1" applyBorder="1" applyAlignment="1" applyProtection="1">
      <alignment horizontal="left" vertical="center" wrapText="1"/>
    </xf>
    <xf numFmtId="176" fontId="16" fillId="7" borderId="1" xfId="0" applyFont="1" applyFill="1" applyBorder="1" applyAlignment="1">
      <alignment horizontal="left" vertical="center" wrapText="1"/>
    </xf>
    <xf numFmtId="176" fontId="16" fillId="7" borderId="1" xfId="1" applyNumberFormat="1" applyFont="1" applyFill="1" applyBorder="1" applyAlignment="1">
      <alignment horizontal="left" vertical="center" wrapText="1"/>
    </xf>
    <xf numFmtId="176" fontId="16" fillId="9" borderId="1" xfId="0" applyFont="1" applyFill="1" applyBorder="1" applyAlignment="1">
      <alignment horizontal="left" vertical="center" wrapText="1"/>
    </xf>
    <xf numFmtId="176" fontId="16" fillId="9" borderId="1" xfId="0" applyFont="1" applyFill="1" applyBorder="1" applyAlignment="1">
      <alignment vertical="center" wrapText="1"/>
    </xf>
    <xf numFmtId="176" fontId="22" fillId="9" borderId="1" xfId="1" applyNumberFormat="1" applyFont="1" applyFill="1" applyBorder="1" applyAlignment="1" applyProtection="1">
      <alignment vertical="center" wrapText="1"/>
    </xf>
    <xf numFmtId="176" fontId="16" fillId="0" borderId="1" xfId="0" applyFont="1" applyFill="1" applyBorder="1" applyAlignment="1">
      <alignment horizontal="left" vertical="center" wrapText="1"/>
    </xf>
    <xf numFmtId="176" fontId="16" fillId="0" borderId="1" xfId="1" applyNumberFormat="1" applyFont="1" applyBorder="1" applyAlignment="1">
      <alignment horizontal="left" vertical="center"/>
    </xf>
    <xf numFmtId="0" fontId="16" fillId="0" borderId="1" xfId="1" applyNumberFormat="1" applyFont="1" applyBorder="1" applyAlignment="1">
      <alignment horizontal="left" vertical="center"/>
    </xf>
    <xf numFmtId="176" fontId="16" fillId="0" borderId="1" xfId="1" applyNumberFormat="1" applyFont="1" applyBorder="1" applyAlignment="1">
      <alignment horizontal="center" vertical="center"/>
    </xf>
    <xf numFmtId="176" fontId="16" fillId="0" borderId="1" xfId="1" applyNumberFormat="1" applyFont="1" applyBorder="1" applyAlignment="1">
      <alignment horizontal="left" vertical="center" wrapText="1"/>
    </xf>
    <xf numFmtId="178" fontId="16" fillId="10" borderId="1" xfId="1" applyNumberFormat="1" applyFont="1" applyFill="1" applyBorder="1" applyAlignment="1">
      <alignment horizontal="center" vertical="center" wrapText="1"/>
    </xf>
    <xf numFmtId="179" fontId="18" fillId="5" borderId="1" xfId="1" applyNumberFormat="1" applyFont="1" applyFill="1" applyBorder="1" applyAlignment="1">
      <alignment horizontal="left" vertical="center" wrapText="1"/>
    </xf>
    <xf numFmtId="179" fontId="18" fillId="5" borderId="1" xfId="1" applyNumberFormat="1" applyFont="1" applyFill="1" applyBorder="1" applyAlignment="1">
      <alignment horizontal="center" vertical="center" wrapText="1"/>
    </xf>
    <xf numFmtId="178" fontId="25" fillId="5" borderId="1" xfId="1" applyNumberFormat="1" applyFont="1" applyFill="1" applyBorder="1" applyAlignment="1">
      <alignment horizontal="center" vertical="center" wrapText="1"/>
    </xf>
    <xf numFmtId="180" fontId="25" fillId="5" borderId="1" xfId="1" applyNumberFormat="1" applyFont="1" applyFill="1" applyBorder="1" applyAlignment="1">
      <alignment vertical="center" wrapText="1"/>
    </xf>
    <xf numFmtId="178" fontId="18" fillId="5" borderId="1" xfId="1" applyNumberFormat="1" applyFont="1" applyFill="1" applyBorder="1" applyAlignment="1">
      <alignment horizontal="left" vertical="center" wrapText="1"/>
    </xf>
    <xf numFmtId="178" fontId="18" fillId="5" borderId="1" xfId="1" applyNumberFormat="1" applyFont="1" applyFill="1" applyBorder="1" applyAlignment="1">
      <alignment horizontal="center" vertical="center" wrapText="1"/>
    </xf>
    <xf numFmtId="178" fontId="25" fillId="5" borderId="1" xfId="1" applyNumberFormat="1" applyFont="1" applyFill="1" applyBorder="1" applyAlignment="1">
      <alignment horizontal="center" vertical="center"/>
    </xf>
    <xf numFmtId="178" fontId="23" fillId="7" borderId="1" xfId="1" applyNumberFormat="1" applyFont="1" applyFill="1" applyBorder="1" applyAlignment="1">
      <alignment horizontal="center" vertical="center"/>
    </xf>
    <xf numFmtId="179" fontId="18" fillId="9" borderId="1" xfId="1" applyNumberFormat="1" applyFont="1" applyFill="1" applyBorder="1" applyAlignment="1">
      <alignment horizontal="center" vertical="center" wrapText="1"/>
    </xf>
    <xf numFmtId="178" fontId="28" fillId="0" borderId="1" xfId="1" applyNumberFormat="1" applyFont="1" applyFill="1" applyBorder="1" applyAlignment="1">
      <alignment horizontal="center" vertical="center"/>
    </xf>
    <xf numFmtId="0" fontId="16" fillId="0" borderId="1" xfId="1" applyNumberFormat="1" applyFont="1" applyBorder="1" applyAlignment="1">
      <alignment horizontal="left" vertical="center" wrapText="1"/>
    </xf>
    <xf numFmtId="176" fontId="16" fillId="0" borderId="1" xfId="1" applyNumberFormat="1" applyFont="1" applyBorder="1" applyAlignment="1">
      <alignment vertical="center" wrapText="1"/>
    </xf>
    <xf numFmtId="178" fontId="18" fillId="16" borderId="1" xfId="1" applyNumberFormat="1" applyFont="1" applyFill="1" applyBorder="1" applyAlignment="1">
      <alignment horizontal="center" vertical="center" wrapText="1"/>
    </xf>
    <xf numFmtId="180" fontId="25" fillId="16" borderId="1" xfId="1" applyNumberFormat="1" applyFont="1" applyFill="1" applyBorder="1" applyAlignment="1">
      <alignment vertical="center" wrapText="1"/>
    </xf>
    <xf numFmtId="179" fontId="18" fillId="6" borderId="1" xfId="1" applyNumberFormat="1" applyFont="1" applyFill="1" applyBorder="1" applyAlignment="1">
      <alignment horizontal="left" vertical="center" wrapText="1"/>
    </xf>
    <xf numFmtId="178" fontId="25" fillId="6" borderId="1" xfId="1" applyNumberFormat="1" applyFont="1" applyFill="1" applyBorder="1" applyAlignment="1">
      <alignment horizontal="left" vertical="center" wrapText="1"/>
    </xf>
    <xf numFmtId="179" fontId="25" fillId="6" borderId="1" xfId="1" applyNumberFormat="1" applyFont="1" applyFill="1" applyBorder="1" applyAlignment="1">
      <alignment horizontal="left" vertical="center" wrapText="1"/>
    </xf>
    <xf numFmtId="178" fontId="18" fillId="6" borderId="1" xfId="1" applyNumberFormat="1" applyFont="1" applyFill="1" applyBorder="1" applyAlignment="1">
      <alignment horizontal="left" vertical="center" wrapText="1"/>
    </xf>
    <xf numFmtId="176" fontId="16" fillId="19" borderId="1" xfId="1" applyNumberFormat="1" applyFont="1" applyFill="1" applyBorder="1" applyAlignment="1">
      <alignment vertical="center" wrapText="1"/>
    </xf>
    <xf numFmtId="0" fontId="16" fillId="20" borderId="1" xfId="1" applyNumberFormat="1" applyFont="1" applyFill="1" applyBorder="1" applyAlignment="1">
      <alignment horizontal="left" vertical="center" wrapText="1"/>
    </xf>
    <xf numFmtId="14" fontId="16" fillId="21" borderId="1" xfId="1" applyNumberFormat="1" applyFont="1" applyFill="1" applyBorder="1" applyAlignment="1">
      <alignment horizontal="left" vertical="center" wrapText="1"/>
    </xf>
    <xf numFmtId="176" fontId="16" fillId="19" borderId="1" xfId="1" applyNumberFormat="1" applyFont="1" applyFill="1" applyBorder="1" applyAlignment="1">
      <alignment horizontal="left" vertical="center"/>
    </xf>
    <xf numFmtId="176" fontId="16" fillId="19" borderId="1" xfId="1" applyNumberFormat="1" applyFont="1" applyFill="1" applyBorder="1" applyAlignment="1">
      <alignment horizontal="center" vertical="center"/>
    </xf>
    <xf numFmtId="178" fontId="28" fillId="19" borderId="1" xfId="1" applyNumberFormat="1" applyFont="1" applyFill="1" applyBorder="1" applyAlignment="1">
      <alignment horizontal="center" vertical="center"/>
    </xf>
    <xf numFmtId="178" fontId="16" fillId="19" borderId="1" xfId="1" applyNumberFormat="1" applyFont="1" applyFill="1" applyBorder="1" applyAlignment="1">
      <alignment horizontal="center" vertical="center" wrapText="1"/>
    </xf>
    <xf numFmtId="178" fontId="16" fillId="19" borderId="1" xfId="1" applyNumberFormat="1" applyFont="1" applyFill="1" applyBorder="1" applyAlignment="1">
      <alignment horizontal="left" vertical="center"/>
    </xf>
    <xf numFmtId="176" fontId="16" fillId="19" borderId="1" xfId="1" applyNumberFormat="1" applyFont="1" applyFill="1" applyBorder="1" applyAlignment="1">
      <alignment horizontal="left" vertical="center" wrapText="1"/>
    </xf>
    <xf numFmtId="0" fontId="16" fillId="20" borderId="1" xfId="1" applyNumberFormat="1" applyFont="1" applyFill="1" applyBorder="1" applyAlignment="1">
      <alignment horizontal="left" vertical="center"/>
    </xf>
    <xf numFmtId="176" fontId="16" fillId="21" borderId="1" xfId="1" applyNumberFormat="1" applyFont="1" applyFill="1" applyBorder="1" applyAlignment="1">
      <alignment horizontal="left" vertical="center"/>
    </xf>
    <xf numFmtId="176" fontId="16" fillId="20" borderId="1" xfId="1" applyNumberFormat="1" applyFont="1" applyFill="1" applyBorder="1" applyAlignment="1">
      <alignment vertical="center" wrapText="1"/>
    </xf>
    <xf numFmtId="179" fontId="18" fillId="14" borderId="1" xfId="1" applyNumberFormat="1" applyFont="1" applyFill="1" applyBorder="1" applyAlignment="1">
      <alignment horizontal="left" vertical="center" wrapText="1"/>
    </xf>
    <xf numFmtId="179" fontId="18" fillId="15" borderId="1" xfId="1" applyNumberFormat="1" applyFont="1" applyFill="1" applyBorder="1" applyAlignment="1">
      <alignment horizontal="center" vertical="center" wrapText="1"/>
    </xf>
    <xf numFmtId="178" fontId="25" fillId="15" borderId="1" xfId="1" applyNumberFormat="1" applyFont="1" applyFill="1" applyBorder="1" applyAlignment="1">
      <alignment horizontal="center" vertical="center" wrapText="1"/>
    </xf>
    <xf numFmtId="179" fontId="18" fillId="15" borderId="1" xfId="1" applyNumberFormat="1" applyFont="1" applyFill="1" applyBorder="1" applyAlignment="1">
      <alignment vertical="center" wrapText="1"/>
    </xf>
    <xf numFmtId="178" fontId="18" fillId="14" borderId="1" xfId="1" applyNumberFormat="1" applyFont="1" applyFill="1" applyBorder="1" applyAlignment="1">
      <alignment horizontal="left" vertical="center" wrapText="1"/>
    </xf>
    <xf numFmtId="178" fontId="18" fillId="15" borderId="1" xfId="1" applyNumberFormat="1" applyFont="1" applyFill="1" applyBorder="1" applyAlignment="1">
      <alignment horizontal="center" vertical="center" wrapText="1"/>
    </xf>
    <xf numFmtId="178" fontId="25" fillId="15" borderId="1" xfId="1" applyNumberFormat="1" applyFont="1" applyFill="1" applyBorder="1" applyAlignment="1">
      <alignment horizontal="center" vertical="center"/>
    </xf>
    <xf numFmtId="176" fontId="22" fillId="19" borderId="1" xfId="1" applyNumberFormat="1" applyFont="1" applyFill="1" applyBorder="1" applyAlignment="1">
      <alignment horizontal="left" vertical="center"/>
    </xf>
    <xf numFmtId="0" fontId="16" fillId="19" borderId="1" xfId="1" applyNumberFormat="1" applyFont="1" applyFill="1" applyBorder="1" applyAlignment="1">
      <alignment horizontal="left" vertical="center"/>
    </xf>
    <xf numFmtId="14" fontId="23" fillId="21" borderId="1" xfId="1" applyNumberFormat="1" applyFont="1" applyFill="1" applyBorder="1" applyAlignment="1">
      <alignment horizontal="left" vertical="center" wrapText="1"/>
    </xf>
    <xf numFmtId="176" fontId="23" fillId="21" borderId="1" xfId="1" applyNumberFormat="1" applyFont="1" applyFill="1" applyBorder="1" applyAlignment="1">
      <alignment horizontal="left" vertical="center"/>
    </xf>
    <xf numFmtId="176" fontId="23" fillId="21" borderId="1" xfId="1" applyNumberFormat="1" applyFont="1" applyFill="1" applyBorder="1" applyAlignment="1">
      <alignment horizontal="center" vertical="center"/>
    </xf>
    <xf numFmtId="178" fontId="23" fillId="19" borderId="1" xfId="1" applyNumberFormat="1" applyFont="1" applyFill="1" applyBorder="1" applyAlignment="1">
      <alignment horizontal="center" vertical="center"/>
    </xf>
    <xf numFmtId="0" fontId="16" fillId="21" borderId="1" xfId="1" applyNumberFormat="1" applyFont="1" applyFill="1" applyBorder="1" applyAlignment="1">
      <alignment horizontal="left" vertical="center" wrapText="1"/>
    </xf>
    <xf numFmtId="0" fontId="16" fillId="19" borderId="1" xfId="1" applyNumberFormat="1" applyFont="1" applyFill="1" applyBorder="1" applyAlignment="1">
      <alignment horizontal="left" vertical="center" wrapText="1"/>
    </xf>
    <xf numFmtId="176" fontId="22" fillId="19" borderId="1" xfId="1" applyNumberFormat="1" applyFont="1" applyFill="1" applyBorder="1" applyAlignment="1" applyProtection="1">
      <alignment horizontal="left" vertical="center" wrapText="1"/>
    </xf>
    <xf numFmtId="176" fontId="16" fillId="19" borderId="1" xfId="0" applyFont="1" applyFill="1" applyBorder="1" applyAlignment="1">
      <alignment horizontal="left" vertical="center" wrapText="1"/>
    </xf>
    <xf numFmtId="0" fontId="16" fillId="19" borderId="1" xfId="0" applyNumberFormat="1" applyFont="1" applyFill="1" applyBorder="1" applyAlignment="1">
      <alignment horizontal="left" vertical="center" wrapText="1"/>
    </xf>
    <xf numFmtId="176" fontId="15" fillId="0" borderId="6" xfId="1" applyNumberFormat="1" applyFont="1" applyFill="1" applyBorder="1" applyAlignment="1">
      <alignment horizontal="right" vertical="center" wrapText="1"/>
    </xf>
    <xf numFmtId="176" fontId="14" fillId="0" borderId="0" xfId="1" applyNumberFormat="1" applyFont="1" applyFill="1" applyBorder="1" applyAlignment="1">
      <alignment horizontal="center" vertical="center" wrapText="1"/>
    </xf>
    <xf numFmtId="176" fontId="15" fillId="0" borderId="0" xfId="1" applyNumberFormat="1" applyFont="1" applyFill="1" applyBorder="1" applyAlignment="1">
      <alignment horizontal="center" vertical="center" wrapText="1"/>
    </xf>
    <xf numFmtId="0" fontId="30" fillId="0" borderId="0" xfId="10" applyFont="1" applyAlignment="1">
      <alignment horizontal="left" vertical="center"/>
    </xf>
    <xf numFmtId="176" fontId="0" fillId="0" borderId="0" xfId="0" applyAlignment="1">
      <alignment vertical="center"/>
    </xf>
    <xf numFmtId="176" fontId="0" fillId="0" borderId="0" xfId="0" applyFill="1" applyAlignment="1">
      <alignment vertical="center"/>
    </xf>
    <xf numFmtId="176" fontId="3" fillId="0" borderId="0" xfId="1" applyNumberFormat="1" applyFont="1" applyBorder="1" applyAlignment="1">
      <alignment vertical="center"/>
    </xf>
    <xf numFmtId="176" fontId="1" fillId="0" borderId="0" xfId="1" applyNumberFormat="1" applyFont="1" applyBorder="1" applyAlignment="1">
      <alignment vertical="center"/>
    </xf>
    <xf numFmtId="176" fontId="22" fillId="7" borderId="1" xfId="1" applyNumberFormat="1" applyFont="1" applyFill="1" applyBorder="1" applyAlignment="1">
      <alignment vertical="center"/>
    </xf>
    <xf numFmtId="176" fontId="22" fillId="9" borderId="1" xfId="1" applyNumberFormat="1" applyFont="1" applyFill="1" applyBorder="1" applyAlignment="1">
      <alignment vertical="center"/>
    </xf>
    <xf numFmtId="176" fontId="16" fillId="7" borderId="1" xfId="1" applyNumberFormat="1" applyFont="1" applyFill="1" applyBorder="1" applyAlignment="1">
      <alignment vertical="center"/>
    </xf>
    <xf numFmtId="176" fontId="16" fillId="0" borderId="1" xfId="1" applyNumberFormat="1" applyFont="1" applyFill="1" applyBorder="1" applyAlignment="1">
      <alignment vertical="center"/>
    </xf>
    <xf numFmtId="176" fontId="22" fillId="0" borderId="1" xfId="1" applyNumberFormat="1" applyFont="1" applyFill="1" applyBorder="1" applyAlignment="1">
      <alignment vertical="center"/>
    </xf>
    <xf numFmtId="176" fontId="22" fillId="0" borderId="1" xfId="1" applyNumberFormat="1" applyFont="1" applyBorder="1" applyAlignment="1">
      <alignment vertical="center"/>
    </xf>
    <xf numFmtId="176" fontId="1" fillId="7" borderId="0" xfId="1" applyNumberFormat="1" applyFont="1" applyFill="1" applyBorder="1" applyAlignment="1">
      <alignment vertical="center"/>
    </xf>
    <xf numFmtId="176" fontId="22" fillId="19" borderId="1" xfId="1" applyNumberFormat="1" applyFont="1" applyFill="1" applyBorder="1" applyAlignment="1">
      <alignment vertical="center"/>
    </xf>
    <xf numFmtId="176" fontId="5" fillId="0" borderId="0" xfId="1" applyNumberFormat="1" applyFont="1" applyBorder="1" applyAlignment="1">
      <alignment vertical="center"/>
    </xf>
    <xf numFmtId="176" fontId="32" fillId="11" borderId="1" xfId="0" applyFont="1" applyFill="1" applyBorder="1" applyAlignment="1">
      <alignment horizontal="center" vertical="center" textRotation="90" wrapText="1"/>
    </xf>
    <xf numFmtId="176" fontId="34" fillId="26" borderId="1" xfId="0" applyFont="1" applyFill="1" applyBorder="1" applyAlignment="1">
      <alignment horizontal="center" vertical="center" wrapText="1"/>
    </xf>
    <xf numFmtId="180" fontId="25" fillId="5" borderId="1" xfId="1" applyNumberFormat="1" applyFont="1" applyFill="1" applyBorder="1" applyAlignment="1">
      <alignment horizontal="center" vertical="center" wrapText="1"/>
    </xf>
    <xf numFmtId="180" fontId="25" fillId="16" borderId="1" xfId="1" applyNumberFormat="1" applyFont="1" applyFill="1" applyBorder="1" applyAlignment="1">
      <alignment horizontal="center" vertical="center" wrapText="1"/>
    </xf>
    <xf numFmtId="179" fontId="25" fillId="6" borderId="1" xfId="1" applyNumberFormat="1" applyFont="1" applyFill="1" applyBorder="1" applyAlignment="1">
      <alignment horizontal="center" vertical="center" wrapText="1"/>
    </xf>
    <xf numFmtId="178" fontId="25" fillId="6" borderId="1" xfId="1" applyNumberFormat="1" applyFont="1" applyFill="1" applyBorder="1" applyAlignment="1">
      <alignment horizontal="center" vertical="center" wrapText="1"/>
    </xf>
    <xf numFmtId="178" fontId="16" fillId="19" borderId="1" xfId="1" applyNumberFormat="1" applyFont="1" applyFill="1" applyBorder="1" applyAlignment="1">
      <alignment horizontal="center" vertical="center"/>
    </xf>
    <xf numFmtId="176" fontId="15" fillId="0" borderId="0" xfId="1" applyNumberFormat="1" applyFont="1" applyFill="1" applyBorder="1" applyAlignment="1">
      <alignment horizontal="center" vertical="center" wrapText="1"/>
    </xf>
    <xf numFmtId="176" fontId="15" fillId="0" borderId="0" xfId="1" applyNumberFormat="1" applyFont="1" applyFill="1" applyBorder="1" applyAlignment="1">
      <alignment horizontal="center" vertical="center" wrapText="1"/>
    </xf>
    <xf numFmtId="178" fontId="16" fillId="18" borderId="1" xfId="1" applyNumberFormat="1" applyFont="1" applyFill="1" applyBorder="1" applyAlignment="1">
      <alignment horizontal="center" vertical="center"/>
    </xf>
    <xf numFmtId="178" fontId="18" fillId="7" borderId="1" xfId="1" applyNumberFormat="1" applyFont="1" applyFill="1" applyBorder="1" applyAlignment="1">
      <alignment horizontal="center" vertical="center"/>
    </xf>
    <xf numFmtId="176" fontId="16" fillId="17" borderId="1" xfId="1" applyNumberFormat="1" applyFont="1" applyFill="1" applyBorder="1" applyAlignment="1">
      <alignment horizontal="center" vertical="center"/>
    </xf>
    <xf numFmtId="178" fontId="18" fillId="0" borderId="1" xfId="1" applyNumberFormat="1" applyFont="1" applyBorder="1" applyAlignment="1">
      <alignment horizontal="center" vertical="center"/>
    </xf>
    <xf numFmtId="176" fontId="16" fillId="9" borderId="1" xfId="1" quotePrefix="1" applyNumberFormat="1" applyFont="1" applyFill="1" applyBorder="1" applyAlignment="1">
      <alignment horizontal="center" vertical="center"/>
    </xf>
    <xf numFmtId="178" fontId="16" fillId="9" borderId="1" xfId="1" applyNumberFormat="1" applyFont="1" applyFill="1" applyBorder="1" applyAlignment="1">
      <alignment horizontal="left" vertical="center" wrapText="1"/>
    </xf>
    <xf numFmtId="178" fontId="16" fillId="0" borderId="1" xfId="1" applyNumberFormat="1" applyFont="1" applyBorder="1" applyAlignment="1">
      <alignment horizontal="left" vertical="center" wrapText="1"/>
    </xf>
    <xf numFmtId="178" fontId="16" fillId="19" borderId="1" xfId="1" applyNumberFormat="1" applyFont="1" applyFill="1" applyBorder="1" applyAlignment="1">
      <alignment horizontal="left" vertical="center" wrapText="1"/>
    </xf>
    <xf numFmtId="179" fontId="35" fillId="27" borderId="1" xfId="1" applyNumberFormat="1" applyFont="1" applyFill="1" applyBorder="1" applyAlignment="1">
      <alignment horizontal="left" vertical="center" wrapText="1"/>
    </xf>
    <xf numFmtId="179" fontId="35" fillId="27" borderId="1" xfId="1" applyNumberFormat="1" applyFont="1" applyFill="1" applyBorder="1" applyAlignment="1">
      <alignment horizontal="center" vertical="center" wrapText="1"/>
    </xf>
    <xf numFmtId="178" fontId="35" fillId="27" borderId="1" xfId="1" applyNumberFormat="1" applyFont="1" applyFill="1" applyBorder="1" applyAlignment="1">
      <alignment horizontal="center" vertical="center"/>
    </xf>
    <xf numFmtId="179" fontId="35" fillId="27" borderId="1" xfId="1" applyNumberFormat="1" applyFont="1" applyFill="1" applyBorder="1" applyAlignment="1">
      <alignment vertical="center" wrapText="1"/>
    </xf>
    <xf numFmtId="178" fontId="35" fillId="27" borderId="1" xfId="1" applyNumberFormat="1" applyFont="1" applyFill="1" applyBorder="1" applyAlignment="1">
      <alignment horizontal="left" vertical="center" wrapText="1"/>
    </xf>
    <xf numFmtId="178" fontId="35" fillId="27" borderId="1" xfId="1" applyNumberFormat="1" applyFont="1" applyFill="1" applyBorder="1" applyAlignment="1">
      <alignment horizontal="center" vertical="center" wrapText="1"/>
    </xf>
    <xf numFmtId="176" fontId="0" fillId="0" borderId="0" xfId="0" applyAlignment="1">
      <alignment horizontal="center" vertical="center"/>
    </xf>
    <xf numFmtId="0" fontId="15" fillId="0" borderId="0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176" fontId="12" fillId="0" borderId="0" xfId="0" applyFont="1" applyAlignment="1">
      <alignment vertical="center"/>
    </xf>
    <xf numFmtId="176" fontId="36" fillId="0" borderId="0" xfId="0" applyFont="1" applyAlignment="1">
      <alignment vertical="center" wrapText="1"/>
    </xf>
    <xf numFmtId="176" fontId="14" fillId="0" borderId="0" xfId="1" applyNumberFormat="1" applyFont="1" applyFill="1" applyBorder="1" applyAlignment="1">
      <alignment horizontal="center" vertical="center" wrapText="1"/>
    </xf>
    <xf numFmtId="176" fontId="15" fillId="0" borderId="0" xfId="1" applyNumberFormat="1" applyFont="1" applyFill="1" applyBorder="1" applyAlignment="1">
      <alignment horizontal="center" vertical="center" wrapText="1"/>
    </xf>
    <xf numFmtId="0" fontId="20" fillId="30" borderId="1" xfId="0" applyNumberFormat="1" applyFont="1" applyFill="1" applyBorder="1" applyAlignment="1">
      <alignment horizontal="center" vertical="center" wrapText="1"/>
    </xf>
    <xf numFmtId="0" fontId="37" fillId="31" borderId="1" xfId="0" applyNumberFormat="1" applyFont="1" applyFill="1" applyBorder="1" applyAlignment="1">
      <alignment horizontal="center" vertical="center" wrapText="1"/>
    </xf>
    <xf numFmtId="0" fontId="37" fillId="32" borderId="1" xfId="0" applyNumberFormat="1" applyFont="1" applyFill="1" applyBorder="1" applyAlignment="1">
      <alignment horizontal="center" vertical="center" wrapText="1"/>
    </xf>
    <xf numFmtId="0" fontId="37" fillId="33" borderId="1" xfId="0" applyNumberFormat="1" applyFont="1" applyFill="1" applyBorder="1" applyAlignment="1">
      <alignment horizontal="center" vertical="center" wrapText="1"/>
    </xf>
    <xf numFmtId="0" fontId="20" fillId="29" borderId="1" xfId="0" applyNumberFormat="1" applyFont="1" applyFill="1" applyBorder="1" applyAlignment="1">
      <alignment horizontal="center" vertical="center"/>
    </xf>
    <xf numFmtId="0" fontId="31" fillId="11" borderId="1" xfId="0" applyNumberFormat="1" applyFont="1" applyFill="1" applyBorder="1" applyAlignment="1">
      <alignment vertical="center" wrapText="1"/>
    </xf>
    <xf numFmtId="0" fontId="39" fillId="7" borderId="1" xfId="0" applyNumberFormat="1" applyFont="1" applyFill="1" applyBorder="1" applyAlignment="1">
      <alignment vertical="center" wrapText="1"/>
    </xf>
    <xf numFmtId="0" fontId="31" fillId="7" borderId="1" xfId="0" applyNumberFormat="1" applyFont="1" applyFill="1" applyBorder="1" applyAlignment="1">
      <alignment vertical="center" wrapText="1"/>
    </xf>
    <xf numFmtId="0" fontId="39" fillId="7" borderId="1" xfId="0" applyNumberFormat="1" applyFont="1" applyFill="1" applyBorder="1" applyAlignment="1">
      <alignment vertical="center"/>
    </xf>
    <xf numFmtId="0" fontId="20" fillId="7" borderId="1" xfId="0" applyNumberFormat="1" applyFont="1" applyFill="1" applyBorder="1" applyAlignment="1">
      <alignment vertical="center"/>
    </xf>
    <xf numFmtId="180" fontId="31" fillId="11" borderId="1" xfId="0" applyNumberFormat="1" applyFont="1" applyFill="1" applyBorder="1" applyAlignment="1">
      <alignment horizontal="center" vertical="center" wrapText="1"/>
    </xf>
    <xf numFmtId="180" fontId="39" fillId="7" borderId="1" xfId="0" applyNumberFormat="1" applyFont="1" applyFill="1" applyBorder="1" applyAlignment="1">
      <alignment horizontal="center" vertical="center"/>
    </xf>
    <xf numFmtId="180" fontId="39" fillId="7" borderId="1" xfId="0" applyNumberFormat="1" applyFont="1" applyFill="1" applyBorder="1" applyAlignment="1">
      <alignment horizontal="center" vertical="center" wrapText="1"/>
    </xf>
    <xf numFmtId="180" fontId="31" fillId="7" borderId="1" xfId="0" applyNumberFormat="1" applyFont="1" applyFill="1" applyBorder="1" applyAlignment="1">
      <alignment horizontal="center" vertical="center" wrapText="1"/>
    </xf>
    <xf numFmtId="176" fontId="15" fillId="0" borderId="0" xfId="1" applyNumberFormat="1" applyFont="1" applyFill="1" applyBorder="1" applyAlignment="1">
      <alignment vertical="center" wrapText="1"/>
    </xf>
    <xf numFmtId="176" fontId="38" fillId="11" borderId="1" xfId="0" applyFont="1" applyFill="1" applyBorder="1" applyAlignment="1">
      <alignment horizontal="center" vertical="center" textRotation="90" wrapText="1"/>
    </xf>
    <xf numFmtId="178" fontId="38" fillId="11" borderId="1" xfId="0" applyNumberFormat="1" applyFont="1" applyFill="1" applyBorder="1" applyAlignment="1">
      <alignment horizontal="center" vertical="center" wrapText="1"/>
    </xf>
    <xf numFmtId="0" fontId="15" fillId="7" borderId="0" xfId="1" applyNumberFormat="1" applyFont="1" applyFill="1" applyBorder="1" applyAlignment="1">
      <alignment horizontal="center" vertical="center" wrapText="1"/>
    </xf>
    <xf numFmtId="176" fontId="22" fillId="0" borderId="1" xfId="1" applyNumberFormat="1" applyFont="1" applyFill="1" applyBorder="1">
      <alignment vertical="center"/>
    </xf>
    <xf numFmtId="14" fontId="16" fillId="18" borderId="1" xfId="1" applyNumberFormat="1" applyFont="1" applyFill="1" applyBorder="1" applyAlignment="1">
      <alignment horizontal="left" vertical="center" wrapText="1"/>
    </xf>
    <xf numFmtId="14" fontId="18" fillId="17" borderId="1" xfId="1" applyNumberFormat="1" applyFont="1" applyFill="1" applyBorder="1" applyAlignment="1">
      <alignment horizontal="left" vertical="center" wrapText="1"/>
    </xf>
    <xf numFmtId="176" fontId="16" fillId="0" borderId="4" xfId="1" applyNumberFormat="1" applyFont="1" applyFill="1" applyBorder="1" applyAlignment="1">
      <alignment horizontal="left" vertical="center"/>
    </xf>
    <xf numFmtId="176" fontId="16" fillId="0" borderId="1" xfId="1" applyNumberFormat="1" applyFont="1" applyFill="1" applyBorder="1" applyAlignment="1">
      <alignment horizontal="center" vertical="center"/>
    </xf>
    <xf numFmtId="176" fontId="16" fillId="0" borderId="4" xfId="1" applyNumberFormat="1" applyFont="1" applyFill="1" applyBorder="1" applyAlignment="1">
      <alignment horizontal="left" vertical="center" wrapText="1"/>
    </xf>
    <xf numFmtId="176" fontId="16" fillId="0" borderId="1" xfId="1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vertical="center" wrapText="1"/>
    </xf>
    <xf numFmtId="178" fontId="15" fillId="0" borderId="0" xfId="1" applyNumberFormat="1" applyFont="1" applyFill="1" applyBorder="1" applyAlignment="1">
      <alignment horizontal="center" vertical="center" wrapText="1"/>
    </xf>
    <xf numFmtId="178" fontId="25" fillId="16" borderId="1" xfId="1" applyNumberFormat="1" applyFont="1" applyFill="1" applyBorder="1" applyAlignment="1">
      <alignment horizontal="center" vertical="center" wrapText="1"/>
    </xf>
    <xf numFmtId="0" fontId="30" fillId="0" borderId="0" xfId="10" applyNumberFormat="1" applyFont="1" applyAlignment="1">
      <alignment horizontal="left" vertical="center"/>
    </xf>
    <xf numFmtId="176" fontId="33" fillId="34" borderId="1" xfId="6" applyFont="1" applyFill="1" applyBorder="1" applyAlignment="1">
      <alignment horizontal="left" vertical="center"/>
    </xf>
    <xf numFmtId="176" fontId="30" fillId="0" borderId="0" xfId="0" applyFont="1">
      <alignment vertical="center"/>
    </xf>
    <xf numFmtId="0" fontId="30" fillId="0" borderId="0" xfId="0" applyNumberFormat="1" applyFont="1" applyAlignment="1">
      <alignment horizontal="center" vertical="center"/>
    </xf>
    <xf numFmtId="176" fontId="30" fillId="0" borderId="0" xfId="0" applyFont="1" applyAlignment="1">
      <alignment horizontal="center" vertical="center"/>
    </xf>
    <xf numFmtId="0" fontId="43" fillId="0" borderId="1" xfId="0" applyNumberFormat="1" applyFont="1" applyBorder="1" applyAlignment="1">
      <alignment horizontal="center" vertical="center"/>
    </xf>
    <xf numFmtId="176" fontId="43" fillId="0" borderId="1" xfId="0" applyFont="1" applyBorder="1" applyAlignment="1">
      <alignment horizontal="center" vertical="center"/>
    </xf>
    <xf numFmtId="0" fontId="30" fillId="0" borderId="1" xfId="0" applyNumberFormat="1" applyFont="1" applyBorder="1" applyAlignment="1">
      <alignment horizontal="center" vertical="center"/>
    </xf>
    <xf numFmtId="0" fontId="30" fillId="35" borderId="1" xfId="0" applyNumberFormat="1" applyFont="1" applyFill="1" applyBorder="1" applyAlignment="1">
      <alignment vertical="center"/>
    </xf>
    <xf numFmtId="176" fontId="44" fillId="35" borderId="1" xfId="0" applyFont="1" applyFill="1" applyBorder="1">
      <alignment vertical="center"/>
    </xf>
    <xf numFmtId="176" fontId="30" fillId="35" borderId="1" xfId="0" applyFont="1" applyFill="1" applyBorder="1" applyAlignment="1">
      <alignment vertical="center"/>
    </xf>
    <xf numFmtId="176" fontId="30" fillId="35" borderId="1" xfId="0" applyFont="1" applyFill="1" applyBorder="1">
      <alignment vertical="center"/>
    </xf>
    <xf numFmtId="176" fontId="30" fillId="35" borderId="1" xfId="0" applyFont="1" applyFill="1" applyBorder="1" applyAlignment="1">
      <alignment vertical="center" wrapText="1"/>
    </xf>
    <xf numFmtId="178" fontId="16" fillId="36" borderId="1" xfId="1" applyNumberFormat="1" applyFont="1" applyFill="1" applyBorder="1" applyAlignment="1">
      <alignment horizontal="center" vertical="center"/>
    </xf>
    <xf numFmtId="176" fontId="47" fillId="0" borderId="1" xfId="1" applyNumberFormat="1" applyFont="1" applyFill="1" applyBorder="1" applyAlignment="1">
      <alignment horizontal="center" vertical="center"/>
    </xf>
    <xf numFmtId="176" fontId="47" fillId="0" borderId="1" xfId="1" applyNumberFormat="1" applyFont="1" applyFill="1" applyBorder="1" applyAlignment="1">
      <alignment horizontal="center" vertical="center"/>
    </xf>
    <xf numFmtId="176" fontId="47" fillId="19" borderId="1" xfId="1" applyNumberFormat="1" applyFont="1" applyFill="1" applyBorder="1" applyAlignment="1">
      <alignment vertical="center"/>
    </xf>
    <xf numFmtId="176" fontId="18" fillId="38" borderId="1" xfId="1" applyNumberFormat="1" applyFont="1" applyFill="1" applyBorder="1" applyAlignment="1">
      <alignment horizontal="center" vertical="center"/>
    </xf>
    <xf numFmtId="176" fontId="18" fillId="38" borderId="1" xfId="1" applyNumberFormat="1" applyFont="1" applyFill="1" applyBorder="1" applyAlignment="1">
      <alignment horizontal="center" vertical="center" wrapText="1"/>
    </xf>
    <xf numFmtId="176" fontId="18" fillId="38" borderId="1" xfId="1" applyNumberFormat="1" applyFont="1" applyFill="1" applyBorder="1" applyAlignment="1">
      <alignment horizontal="center" vertical="top" wrapText="1"/>
    </xf>
    <xf numFmtId="176" fontId="30" fillId="0" borderId="1" xfId="0" applyFont="1" applyFill="1" applyBorder="1" applyAlignment="1">
      <alignment vertical="center"/>
    </xf>
    <xf numFmtId="176" fontId="30" fillId="0" borderId="1" xfId="0" applyFont="1" applyFill="1" applyBorder="1">
      <alignment vertical="center"/>
    </xf>
    <xf numFmtId="176" fontId="30" fillId="0" borderId="1" xfId="0" quotePrefix="1" applyFont="1" applyFill="1" applyBorder="1" applyAlignment="1">
      <alignment horizontal="left" vertical="center" wrapText="1"/>
    </xf>
    <xf numFmtId="176" fontId="44" fillId="0" borderId="1" xfId="0" applyFont="1" applyFill="1" applyBorder="1">
      <alignment vertical="center"/>
    </xf>
    <xf numFmtId="176" fontId="30" fillId="0" borderId="1" xfId="0" applyFont="1" applyFill="1" applyBorder="1" applyAlignment="1">
      <alignment vertical="center" wrapText="1"/>
    </xf>
    <xf numFmtId="176" fontId="44" fillId="35" borderId="1" xfId="0" applyFont="1" applyFill="1" applyBorder="1" applyAlignment="1">
      <alignment vertical="center" wrapText="1"/>
    </xf>
    <xf numFmtId="176" fontId="44" fillId="0" borderId="5" xfId="0" quotePrefix="1" applyFont="1" applyBorder="1" applyAlignment="1">
      <alignment vertical="center" wrapText="1"/>
    </xf>
    <xf numFmtId="176" fontId="44" fillId="0" borderId="1" xfId="0" applyFont="1" applyFill="1" applyBorder="1" applyAlignment="1">
      <alignment vertical="center" wrapText="1"/>
    </xf>
    <xf numFmtId="176" fontId="51" fillId="0" borderId="0" xfId="1" applyNumberFormat="1" applyFont="1" applyFill="1" applyBorder="1" applyAlignment="1">
      <alignment horizontal="center" vertical="center" wrapText="1"/>
    </xf>
    <xf numFmtId="178" fontId="51" fillId="7" borderId="0" xfId="1" applyNumberFormat="1" applyFont="1" applyFill="1" applyBorder="1" applyAlignment="1">
      <alignment horizontal="center" vertical="center" wrapText="1"/>
    </xf>
    <xf numFmtId="178" fontId="52" fillId="12" borderId="1" xfId="1" applyNumberFormat="1" applyFont="1" applyFill="1" applyBorder="1" applyAlignment="1">
      <alignment horizontal="center" vertical="center"/>
    </xf>
    <xf numFmtId="178" fontId="53" fillId="7" borderId="1" xfId="1" applyNumberFormat="1" applyFont="1" applyFill="1" applyBorder="1" applyAlignment="1">
      <alignment horizontal="center" vertical="center"/>
    </xf>
    <xf numFmtId="0" fontId="52" fillId="7" borderId="1" xfId="1" applyNumberFormat="1" applyFont="1" applyFill="1" applyBorder="1" applyAlignment="1">
      <alignment horizontal="center" vertical="center"/>
    </xf>
    <xf numFmtId="178" fontId="52" fillId="7" borderId="1" xfId="1" applyNumberFormat="1" applyFont="1" applyFill="1" applyBorder="1" applyAlignment="1">
      <alignment horizontal="center" vertical="center"/>
    </xf>
    <xf numFmtId="178" fontId="52" fillId="9" borderId="1" xfId="1" applyNumberFormat="1" applyFont="1" applyFill="1" applyBorder="1" applyAlignment="1">
      <alignment horizontal="center" vertical="center" wrapText="1"/>
    </xf>
    <xf numFmtId="178" fontId="52" fillId="12" borderId="1" xfId="1" applyNumberFormat="1" applyFont="1" applyFill="1" applyBorder="1" applyAlignment="1">
      <alignment horizontal="center" vertical="center" wrapText="1"/>
    </xf>
    <xf numFmtId="178" fontId="53" fillId="0" borderId="1" xfId="1" applyNumberFormat="1" applyFont="1" applyBorder="1" applyAlignment="1">
      <alignment horizontal="center" vertical="center"/>
    </xf>
    <xf numFmtId="178" fontId="52" fillId="5" borderId="1" xfId="1" applyNumberFormat="1" applyFont="1" applyFill="1" applyBorder="1" applyAlignment="1">
      <alignment horizontal="center" vertical="center" wrapText="1"/>
    </xf>
    <xf numFmtId="178" fontId="52" fillId="5" borderId="1" xfId="1" applyNumberFormat="1" applyFont="1" applyFill="1" applyBorder="1" applyAlignment="1">
      <alignment horizontal="center" vertical="center"/>
    </xf>
    <xf numFmtId="179" fontId="52" fillId="6" borderId="1" xfId="1" applyNumberFormat="1" applyFont="1" applyFill="1" applyBorder="1" applyAlignment="1">
      <alignment horizontal="center" vertical="center" wrapText="1"/>
    </xf>
    <xf numFmtId="178" fontId="52" fillId="6" borderId="1" xfId="1" applyNumberFormat="1" applyFont="1" applyFill="1" applyBorder="1" applyAlignment="1">
      <alignment horizontal="center" vertical="center" wrapText="1"/>
    </xf>
    <xf numFmtId="178" fontId="53" fillId="19" borderId="1" xfId="1" applyNumberFormat="1" applyFont="1" applyFill="1" applyBorder="1" applyAlignment="1">
      <alignment horizontal="center" vertical="center"/>
    </xf>
    <xf numFmtId="179" fontId="52" fillId="15" borderId="1" xfId="1" applyNumberFormat="1" applyFont="1" applyFill="1" applyBorder="1" applyAlignment="1">
      <alignment horizontal="center" vertical="center" wrapText="1"/>
    </xf>
    <xf numFmtId="176" fontId="54" fillId="0" borderId="0" xfId="1" applyNumberFormat="1" applyFont="1" applyBorder="1" applyAlignment="1">
      <alignment horizontal="center" vertical="center" wrapText="1"/>
    </xf>
    <xf numFmtId="0" fontId="37" fillId="40" borderId="1" xfId="0" applyNumberFormat="1" applyFont="1" applyFill="1" applyBorder="1" applyAlignment="1">
      <alignment horizontal="center" vertical="center" wrapText="1"/>
    </xf>
    <xf numFmtId="178" fontId="34" fillId="26" borderId="1" xfId="0" applyNumberFormat="1" applyFont="1" applyFill="1" applyBorder="1" applyAlignment="1">
      <alignment horizontal="center" vertical="center" wrapText="1"/>
    </xf>
    <xf numFmtId="176" fontId="16" fillId="18" borderId="1" xfId="1" applyNumberFormat="1" applyFont="1" applyFill="1" applyBorder="1" applyAlignment="1">
      <alignment horizontal="left" vertical="center"/>
    </xf>
    <xf numFmtId="176" fontId="47" fillId="0" borderId="1" xfId="1" applyNumberFormat="1" applyFont="1" applyFill="1" applyBorder="1" applyAlignment="1">
      <alignment horizontal="center" vertical="center"/>
    </xf>
    <xf numFmtId="176" fontId="41" fillId="0" borderId="0" xfId="1" applyNumberFormat="1" applyFont="1" applyFill="1" applyBorder="1" applyAlignment="1">
      <alignment vertical="center" wrapText="1"/>
    </xf>
    <xf numFmtId="14" fontId="32" fillId="11" borderId="1" xfId="0" applyNumberFormat="1" applyFont="1" applyFill="1" applyBorder="1" applyAlignment="1">
      <alignment horizontal="center" vertical="center" textRotation="90" wrapText="1"/>
    </xf>
    <xf numFmtId="14" fontId="16" fillId="7" borderId="1" xfId="1" applyNumberFormat="1" applyFont="1" applyFill="1" applyBorder="1" applyAlignment="1">
      <alignment horizontal="left" vertical="center"/>
    </xf>
    <xf numFmtId="14" fontId="16" fillId="9" borderId="1" xfId="1" applyNumberFormat="1" applyFont="1" applyFill="1" applyBorder="1" applyAlignment="1">
      <alignment horizontal="left" vertical="center"/>
    </xf>
    <xf numFmtId="14" fontId="18" fillId="12" borderId="1" xfId="1" applyNumberFormat="1" applyFont="1" applyFill="1" applyBorder="1" applyAlignment="1">
      <alignment vertical="center" wrapText="1"/>
    </xf>
    <xf numFmtId="14" fontId="18" fillId="9" borderId="1" xfId="1" applyNumberFormat="1" applyFont="1" applyFill="1" applyBorder="1" applyAlignment="1">
      <alignment vertical="center" wrapText="1"/>
    </xf>
    <xf numFmtId="14" fontId="16" fillId="0" borderId="1" xfId="1" applyNumberFormat="1" applyFont="1" applyBorder="1" applyAlignment="1">
      <alignment horizontal="left" vertical="center"/>
    </xf>
    <xf numFmtId="14" fontId="35" fillId="27" borderId="1" xfId="1" applyNumberFormat="1" applyFont="1" applyFill="1" applyBorder="1" applyAlignment="1">
      <alignment vertical="center" wrapText="1"/>
    </xf>
    <xf numFmtId="14" fontId="25" fillId="5" borderId="1" xfId="1" applyNumberFormat="1" applyFont="1" applyFill="1" applyBorder="1" applyAlignment="1">
      <alignment vertical="center" wrapText="1"/>
    </xf>
    <xf numFmtId="14" fontId="25" fillId="16" borderId="1" xfId="1" applyNumberFormat="1" applyFont="1" applyFill="1" applyBorder="1" applyAlignment="1">
      <alignment vertical="center" wrapText="1"/>
    </xf>
    <xf numFmtId="14" fontId="25" fillId="6" borderId="1" xfId="1" applyNumberFormat="1" applyFont="1" applyFill="1" applyBorder="1" applyAlignment="1">
      <alignment horizontal="left" vertical="center" wrapText="1"/>
    </xf>
    <xf numFmtId="14" fontId="16" fillId="19" borderId="1" xfId="1" applyNumberFormat="1" applyFont="1" applyFill="1" applyBorder="1" applyAlignment="1">
      <alignment horizontal="left" vertical="center"/>
    </xf>
    <xf numFmtId="14" fontId="18" fillId="15" borderId="1" xfId="1" applyNumberFormat="1" applyFont="1" applyFill="1" applyBorder="1" applyAlignment="1">
      <alignment vertical="center" wrapText="1"/>
    </xf>
    <xf numFmtId="178" fontId="12" fillId="7" borderId="0" xfId="0" applyNumberFormat="1" applyFont="1" applyFill="1" applyAlignment="1">
      <alignment horizontal="center" vertical="center"/>
    </xf>
    <xf numFmtId="176" fontId="0" fillId="7" borderId="0" xfId="0" applyFill="1" applyAlignment="1">
      <alignment vertical="center"/>
    </xf>
    <xf numFmtId="176" fontId="0" fillId="7" borderId="0" xfId="0" applyFill="1" applyAlignment="1">
      <alignment horizontal="center" vertical="center"/>
    </xf>
    <xf numFmtId="176" fontId="1" fillId="7" borderId="0" xfId="1" applyNumberFormat="1" applyFont="1" applyFill="1" applyBorder="1" applyAlignment="1">
      <alignment horizontal="center" vertical="center" wrapText="1"/>
    </xf>
    <xf numFmtId="178" fontId="0" fillId="7" borderId="0" xfId="0" applyNumberFormat="1" applyFill="1" applyAlignment="1">
      <alignment horizontal="center" vertical="center"/>
    </xf>
    <xf numFmtId="176" fontId="56" fillId="19" borderId="1" xfId="1" applyNumberFormat="1" applyFont="1" applyFill="1" applyBorder="1" applyAlignment="1">
      <alignment vertical="center"/>
    </xf>
    <xf numFmtId="176" fontId="41" fillId="0" borderId="0" xfId="1" applyNumberFormat="1" applyFont="1" applyFill="1" applyBorder="1" applyAlignment="1">
      <alignment vertical="center"/>
    </xf>
    <xf numFmtId="176" fontId="47" fillId="0" borderId="1" xfId="1" applyNumberFormat="1" applyFont="1" applyFill="1" applyBorder="1" applyAlignment="1">
      <alignment horizontal="center" vertical="center"/>
    </xf>
    <xf numFmtId="176" fontId="18" fillId="0" borderId="0" xfId="1" applyNumberFormat="1" applyFont="1" applyBorder="1" applyAlignment="1">
      <alignment horizontal="left" vertical="center"/>
    </xf>
    <xf numFmtId="0" fontId="18" fillId="0" borderId="0" xfId="1" applyNumberFormat="1" applyFont="1" applyBorder="1" applyAlignment="1">
      <alignment horizontal="left" vertical="center"/>
    </xf>
    <xf numFmtId="184" fontId="18" fillId="0" borderId="0" xfId="1" applyNumberFormat="1" applyFont="1" applyBorder="1" applyAlignment="1">
      <alignment horizontal="left" vertical="center"/>
    </xf>
    <xf numFmtId="0" fontId="16" fillId="41" borderId="1" xfId="1" applyNumberFormat="1" applyFont="1" applyFill="1" applyBorder="1" applyAlignment="1">
      <alignment horizontal="left" vertical="center" wrapText="1"/>
    </xf>
    <xf numFmtId="182" fontId="16" fillId="0" borderId="1" xfId="1" applyNumberFormat="1" applyFont="1" applyFill="1" applyBorder="1" applyAlignment="1">
      <alignment horizontal="left" vertical="center" wrapText="1"/>
    </xf>
    <xf numFmtId="176" fontId="47" fillId="0" borderId="1" xfId="1" applyNumberFormat="1" applyFont="1" applyFill="1" applyBorder="1" applyAlignment="1">
      <alignment horizontal="center" vertical="center"/>
    </xf>
    <xf numFmtId="176" fontId="18" fillId="38" borderId="1" xfId="1" applyNumberFormat="1" applyFont="1" applyFill="1" applyBorder="1" applyAlignment="1">
      <alignment horizontal="center" vertical="center" wrapText="1"/>
    </xf>
    <xf numFmtId="178" fontId="30" fillId="0" borderId="0" xfId="0" applyNumberFormat="1" applyFont="1" applyAlignment="1">
      <alignment horizontal="center" vertical="center"/>
    </xf>
    <xf numFmtId="176" fontId="30" fillId="0" borderId="0" xfId="0" applyFont="1" applyAlignment="1">
      <alignment vertical="center"/>
    </xf>
    <xf numFmtId="176" fontId="30" fillId="0" borderId="0" xfId="0" applyFont="1" applyAlignment="1">
      <alignment vertical="center" wrapText="1"/>
    </xf>
    <xf numFmtId="176" fontId="16" fillId="0" borderId="0" xfId="1" applyNumberFormat="1" applyFont="1" applyBorder="1" applyAlignment="1">
      <alignment horizontal="left" vertical="center"/>
    </xf>
    <xf numFmtId="0" fontId="16" fillId="0" borderId="0" xfId="1" applyNumberFormat="1" applyFont="1" applyBorder="1" applyAlignment="1">
      <alignment horizontal="left" vertical="center"/>
    </xf>
    <xf numFmtId="0" fontId="30" fillId="0" borderId="0" xfId="0" applyNumberFormat="1" applyFont="1" applyAlignment="1">
      <alignment vertical="center" wrapText="1"/>
    </xf>
    <xf numFmtId="176" fontId="30" fillId="0" borderId="0" xfId="0" applyFont="1" applyFill="1" applyAlignment="1">
      <alignment vertical="center"/>
    </xf>
    <xf numFmtId="176" fontId="31" fillId="0" borderId="0" xfId="1" applyNumberFormat="1" applyFont="1" applyBorder="1" applyAlignment="1">
      <alignment vertical="center"/>
    </xf>
    <xf numFmtId="176" fontId="23" fillId="0" borderId="0" xfId="1" applyNumberFormat="1" applyFont="1" applyBorder="1" applyAlignment="1">
      <alignment vertical="center"/>
    </xf>
    <xf numFmtId="186" fontId="16" fillId="0" borderId="1" xfId="11" applyFont="1" applyBorder="1" applyAlignment="1">
      <alignment horizontal="center" vertical="center" wrapText="1"/>
    </xf>
    <xf numFmtId="178" fontId="16" fillId="7" borderId="1" xfId="1" applyNumberFormat="1" applyFont="1" applyFill="1" applyBorder="1" applyAlignment="1">
      <alignment vertical="center" wrapText="1"/>
    </xf>
    <xf numFmtId="185" fontId="25" fillId="9" borderId="1" xfId="1" applyNumberFormat="1" applyFont="1" applyFill="1" applyBorder="1" applyAlignment="1">
      <alignment horizontal="center" vertical="center"/>
    </xf>
    <xf numFmtId="185" fontId="16" fillId="9" borderId="1" xfId="1" applyNumberFormat="1" applyFont="1" applyFill="1" applyBorder="1" applyAlignment="1">
      <alignment horizontal="center" vertical="center"/>
    </xf>
    <xf numFmtId="176" fontId="16" fillId="0" borderId="1" xfId="1" quotePrefix="1" applyNumberFormat="1" applyFont="1" applyFill="1" applyBorder="1" applyAlignment="1">
      <alignment vertical="center"/>
    </xf>
    <xf numFmtId="178" fontId="16" fillId="0" borderId="3" xfId="1" applyNumberFormat="1" applyFont="1" applyBorder="1" applyAlignment="1">
      <alignment horizontal="left" vertical="center" wrapText="1"/>
    </xf>
    <xf numFmtId="176" fontId="16" fillId="0" borderId="0" xfId="1" applyNumberFormat="1" applyFont="1" applyBorder="1" applyAlignment="1">
      <alignment vertical="center"/>
    </xf>
    <xf numFmtId="177" fontId="23" fillId="0" borderId="0" xfId="1" applyNumberFormat="1" applyFont="1" applyBorder="1" applyAlignment="1">
      <alignment horizontal="left" vertical="center"/>
    </xf>
    <xf numFmtId="176" fontId="23" fillId="0" borderId="0" xfId="1" applyNumberFormat="1" applyFont="1" applyBorder="1" applyAlignment="1">
      <alignment horizontal="left" vertical="center"/>
    </xf>
    <xf numFmtId="176" fontId="23" fillId="0" borderId="0" xfId="1" applyNumberFormat="1" applyFont="1" applyBorder="1" applyAlignment="1">
      <alignment horizontal="center" vertical="center"/>
    </xf>
    <xf numFmtId="176" fontId="23" fillId="0" borderId="0" xfId="1" applyNumberFormat="1" applyFont="1" applyBorder="1" applyAlignment="1">
      <alignment horizontal="center" vertical="center" wrapText="1"/>
    </xf>
    <xf numFmtId="176" fontId="23" fillId="0" borderId="0" xfId="1" applyNumberFormat="1" applyFont="1" applyBorder="1" applyAlignment="1">
      <alignment horizontal="left" vertical="center" wrapText="1"/>
    </xf>
    <xf numFmtId="178" fontId="23" fillId="0" borderId="0" xfId="1" applyNumberFormat="1" applyFont="1" applyBorder="1" applyAlignment="1">
      <alignment horizontal="center" vertical="center" wrapText="1"/>
    </xf>
    <xf numFmtId="176" fontId="16" fillId="0" borderId="8" xfId="1" applyNumberFormat="1" applyFont="1" applyFill="1" applyBorder="1" applyAlignment="1">
      <alignment vertical="center"/>
    </xf>
    <xf numFmtId="0" fontId="20" fillId="18" borderId="1" xfId="0" applyNumberFormat="1" applyFont="1" applyFill="1" applyBorder="1" applyAlignment="1">
      <alignment horizontal="center" vertical="center"/>
    </xf>
    <xf numFmtId="178" fontId="51" fillId="0" borderId="0" xfId="1" applyNumberFormat="1" applyFont="1" applyFill="1" applyBorder="1" applyAlignment="1">
      <alignment horizontal="center" vertical="center" wrapText="1"/>
    </xf>
    <xf numFmtId="178" fontId="16" fillId="0" borderId="1" xfId="1" applyNumberFormat="1" applyFont="1" applyFill="1" applyBorder="1" applyAlignment="1">
      <alignment horizontal="center" vertical="center" wrapText="1"/>
    </xf>
    <xf numFmtId="178" fontId="52" fillId="15" borderId="1" xfId="1" applyNumberFormat="1" applyFont="1" applyFill="1" applyBorder="1" applyAlignment="1">
      <alignment horizontal="center" vertical="center" wrapText="1"/>
    </xf>
    <xf numFmtId="178" fontId="53" fillId="0" borderId="0" xfId="1" applyNumberFormat="1" applyFont="1" applyBorder="1" applyAlignment="1">
      <alignment horizontal="center" vertical="center" wrapText="1"/>
    </xf>
    <xf numFmtId="178" fontId="16" fillId="0" borderId="1" xfId="1" applyNumberFormat="1" applyFont="1" applyBorder="1" applyAlignment="1">
      <alignment vertical="center" wrapText="1"/>
    </xf>
    <xf numFmtId="180" fontId="16" fillId="0" borderId="1" xfId="1" applyNumberFormat="1" applyFont="1" applyFill="1" applyBorder="1" applyAlignment="1">
      <alignment horizontal="center" vertical="center" wrapText="1"/>
    </xf>
    <xf numFmtId="180" fontId="16" fillId="7" borderId="1" xfId="1" applyNumberFormat="1" applyFont="1" applyFill="1" applyBorder="1" applyAlignment="1">
      <alignment horizontal="center" vertical="center" wrapText="1"/>
    </xf>
    <xf numFmtId="180" fontId="16" fillId="7" borderId="1" xfId="1" applyNumberFormat="1" applyFont="1" applyFill="1" applyBorder="1" applyAlignment="1">
      <alignment horizontal="center" vertical="center"/>
    </xf>
    <xf numFmtId="180" fontId="23" fillId="9" borderId="1" xfId="1" applyNumberFormat="1" applyFont="1" applyFill="1" applyBorder="1" applyAlignment="1">
      <alignment horizontal="center" vertical="center" wrapText="1"/>
    </xf>
    <xf numFmtId="14" fontId="16" fillId="9" borderId="1" xfId="1" applyNumberFormat="1" applyFont="1" applyFill="1" applyBorder="1" applyAlignment="1">
      <alignment horizontal="center" vertical="center" wrapText="1"/>
    </xf>
    <xf numFmtId="178" fontId="52" fillId="18" borderId="1" xfId="1" applyNumberFormat="1" applyFont="1" applyFill="1" applyBorder="1" applyAlignment="1">
      <alignment horizontal="center" vertical="center"/>
    </xf>
    <xf numFmtId="176" fontId="16" fillId="7" borderId="1" xfId="1" applyNumberFormat="1" applyFont="1" applyFill="1" applyBorder="1" applyAlignment="1">
      <alignment horizontal="center" vertical="center" wrapText="1"/>
    </xf>
    <xf numFmtId="176" fontId="60" fillId="9" borderId="1" xfId="1" applyNumberFormat="1" applyFont="1" applyFill="1" applyBorder="1" applyAlignment="1">
      <alignment horizontal="left" vertical="center"/>
    </xf>
    <xf numFmtId="0" fontId="16" fillId="18" borderId="1" xfId="1" quotePrefix="1" applyNumberFormat="1" applyFont="1" applyFill="1" applyBorder="1" applyAlignment="1">
      <alignment horizontal="left" vertical="center" wrapText="1"/>
    </xf>
    <xf numFmtId="178" fontId="1" fillId="0" borderId="0" xfId="1" applyNumberFormat="1" applyFont="1" applyBorder="1" applyAlignment="1">
      <alignment vertical="center"/>
    </xf>
    <xf numFmtId="178" fontId="18" fillId="18" borderId="1" xfId="1" applyNumberFormat="1" applyFont="1" applyFill="1" applyBorder="1" applyAlignment="1">
      <alignment horizontal="center" vertical="center"/>
    </xf>
    <xf numFmtId="176" fontId="16" fillId="17" borderId="1" xfId="1" applyNumberFormat="1" applyFont="1" applyFill="1" applyBorder="1" applyAlignment="1">
      <alignment horizontal="left" vertical="center" wrapText="1"/>
    </xf>
    <xf numFmtId="178" fontId="23" fillId="0" borderId="1" xfId="1" applyNumberFormat="1" applyFont="1" applyFill="1" applyBorder="1" applyAlignment="1">
      <alignment horizontal="center" vertical="center"/>
    </xf>
    <xf numFmtId="0" fontId="20" fillId="7" borderId="1" xfId="0" applyNumberFormat="1" applyFont="1" applyFill="1" applyBorder="1" applyAlignment="1">
      <alignment vertical="center" wrapText="1"/>
    </xf>
    <xf numFmtId="0" fontId="61" fillId="7" borderId="1" xfId="0" applyNumberFormat="1" applyFont="1" applyFill="1" applyBorder="1" applyAlignment="1">
      <alignment vertical="center"/>
    </xf>
    <xf numFmtId="176" fontId="60" fillId="0" borderId="1" xfId="1" applyNumberFormat="1" applyFont="1" applyFill="1" applyBorder="1" applyAlignment="1">
      <alignment vertical="center" wrapText="1"/>
    </xf>
    <xf numFmtId="178" fontId="16" fillId="17" borderId="1" xfId="1" applyNumberFormat="1" applyFont="1" applyFill="1" applyBorder="1" applyAlignment="1">
      <alignment horizontal="center" vertical="center" wrapText="1"/>
    </xf>
    <xf numFmtId="176" fontId="33" fillId="34" borderId="1" xfId="6" applyFont="1" applyFill="1" applyBorder="1" applyAlignment="1">
      <alignment vertical="center"/>
    </xf>
    <xf numFmtId="182" fontId="19" fillId="0" borderId="1" xfId="6" applyNumberFormat="1" applyFont="1" applyBorder="1" applyAlignment="1">
      <alignment vertical="center" wrapText="1"/>
    </xf>
    <xf numFmtId="176" fontId="19" fillId="0" borderId="1" xfId="6" applyFont="1" applyBorder="1" applyAlignment="1">
      <alignment vertical="center" wrapText="1"/>
    </xf>
    <xf numFmtId="183" fontId="19" fillId="0" borderId="1" xfId="6" applyNumberFormat="1" applyFont="1" applyBorder="1" applyAlignment="1">
      <alignment horizontal="left" vertical="center" wrapText="1"/>
    </xf>
    <xf numFmtId="176" fontId="0" fillId="0" borderId="0" xfId="0" applyAlignment="1">
      <alignment horizontal="left" vertical="center"/>
    </xf>
    <xf numFmtId="176" fontId="16" fillId="17" borderId="1" xfId="1" applyNumberFormat="1" applyFont="1" applyFill="1" applyBorder="1" applyAlignment="1">
      <alignment vertical="center" wrapText="1"/>
    </xf>
    <xf numFmtId="186" fontId="16" fillId="18" borderId="1" xfId="11" applyFont="1" applyFill="1" applyBorder="1" applyAlignment="1">
      <alignment horizontal="center" vertical="center" wrapText="1"/>
    </xf>
    <xf numFmtId="178" fontId="16" fillId="7" borderId="3" xfId="1" applyNumberFormat="1" applyFont="1" applyFill="1" applyBorder="1" applyAlignment="1">
      <alignment horizontal="left" vertical="center" wrapText="1"/>
    </xf>
    <xf numFmtId="14" fontId="16" fillId="7" borderId="1" xfId="1" applyNumberFormat="1" applyFont="1" applyFill="1" applyBorder="1" applyAlignment="1">
      <alignment horizontal="left" vertical="center" wrapText="1"/>
    </xf>
    <xf numFmtId="177" fontId="18" fillId="9" borderId="4" xfId="1" quotePrefix="1" applyNumberFormat="1" applyFont="1" applyFill="1" applyBorder="1" applyAlignment="1">
      <alignment horizontal="left" vertical="center" wrapText="1"/>
    </xf>
    <xf numFmtId="176" fontId="18" fillId="38" borderId="1" xfId="1" applyNumberFormat="1" applyFont="1" applyFill="1" applyBorder="1" applyAlignment="1">
      <alignment horizontal="center" vertical="center" wrapText="1"/>
    </xf>
    <xf numFmtId="176" fontId="18" fillId="38" borderId="11" xfId="1" applyNumberFormat="1" applyFont="1" applyFill="1" applyBorder="1" applyAlignment="1">
      <alignment horizontal="center" vertical="center"/>
    </xf>
    <xf numFmtId="176" fontId="16" fillId="9" borderId="3" xfId="1" applyNumberFormat="1" applyFont="1" applyFill="1" applyBorder="1" applyAlignment="1">
      <alignment vertical="center" wrapText="1"/>
    </xf>
    <xf numFmtId="176" fontId="22" fillId="0" borderId="3" xfId="1" applyNumberFormat="1" applyFont="1" applyFill="1" applyBorder="1" applyAlignment="1">
      <alignment vertical="center"/>
    </xf>
    <xf numFmtId="176" fontId="22" fillId="0" borderId="12" xfId="1" applyNumberFormat="1" applyFont="1" applyFill="1" applyBorder="1" applyAlignment="1">
      <alignment vertical="center"/>
    </xf>
    <xf numFmtId="176" fontId="22" fillId="0" borderId="5" xfId="1" applyNumberFormat="1" applyFont="1" applyFill="1" applyBorder="1" applyAlignment="1">
      <alignment vertical="center"/>
    </xf>
    <xf numFmtId="176" fontId="16" fillId="0" borderId="3" xfId="1" applyNumberFormat="1" applyFont="1" applyFill="1" applyBorder="1" applyAlignment="1">
      <alignment vertical="center" wrapText="1"/>
    </xf>
    <xf numFmtId="176" fontId="16" fillId="0" borderId="5" xfId="1" applyNumberFormat="1" applyFont="1" applyFill="1" applyBorder="1" applyAlignment="1">
      <alignment vertical="center" wrapText="1"/>
    </xf>
    <xf numFmtId="178" fontId="16" fillId="7" borderId="3" xfId="1" applyNumberFormat="1" applyFont="1" applyFill="1" applyBorder="1" applyAlignment="1">
      <alignment vertical="center" wrapText="1"/>
    </xf>
    <xf numFmtId="178" fontId="16" fillId="7" borderId="3" xfId="1" applyNumberFormat="1" applyFont="1" applyFill="1" applyBorder="1" applyAlignment="1">
      <alignment horizontal="center" vertical="center" wrapText="1"/>
    </xf>
    <xf numFmtId="178" fontId="16" fillId="0" borderId="3" xfId="1" applyNumberFormat="1" applyFont="1" applyBorder="1" applyAlignment="1">
      <alignment horizontal="center" vertical="center" wrapText="1"/>
    </xf>
    <xf numFmtId="176" fontId="16" fillId="0" borderId="12" xfId="1" applyNumberFormat="1" applyFont="1" applyFill="1" applyBorder="1" applyAlignment="1">
      <alignment vertical="center" wrapText="1"/>
    </xf>
    <xf numFmtId="176" fontId="56" fillId="0" borderId="1" xfId="1" applyNumberFormat="1" applyFont="1" applyFill="1" applyBorder="1" applyAlignment="1">
      <alignment horizontal="center" vertical="center"/>
    </xf>
    <xf numFmtId="176" fontId="16" fillId="9" borderId="3" xfId="1" applyNumberFormat="1" applyFont="1" applyFill="1" applyBorder="1" applyAlignment="1">
      <alignment vertical="center"/>
    </xf>
    <xf numFmtId="176" fontId="16" fillId="7" borderId="3" xfId="1" applyNumberFormat="1" applyFont="1" applyFill="1" applyBorder="1" applyAlignment="1">
      <alignment vertical="center"/>
    </xf>
    <xf numFmtId="178" fontId="16" fillId="0" borderId="3" xfId="1" applyNumberFormat="1" applyFont="1" applyBorder="1" applyAlignment="1">
      <alignment vertical="center" wrapText="1"/>
    </xf>
    <xf numFmtId="178" fontId="16" fillId="18" borderId="3" xfId="1" applyNumberFormat="1" applyFont="1" applyFill="1" applyBorder="1" applyAlignment="1">
      <alignment vertical="center" wrapText="1"/>
    </xf>
    <xf numFmtId="176" fontId="47" fillId="0" borderId="1" xfId="1" applyNumberFormat="1" applyFont="1" applyFill="1" applyBorder="1" applyAlignment="1">
      <alignment horizontal="center" vertical="center"/>
    </xf>
    <xf numFmtId="178" fontId="26" fillId="18" borderId="1" xfId="2" applyNumberFormat="1" applyFont="1" applyFill="1" applyBorder="1" applyAlignment="1">
      <alignment horizontal="center" vertical="center"/>
    </xf>
    <xf numFmtId="178" fontId="23" fillId="17" borderId="1" xfId="1" applyNumberFormat="1" applyFont="1" applyFill="1" applyBorder="1" applyAlignment="1">
      <alignment horizontal="center" vertical="center"/>
    </xf>
    <xf numFmtId="178" fontId="53" fillId="18" borderId="1" xfId="1" applyNumberFormat="1" applyFont="1" applyFill="1" applyBorder="1" applyAlignment="1">
      <alignment horizontal="center" vertical="center"/>
    </xf>
    <xf numFmtId="178" fontId="28" fillId="18" borderId="1" xfId="1" applyNumberFormat="1" applyFont="1" applyFill="1" applyBorder="1" applyAlignment="1">
      <alignment horizontal="center" vertical="center"/>
    </xf>
    <xf numFmtId="176" fontId="16" fillId="7" borderId="8" xfId="1" applyNumberFormat="1" applyFont="1" applyFill="1" applyBorder="1" applyAlignment="1">
      <alignment vertical="center"/>
    </xf>
    <xf numFmtId="186" fontId="16" fillId="18" borderId="1" xfId="12" applyFont="1" applyFill="1" applyBorder="1" applyAlignment="1">
      <alignment horizontal="left" vertical="center" wrapText="1"/>
    </xf>
    <xf numFmtId="186" fontId="64" fillId="7" borderId="1" xfId="14" applyFont="1" applyFill="1" applyBorder="1" applyAlignment="1">
      <alignment horizontal="left" vertical="center"/>
    </xf>
    <xf numFmtId="178" fontId="26" fillId="0" borderId="1" xfId="9" applyNumberFormat="1" applyFont="1" applyFill="1" applyBorder="1" applyAlignment="1">
      <alignment horizontal="center" vertical="center"/>
    </xf>
    <xf numFmtId="176" fontId="60" fillId="18" borderId="1" xfId="1" applyNumberFormat="1" applyFont="1" applyFill="1" applyBorder="1" applyAlignment="1">
      <alignment vertical="center" wrapText="1"/>
    </xf>
    <xf numFmtId="0" fontId="60" fillId="0" borderId="1" xfId="1" applyNumberFormat="1" applyFont="1" applyFill="1" applyBorder="1" applyAlignment="1">
      <alignment horizontal="left" vertical="center" wrapText="1"/>
    </xf>
    <xf numFmtId="0" fontId="60" fillId="18" borderId="1" xfId="1" applyNumberFormat="1" applyFont="1" applyFill="1" applyBorder="1" applyAlignment="1">
      <alignment horizontal="left" vertical="center" wrapText="1"/>
    </xf>
    <xf numFmtId="176" fontId="16" fillId="18" borderId="1" xfId="0" applyFont="1" applyFill="1" applyBorder="1" applyAlignment="1">
      <alignment vertical="center" wrapText="1"/>
    </xf>
    <xf numFmtId="176" fontId="16" fillId="18" borderId="1" xfId="0" applyFont="1" applyFill="1" applyBorder="1" applyAlignment="1">
      <alignment horizontal="left" vertical="center" wrapText="1"/>
    </xf>
    <xf numFmtId="182" fontId="16" fillId="18" borderId="1" xfId="1" applyNumberFormat="1" applyFont="1" applyFill="1" applyBorder="1" applyAlignment="1">
      <alignment horizontal="left" vertical="center" wrapText="1"/>
    </xf>
    <xf numFmtId="177" fontId="18" fillId="17" borderId="4" xfId="1" applyNumberFormat="1" applyFont="1" applyFill="1" applyBorder="1" applyAlignment="1">
      <alignment horizontal="left" vertical="center" wrapText="1"/>
    </xf>
    <xf numFmtId="14" fontId="18" fillId="0" borderId="1" xfId="1" applyNumberFormat="1" applyFont="1" applyFill="1" applyBorder="1" applyAlignment="1">
      <alignment horizontal="left" vertical="center" wrapText="1"/>
    </xf>
    <xf numFmtId="178" fontId="16" fillId="0" borderId="1" xfId="1" applyNumberFormat="1" applyFont="1" applyFill="1" applyBorder="1" applyAlignment="1">
      <alignment horizontal="center" vertical="center"/>
    </xf>
    <xf numFmtId="178" fontId="26" fillId="0" borderId="1" xfId="1" applyNumberFormat="1" applyFont="1" applyFill="1" applyBorder="1" applyAlignment="1">
      <alignment horizontal="center" vertical="center" wrapText="1"/>
    </xf>
    <xf numFmtId="176" fontId="21" fillId="2" borderId="11" xfId="1" applyNumberFormat="1" applyFont="1" applyFill="1" applyBorder="1" applyAlignment="1">
      <alignment horizontal="center" vertical="center"/>
    </xf>
    <xf numFmtId="176" fontId="21" fillId="2" borderId="13" xfId="1" applyNumberFormat="1" applyFont="1" applyFill="1" applyBorder="1" applyAlignment="1">
      <alignment horizontal="center" vertical="center"/>
    </xf>
    <xf numFmtId="176" fontId="21" fillId="2" borderId="4" xfId="1" applyNumberFormat="1" applyFont="1" applyFill="1" applyBorder="1" applyAlignment="1">
      <alignment horizontal="center" vertical="center"/>
    </xf>
    <xf numFmtId="0" fontId="40" fillId="0" borderId="0" xfId="1" applyNumberFormat="1" applyFont="1" applyFill="1" applyBorder="1" applyAlignment="1">
      <alignment vertical="center" wrapText="1"/>
    </xf>
    <xf numFmtId="176" fontId="18" fillId="14" borderId="1" xfId="1" applyNumberFormat="1" applyFont="1" applyFill="1" applyBorder="1" applyAlignment="1">
      <alignment horizontal="center" vertical="center"/>
    </xf>
    <xf numFmtId="179" fontId="18" fillId="14" borderId="3" xfId="1" applyNumberFormat="1" applyFont="1" applyFill="1" applyBorder="1" applyAlignment="1">
      <alignment horizontal="center" vertical="center" wrapText="1"/>
    </xf>
    <xf numFmtId="179" fontId="18" fillId="14" borderId="5" xfId="1" applyNumberFormat="1" applyFont="1" applyFill="1" applyBorder="1" applyAlignment="1">
      <alignment horizontal="center" vertical="center" wrapText="1"/>
    </xf>
    <xf numFmtId="176" fontId="18" fillId="5" borderId="1" xfId="1" applyNumberFormat="1" applyFont="1" applyFill="1" applyBorder="1" applyAlignment="1">
      <alignment horizontal="center" vertical="center"/>
    </xf>
    <xf numFmtId="177" fontId="18" fillId="5" borderId="1" xfId="1" applyNumberFormat="1" applyFont="1" applyFill="1" applyBorder="1" applyAlignment="1">
      <alignment horizontal="left" vertical="center"/>
    </xf>
    <xf numFmtId="176" fontId="18" fillId="13" borderId="1" xfId="1" applyNumberFormat="1" applyFont="1" applyFill="1" applyBorder="1" applyAlignment="1">
      <alignment horizontal="center" vertical="center"/>
    </xf>
    <xf numFmtId="179" fontId="18" fillId="13" borderId="3" xfId="1" applyNumberFormat="1" applyFont="1" applyFill="1" applyBorder="1" applyAlignment="1">
      <alignment horizontal="center" vertical="center" wrapText="1"/>
    </xf>
    <xf numFmtId="179" fontId="18" fillId="13" borderId="5" xfId="1" applyNumberFormat="1" applyFont="1" applyFill="1" applyBorder="1" applyAlignment="1">
      <alignment horizontal="center" vertical="center" wrapText="1"/>
    </xf>
    <xf numFmtId="176" fontId="18" fillId="6" borderId="1" xfId="1" applyNumberFormat="1" applyFont="1" applyFill="1" applyBorder="1" applyAlignment="1">
      <alignment horizontal="center" vertical="center"/>
    </xf>
    <xf numFmtId="179" fontId="18" fillId="6" borderId="3" xfId="1" applyNumberFormat="1" applyFont="1" applyFill="1" applyBorder="1" applyAlignment="1">
      <alignment horizontal="center" vertical="center" wrapText="1"/>
    </xf>
    <xf numFmtId="179" fontId="18" fillId="6" borderId="5" xfId="1" applyNumberFormat="1" applyFont="1" applyFill="1" applyBorder="1" applyAlignment="1">
      <alignment horizontal="center" vertical="center" wrapText="1"/>
    </xf>
    <xf numFmtId="176" fontId="18" fillId="12" borderId="1" xfId="1" applyNumberFormat="1" applyFont="1" applyFill="1" applyBorder="1" applyAlignment="1">
      <alignment horizontal="center" vertical="center"/>
    </xf>
    <xf numFmtId="177" fontId="18" fillId="12" borderId="1" xfId="1" applyNumberFormat="1" applyFont="1" applyFill="1" applyBorder="1" applyAlignment="1">
      <alignment horizontal="left" vertical="center" wrapText="1"/>
    </xf>
    <xf numFmtId="176" fontId="35" fillId="27" borderId="1" xfId="1" applyNumberFormat="1" applyFont="1" applyFill="1" applyBorder="1" applyAlignment="1">
      <alignment horizontal="center" vertical="center"/>
    </xf>
    <xf numFmtId="177" fontId="35" fillId="27" borderId="1" xfId="1" applyNumberFormat="1" applyFont="1" applyFill="1" applyBorder="1" applyAlignment="1">
      <alignment horizontal="left" vertical="center" wrapText="1"/>
    </xf>
    <xf numFmtId="176" fontId="55" fillId="12" borderId="1" xfId="1" applyNumberFormat="1" applyFont="1" applyFill="1" applyBorder="1" applyAlignment="1">
      <alignment horizontal="center" vertical="center"/>
    </xf>
    <xf numFmtId="177" fontId="25" fillId="12" borderId="1" xfId="1" applyNumberFormat="1" applyFont="1" applyFill="1" applyBorder="1" applyAlignment="1">
      <alignment horizontal="left" vertical="center" wrapText="1"/>
    </xf>
    <xf numFmtId="176" fontId="20" fillId="0" borderId="1" xfId="1" applyNumberFormat="1" applyFont="1" applyFill="1" applyBorder="1" applyAlignment="1">
      <alignment horizontal="center" vertical="center" wrapText="1"/>
    </xf>
    <xf numFmtId="178" fontId="20" fillId="3" borderId="1" xfId="1" applyNumberFormat="1" applyFont="1" applyFill="1" applyBorder="1" applyAlignment="1">
      <alignment horizontal="center" vertical="center" wrapText="1"/>
    </xf>
    <xf numFmtId="178" fontId="39" fillId="3" borderId="1" xfId="1" applyNumberFormat="1" applyFont="1" applyFill="1" applyBorder="1" applyAlignment="1">
      <alignment horizontal="center" vertical="center" wrapText="1"/>
    </xf>
    <xf numFmtId="176" fontId="18" fillId="38" borderId="11" xfId="1" applyNumberFormat="1" applyFont="1" applyFill="1" applyBorder="1" applyAlignment="1">
      <alignment horizontal="center" vertical="center"/>
    </xf>
    <xf numFmtId="176" fontId="18" fillId="38" borderId="4" xfId="1" applyNumberFormat="1" applyFont="1" applyFill="1" applyBorder="1" applyAlignment="1">
      <alignment horizontal="center" vertical="center"/>
    </xf>
    <xf numFmtId="176" fontId="41" fillId="0" borderId="0" xfId="1" applyNumberFormat="1" applyFont="1" applyFill="1" applyBorder="1" applyAlignment="1">
      <alignment horizontal="center" vertical="center" wrapText="1"/>
    </xf>
    <xf numFmtId="176" fontId="18" fillId="37" borderId="1" xfId="1" applyNumberFormat="1" applyFont="1" applyFill="1" applyBorder="1" applyAlignment="1">
      <alignment horizontal="center" vertical="center"/>
    </xf>
    <xf numFmtId="0" fontId="18" fillId="37" borderId="1" xfId="1" applyNumberFormat="1" applyFont="1" applyFill="1" applyBorder="1" applyAlignment="1">
      <alignment horizontal="center" vertical="center"/>
    </xf>
    <xf numFmtId="177" fontId="18" fillId="37" borderId="1" xfId="1" applyNumberFormat="1" applyFont="1" applyFill="1" applyBorder="1" applyAlignment="1">
      <alignment horizontal="center" vertical="center"/>
    </xf>
    <xf numFmtId="176" fontId="18" fillId="38" borderId="1" xfId="1" applyNumberFormat="1" applyFont="1" applyFill="1" applyBorder="1" applyAlignment="1">
      <alignment horizontal="center" vertical="center" wrapText="1"/>
    </xf>
    <xf numFmtId="176" fontId="15" fillId="19" borderId="11" xfId="1" applyNumberFormat="1" applyFont="1" applyFill="1" applyBorder="1" applyAlignment="1">
      <alignment horizontal="center" vertical="center" wrapText="1"/>
    </xf>
    <xf numFmtId="176" fontId="15" fillId="19" borderId="13" xfId="1" applyNumberFormat="1" applyFont="1" applyFill="1" applyBorder="1" applyAlignment="1">
      <alignment horizontal="center" vertical="center" wrapText="1"/>
    </xf>
    <xf numFmtId="176" fontId="15" fillId="19" borderId="4" xfId="1" applyNumberFormat="1" applyFont="1" applyFill="1" applyBorder="1" applyAlignment="1">
      <alignment horizontal="center" vertical="center" wrapText="1"/>
    </xf>
    <xf numFmtId="176" fontId="47" fillId="19" borderId="11" xfId="1" applyNumberFormat="1" applyFont="1" applyFill="1" applyBorder="1" applyAlignment="1">
      <alignment horizontal="center" vertical="center"/>
    </xf>
    <xf numFmtId="176" fontId="47" fillId="19" borderId="13" xfId="1" applyNumberFormat="1" applyFont="1" applyFill="1" applyBorder="1" applyAlignment="1">
      <alignment horizontal="center" vertical="center"/>
    </xf>
    <xf numFmtId="176" fontId="18" fillId="38" borderId="3" xfId="1" applyNumberFormat="1" applyFont="1" applyFill="1" applyBorder="1" applyAlignment="1">
      <alignment horizontal="center" vertical="center"/>
    </xf>
    <xf numFmtId="176" fontId="18" fillId="38" borderId="5" xfId="1" applyNumberFormat="1" applyFont="1" applyFill="1" applyBorder="1" applyAlignment="1">
      <alignment horizontal="center" vertical="center"/>
    </xf>
    <xf numFmtId="176" fontId="18" fillId="38" borderId="7" xfId="1" applyNumberFormat="1" applyFont="1" applyFill="1" applyBorder="1" applyAlignment="1">
      <alignment horizontal="center" vertical="center"/>
    </xf>
    <xf numFmtId="176" fontId="18" fillId="38" borderId="9" xfId="1" applyNumberFormat="1" applyFont="1" applyFill="1" applyBorder="1" applyAlignment="1">
      <alignment horizontal="center" vertical="center"/>
    </xf>
    <xf numFmtId="176" fontId="33" fillId="24" borderId="1" xfId="1" applyNumberFormat="1" applyFont="1" applyFill="1" applyBorder="1" applyAlignment="1">
      <alignment horizontal="center" vertical="center" wrapText="1"/>
    </xf>
    <xf numFmtId="176" fontId="33" fillId="22" borderId="1" xfId="1" applyNumberFormat="1" applyFont="1" applyFill="1" applyBorder="1" applyAlignment="1">
      <alignment horizontal="center" vertical="center" wrapText="1"/>
    </xf>
    <xf numFmtId="178" fontId="33" fillId="23" borderId="1" xfId="1" applyNumberFormat="1" applyFont="1" applyFill="1" applyBorder="1" applyAlignment="1">
      <alignment horizontal="center" vertical="center" wrapText="1"/>
    </xf>
    <xf numFmtId="176" fontId="33" fillId="28" borderId="1" xfId="1" applyNumberFormat="1" applyFont="1" applyFill="1" applyBorder="1" applyAlignment="1">
      <alignment horizontal="center" vertical="center" wrapText="1"/>
    </xf>
    <xf numFmtId="178" fontId="33" fillId="28" borderId="1" xfId="1" applyNumberFormat="1" applyFont="1" applyFill="1" applyBorder="1" applyAlignment="1">
      <alignment horizontal="center" vertical="center" wrapText="1"/>
    </xf>
    <xf numFmtId="178" fontId="33" fillId="39" borderId="1" xfId="1" applyNumberFormat="1" applyFont="1" applyFill="1" applyBorder="1" applyAlignment="1">
      <alignment horizontal="center" vertical="center" wrapText="1"/>
    </xf>
    <xf numFmtId="176" fontId="47" fillId="0" borderId="1" xfId="1" applyNumberFormat="1" applyFont="1" applyFill="1" applyBorder="1" applyAlignment="1">
      <alignment horizontal="center" vertical="center"/>
    </xf>
    <xf numFmtId="178" fontId="33" fillId="25" borderId="1" xfId="1" applyNumberFormat="1" applyFont="1" applyFill="1" applyBorder="1" applyAlignment="1">
      <alignment horizontal="center" vertical="center" wrapText="1"/>
    </xf>
    <xf numFmtId="176" fontId="33" fillId="24" borderId="7" xfId="1" applyNumberFormat="1" applyFont="1" applyFill="1" applyBorder="1" applyAlignment="1">
      <alignment horizontal="center" vertical="center" wrapText="1"/>
    </xf>
    <xf numFmtId="176" fontId="33" fillId="24" borderId="8" xfId="1" applyNumberFormat="1" applyFont="1" applyFill="1" applyBorder="1" applyAlignment="1">
      <alignment horizontal="center" vertical="center" wrapText="1"/>
    </xf>
    <xf numFmtId="176" fontId="33" fillId="24" borderId="9" xfId="1" applyNumberFormat="1" applyFont="1" applyFill="1" applyBorder="1" applyAlignment="1">
      <alignment horizontal="center" vertical="center" wrapText="1"/>
    </xf>
    <xf numFmtId="176" fontId="33" fillId="24" borderId="2" xfId="1" applyNumberFormat="1" applyFont="1" applyFill="1" applyBorder="1" applyAlignment="1">
      <alignment horizontal="center" vertical="center" wrapText="1"/>
    </xf>
    <xf numFmtId="176" fontId="33" fillId="24" borderId="6" xfId="1" applyNumberFormat="1" applyFont="1" applyFill="1" applyBorder="1" applyAlignment="1">
      <alignment horizontal="center" vertical="center" wrapText="1"/>
    </xf>
    <xf numFmtId="176" fontId="33" fillId="24" borderId="10" xfId="1" applyNumberFormat="1" applyFont="1" applyFill="1" applyBorder="1" applyAlignment="1">
      <alignment horizontal="center" vertical="center" wrapText="1"/>
    </xf>
    <xf numFmtId="176" fontId="16" fillId="0" borderId="3" xfId="1" applyNumberFormat="1" applyFont="1" applyFill="1" applyBorder="1" applyAlignment="1">
      <alignment vertical="center" wrapText="1"/>
    </xf>
    <xf numFmtId="176" fontId="16" fillId="0" borderId="5" xfId="1" applyNumberFormat="1" applyFont="1" applyFill="1" applyBorder="1" applyAlignment="1">
      <alignment vertical="center" wrapText="1"/>
    </xf>
    <xf numFmtId="14" fontId="16" fillId="0" borderId="3" xfId="1" applyNumberFormat="1" applyFont="1" applyFill="1" applyBorder="1" applyAlignment="1">
      <alignment horizontal="left" vertical="center" wrapText="1"/>
    </xf>
    <xf numFmtId="14" fontId="16" fillId="0" borderId="5" xfId="1" applyNumberFormat="1" applyFont="1" applyFill="1" applyBorder="1" applyAlignment="1">
      <alignment horizontal="left" vertical="center" wrapText="1"/>
    </xf>
    <xf numFmtId="176" fontId="16" fillId="9" borderId="3" xfId="1" applyNumberFormat="1" applyFont="1" applyFill="1" applyBorder="1" applyAlignment="1">
      <alignment horizontal="left" vertical="center" wrapText="1"/>
    </xf>
    <xf numFmtId="176" fontId="16" fillId="9" borderId="12" xfId="1" applyNumberFormat="1" applyFont="1" applyFill="1" applyBorder="1" applyAlignment="1">
      <alignment horizontal="left" vertical="center" wrapText="1"/>
    </xf>
    <xf numFmtId="176" fontId="16" fillId="9" borderId="5" xfId="1" applyNumberFormat="1" applyFont="1" applyFill="1" applyBorder="1" applyAlignment="1">
      <alignment horizontal="left" vertical="center" wrapText="1"/>
    </xf>
    <xf numFmtId="176" fontId="16" fillId="9" borderId="3" xfId="1" applyNumberFormat="1" applyFont="1" applyFill="1" applyBorder="1" applyAlignment="1">
      <alignment horizontal="center" vertical="center" wrapText="1"/>
    </xf>
    <xf numFmtId="176" fontId="16" fillId="9" borderId="12" xfId="1" applyNumberFormat="1" applyFont="1" applyFill="1" applyBorder="1" applyAlignment="1">
      <alignment horizontal="center" vertical="center" wrapText="1"/>
    </xf>
    <xf numFmtId="176" fontId="16" fillId="9" borderId="5" xfId="1" applyNumberFormat="1" applyFont="1" applyFill="1" applyBorder="1" applyAlignment="1">
      <alignment horizontal="center" vertical="center" wrapText="1"/>
    </xf>
    <xf numFmtId="176" fontId="16" fillId="0" borderId="3" xfId="1" applyNumberFormat="1" applyFont="1" applyFill="1" applyBorder="1" applyAlignment="1">
      <alignment vertical="center"/>
    </xf>
    <xf numFmtId="176" fontId="16" fillId="0" borderId="12" xfId="1" applyNumberFormat="1" applyFont="1" applyFill="1" applyBorder="1" applyAlignment="1">
      <alignment vertical="center"/>
    </xf>
    <xf numFmtId="176" fontId="16" fillId="0" borderId="5" xfId="1" applyNumberFormat="1" applyFont="1" applyFill="1" applyBorder="1" applyAlignment="1">
      <alignment vertical="center"/>
    </xf>
    <xf numFmtId="176" fontId="22" fillId="7" borderId="3" xfId="1" applyNumberFormat="1" applyFont="1" applyFill="1" applyBorder="1" applyAlignment="1">
      <alignment vertical="center"/>
    </xf>
    <xf numFmtId="176" fontId="22" fillId="7" borderId="12" xfId="1" applyNumberFormat="1" applyFont="1" applyFill="1" applyBorder="1" applyAlignment="1">
      <alignment vertical="center"/>
    </xf>
    <xf numFmtId="176" fontId="22" fillId="7" borderId="5" xfId="1" applyNumberFormat="1" applyFont="1" applyFill="1" applyBorder="1" applyAlignment="1">
      <alignment vertical="center"/>
    </xf>
    <xf numFmtId="14" fontId="16" fillId="9" borderId="3" xfId="1" applyNumberFormat="1" applyFont="1" applyFill="1" applyBorder="1" applyAlignment="1">
      <alignment horizontal="left" vertical="center" wrapText="1"/>
    </xf>
    <xf numFmtId="14" fontId="16" fillId="9" borderId="12" xfId="1" applyNumberFormat="1" applyFont="1" applyFill="1" applyBorder="1" applyAlignment="1">
      <alignment horizontal="left" vertical="center" wrapText="1"/>
    </xf>
    <xf numFmtId="14" fontId="16" fillId="9" borderId="5" xfId="1" applyNumberFormat="1" applyFont="1" applyFill="1" applyBorder="1" applyAlignment="1">
      <alignment horizontal="left" vertical="center" wrapText="1"/>
    </xf>
    <xf numFmtId="176" fontId="22" fillId="9" borderId="3" xfId="1" applyNumberFormat="1" applyFont="1" applyFill="1" applyBorder="1" applyAlignment="1">
      <alignment vertical="center"/>
    </xf>
    <xf numFmtId="176" fontId="22" fillId="9" borderId="12" xfId="1" applyNumberFormat="1" applyFont="1" applyFill="1" applyBorder="1" applyAlignment="1">
      <alignment vertical="center"/>
    </xf>
    <xf numFmtId="176" fontId="22" fillId="9" borderId="5" xfId="1" applyNumberFormat="1" applyFont="1" applyFill="1" applyBorder="1" applyAlignment="1">
      <alignment vertical="center"/>
    </xf>
    <xf numFmtId="178" fontId="16" fillId="18" borderId="3" xfId="1" applyNumberFormat="1" applyFont="1" applyFill="1" applyBorder="1" applyAlignment="1">
      <alignment vertical="center" wrapText="1"/>
    </xf>
    <xf numFmtId="178" fontId="16" fillId="18" borderId="12" xfId="1" applyNumberFormat="1" applyFont="1" applyFill="1" applyBorder="1" applyAlignment="1">
      <alignment vertical="center" wrapText="1"/>
    </xf>
    <xf numFmtId="178" fontId="16" fillId="18" borderId="5" xfId="1" applyNumberFormat="1" applyFont="1" applyFill="1" applyBorder="1" applyAlignment="1">
      <alignment vertical="center" wrapText="1"/>
    </xf>
    <xf numFmtId="0" fontId="16" fillId="9" borderId="3" xfId="1" applyNumberFormat="1" applyFont="1" applyFill="1" applyBorder="1" applyAlignment="1">
      <alignment vertical="center" wrapText="1"/>
    </xf>
    <xf numFmtId="0" fontId="16" fillId="9" borderId="12" xfId="1" applyNumberFormat="1" applyFont="1" applyFill="1" applyBorder="1" applyAlignment="1">
      <alignment vertical="center" wrapText="1"/>
    </xf>
    <xf numFmtId="0" fontId="16" fillId="9" borderId="5" xfId="1" applyNumberFormat="1" applyFont="1" applyFill="1" applyBorder="1" applyAlignment="1">
      <alignment vertical="center" wrapText="1"/>
    </xf>
    <xf numFmtId="14" fontId="16" fillId="0" borderId="3" xfId="1" applyNumberFormat="1" applyFont="1" applyBorder="1" applyAlignment="1">
      <alignment horizontal="left" vertical="center" wrapText="1"/>
    </xf>
    <xf numFmtId="14" fontId="16" fillId="0" borderId="12" xfId="1" applyNumberFormat="1" applyFont="1" applyBorder="1" applyAlignment="1">
      <alignment horizontal="left" vertical="center" wrapText="1"/>
    </xf>
    <xf numFmtId="14" fontId="16" fillId="0" borderId="5" xfId="1" applyNumberFormat="1" applyFont="1" applyBorder="1" applyAlignment="1">
      <alignment horizontal="left" vertical="center" wrapText="1"/>
    </xf>
    <xf numFmtId="178" fontId="16" fillId="0" borderId="3" xfId="1" applyNumberFormat="1" applyFont="1" applyBorder="1" applyAlignment="1">
      <alignment vertical="center" wrapText="1"/>
    </xf>
    <xf numFmtId="178" fontId="16" fillId="0" borderId="12" xfId="1" applyNumberFormat="1" applyFont="1" applyBorder="1" applyAlignment="1">
      <alignment vertical="center" wrapText="1"/>
    </xf>
    <xf numFmtId="178" fontId="16" fillId="0" borderId="5" xfId="1" applyNumberFormat="1" applyFont="1" applyBorder="1" applyAlignment="1">
      <alignment vertical="center" wrapText="1"/>
    </xf>
    <xf numFmtId="176" fontId="22" fillId="0" borderId="3" xfId="1" applyNumberFormat="1" applyFont="1" applyBorder="1" applyAlignment="1">
      <alignment vertical="center"/>
    </xf>
    <xf numFmtId="176" fontId="22" fillId="0" borderId="12" xfId="1" applyNumberFormat="1" applyFont="1" applyBorder="1" applyAlignment="1">
      <alignment vertical="center"/>
    </xf>
    <xf numFmtId="176" fontId="22" fillId="0" borderId="5" xfId="1" applyNumberFormat="1" applyFont="1" applyBorder="1" applyAlignment="1">
      <alignment vertical="center"/>
    </xf>
    <xf numFmtId="176" fontId="16" fillId="17" borderId="3" xfId="1" applyNumberFormat="1" applyFont="1" applyFill="1" applyBorder="1" applyAlignment="1">
      <alignment vertical="center" wrapText="1"/>
    </xf>
    <xf numFmtId="176" fontId="16" fillId="17" borderId="12" xfId="1" applyNumberFormat="1" applyFont="1" applyFill="1" applyBorder="1" applyAlignment="1">
      <alignment vertical="center" wrapText="1"/>
    </xf>
    <xf numFmtId="176" fontId="16" fillId="17" borderId="5" xfId="1" applyNumberFormat="1" applyFont="1" applyFill="1" applyBorder="1" applyAlignment="1">
      <alignment vertical="center" wrapText="1"/>
    </xf>
    <xf numFmtId="176" fontId="18" fillId="5" borderId="7" xfId="1" applyNumberFormat="1" applyFont="1" applyFill="1" applyBorder="1" applyAlignment="1">
      <alignment horizontal="center" vertical="center"/>
    </xf>
    <xf numFmtId="176" fontId="18" fillId="5" borderId="8" xfId="1" applyNumberFormat="1" applyFont="1" applyFill="1" applyBorder="1" applyAlignment="1">
      <alignment horizontal="center" vertical="center"/>
    </xf>
    <xf numFmtId="176" fontId="18" fillId="5" borderId="9" xfId="1" applyNumberFormat="1" applyFont="1" applyFill="1" applyBorder="1" applyAlignment="1">
      <alignment horizontal="center" vertical="center"/>
    </xf>
    <xf numFmtId="176" fontId="18" fillId="5" borderId="2" xfId="1" applyNumberFormat="1" applyFont="1" applyFill="1" applyBorder="1" applyAlignment="1">
      <alignment horizontal="center" vertical="center"/>
    </xf>
    <xf numFmtId="176" fontId="18" fillId="5" borderId="6" xfId="1" applyNumberFormat="1" applyFont="1" applyFill="1" applyBorder="1" applyAlignment="1">
      <alignment horizontal="center" vertical="center"/>
    </xf>
    <xf numFmtId="176" fontId="18" fillId="5" borderId="10" xfId="1" applyNumberFormat="1" applyFont="1" applyFill="1" applyBorder="1" applyAlignment="1">
      <alignment horizontal="center" vertical="center"/>
    </xf>
    <xf numFmtId="176" fontId="22" fillId="0" borderId="3" xfId="1" applyNumberFormat="1" applyFont="1" applyFill="1" applyBorder="1" applyAlignment="1">
      <alignment vertical="center"/>
    </xf>
    <xf numFmtId="176" fontId="22" fillId="0" borderId="12" xfId="1" applyNumberFormat="1" applyFont="1" applyFill="1" applyBorder="1" applyAlignment="1">
      <alignment vertical="center"/>
    </xf>
    <xf numFmtId="176" fontId="22" fillId="0" borderId="5" xfId="1" applyNumberFormat="1" applyFont="1" applyFill="1" applyBorder="1" applyAlignment="1">
      <alignment vertical="center"/>
    </xf>
    <xf numFmtId="176" fontId="16" fillId="0" borderId="12" xfId="1" applyNumberFormat="1" applyFont="1" applyFill="1" applyBorder="1" applyAlignment="1">
      <alignment vertical="center" wrapText="1"/>
    </xf>
    <xf numFmtId="0" fontId="16" fillId="0" borderId="3" xfId="1" applyNumberFormat="1" applyFont="1" applyFill="1" applyBorder="1" applyAlignment="1">
      <alignment vertical="center" wrapText="1"/>
    </xf>
    <xf numFmtId="0" fontId="16" fillId="0" borderId="12" xfId="1" applyNumberFormat="1" applyFont="1" applyFill="1" applyBorder="1" applyAlignment="1">
      <alignment vertical="center" wrapText="1"/>
    </xf>
    <xf numFmtId="0" fontId="16" fillId="0" borderId="5" xfId="1" applyNumberFormat="1" applyFont="1" applyFill="1" applyBorder="1" applyAlignment="1">
      <alignment vertical="center" wrapText="1"/>
    </xf>
    <xf numFmtId="14" fontId="16" fillId="0" borderId="12" xfId="1" applyNumberFormat="1" applyFont="1" applyFill="1" applyBorder="1" applyAlignment="1">
      <alignment horizontal="left" vertical="center" wrapText="1"/>
    </xf>
    <xf numFmtId="176" fontId="18" fillId="14" borderId="7" xfId="1" applyNumberFormat="1" applyFont="1" applyFill="1" applyBorder="1" applyAlignment="1">
      <alignment horizontal="center" vertical="center"/>
    </xf>
    <xf numFmtId="176" fontId="18" fillId="14" borderId="8" xfId="1" applyNumberFormat="1" applyFont="1" applyFill="1" applyBorder="1" applyAlignment="1">
      <alignment horizontal="center" vertical="center"/>
    </xf>
    <xf numFmtId="176" fontId="18" fillId="14" borderId="9" xfId="1" applyNumberFormat="1" applyFont="1" applyFill="1" applyBorder="1" applyAlignment="1">
      <alignment horizontal="center" vertical="center"/>
    </xf>
    <xf numFmtId="176" fontId="18" fillId="14" borderId="2" xfId="1" applyNumberFormat="1" applyFont="1" applyFill="1" applyBorder="1" applyAlignment="1">
      <alignment horizontal="center" vertical="center"/>
    </xf>
    <xf numFmtId="176" fontId="18" fillId="14" borderId="6" xfId="1" applyNumberFormat="1" applyFont="1" applyFill="1" applyBorder="1" applyAlignment="1">
      <alignment horizontal="center" vertical="center"/>
    </xf>
    <xf numFmtId="176" fontId="18" fillId="14" borderId="10" xfId="1" applyNumberFormat="1" applyFont="1" applyFill="1" applyBorder="1" applyAlignment="1">
      <alignment horizontal="center" vertical="center"/>
    </xf>
    <xf numFmtId="176" fontId="35" fillId="27" borderId="7" xfId="1" applyNumberFormat="1" applyFont="1" applyFill="1" applyBorder="1" applyAlignment="1">
      <alignment horizontal="center" vertical="center" wrapText="1"/>
    </xf>
    <xf numFmtId="176" fontId="35" fillId="27" borderId="8" xfId="1" applyNumberFormat="1" applyFont="1" applyFill="1" applyBorder="1" applyAlignment="1">
      <alignment horizontal="center" vertical="center" wrapText="1"/>
    </xf>
    <xf numFmtId="176" fontId="35" fillId="27" borderId="9" xfId="1" applyNumberFormat="1" applyFont="1" applyFill="1" applyBorder="1" applyAlignment="1">
      <alignment horizontal="center" vertical="center" wrapText="1"/>
    </xf>
    <xf numFmtId="176" fontId="35" fillId="27" borderId="2" xfId="1" applyNumberFormat="1" applyFont="1" applyFill="1" applyBorder="1" applyAlignment="1">
      <alignment horizontal="center" vertical="center" wrapText="1"/>
    </xf>
    <xf numFmtId="176" fontId="35" fillId="27" borderId="6" xfId="1" applyNumberFormat="1" applyFont="1" applyFill="1" applyBorder="1" applyAlignment="1">
      <alignment horizontal="center" vertical="center" wrapText="1"/>
    </xf>
    <xf numFmtId="176" fontId="35" fillId="27" borderId="10" xfId="1" applyNumberFormat="1" applyFont="1" applyFill="1" applyBorder="1" applyAlignment="1">
      <alignment horizontal="center" vertical="center" wrapText="1"/>
    </xf>
    <xf numFmtId="177" fontId="35" fillId="27" borderId="3" xfId="1" applyNumberFormat="1" applyFont="1" applyFill="1" applyBorder="1" applyAlignment="1">
      <alignment horizontal="left" vertical="center" wrapText="1"/>
    </xf>
    <xf numFmtId="177" fontId="35" fillId="27" borderId="5" xfId="1" applyNumberFormat="1" applyFont="1" applyFill="1" applyBorder="1" applyAlignment="1">
      <alignment horizontal="left" vertical="center" wrapText="1"/>
    </xf>
    <xf numFmtId="176" fontId="18" fillId="6" borderId="7" xfId="1" applyNumberFormat="1" applyFont="1" applyFill="1" applyBorder="1" applyAlignment="1">
      <alignment horizontal="center" vertical="center"/>
    </xf>
    <xf numFmtId="176" fontId="18" fillId="6" borderId="8" xfId="1" applyNumberFormat="1" applyFont="1" applyFill="1" applyBorder="1" applyAlignment="1">
      <alignment horizontal="center" vertical="center"/>
    </xf>
    <xf numFmtId="176" fontId="18" fillId="6" borderId="9" xfId="1" applyNumberFormat="1" applyFont="1" applyFill="1" applyBorder="1" applyAlignment="1">
      <alignment horizontal="center" vertical="center"/>
    </xf>
    <xf numFmtId="176" fontId="18" fillId="6" borderId="2" xfId="1" applyNumberFormat="1" applyFont="1" applyFill="1" applyBorder="1" applyAlignment="1">
      <alignment horizontal="center" vertical="center"/>
    </xf>
    <xf numFmtId="176" fontId="18" fillId="6" borderId="6" xfId="1" applyNumberFormat="1" applyFont="1" applyFill="1" applyBorder="1" applyAlignment="1">
      <alignment horizontal="center" vertical="center"/>
    </xf>
    <xf numFmtId="176" fontId="18" fillId="6" borderId="10" xfId="1" applyNumberFormat="1" applyFont="1" applyFill="1" applyBorder="1" applyAlignment="1">
      <alignment horizontal="center" vertical="center"/>
    </xf>
    <xf numFmtId="187" fontId="16" fillId="0" borderId="3" xfId="1" applyNumberFormat="1" applyFont="1" applyBorder="1" applyAlignment="1">
      <alignment horizontal="left" vertical="center" wrapText="1"/>
    </xf>
    <xf numFmtId="187" fontId="16" fillId="0" borderId="12" xfId="1" applyNumberFormat="1" applyFont="1" applyBorder="1" applyAlignment="1">
      <alignment horizontal="left" vertical="center" wrapText="1"/>
    </xf>
    <xf numFmtId="187" fontId="16" fillId="0" borderId="5" xfId="1" applyNumberFormat="1" applyFont="1" applyBorder="1" applyAlignment="1">
      <alignment horizontal="left" vertical="center" wrapText="1"/>
    </xf>
    <xf numFmtId="176" fontId="35" fillId="27" borderId="7" xfId="1" applyNumberFormat="1" applyFont="1" applyFill="1" applyBorder="1" applyAlignment="1">
      <alignment horizontal="center" vertical="center"/>
    </xf>
    <xf numFmtId="176" fontId="35" fillId="27" borderId="8" xfId="1" applyNumberFormat="1" applyFont="1" applyFill="1" applyBorder="1" applyAlignment="1">
      <alignment horizontal="center" vertical="center"/>
    </xf>
    <xf numFmtId="176" fontId="35" fillId="27" borderId="9" xfId="1" applyNumberFormat="1" applyFont="1" applyFill="1" applyBorder="1" applyAlignment="1">
      <alignment horizontal="center" vertical="center"/>
    </xf>
    <xf numFmtId="176" fontId="35" fillId="27" borderId="2" xfId="1" applyNumberFormat="1" applyFont="1" applyFill="1" applyBorder="1" applyAlignment="1">
      <alignment horizontal="center" vertical="center"/>
    </xf>
    <xf numFmtId="176" fontId="35" fillId="27" borderId="6" xfId="1" applyNumberFormat="1" applyFont="1" applyFill="1" applyBorder="1" applyAlignment="1">
      <alignment horizontal="center" vertical="center"/>
    </xf>
    <xf numFmtId="176" fontId="35" fillId="27" borderId="10" xfId="1" applyNumberFormat="1" applyFont="1" applyFill="1" applyBorder="1" applyAlignment="1">
      <alignment horizontal="center" vertical="center"/>
    </xf>
    <xf numFmtId="176" fontId="18" fillId="12" borderId="7" xfId="1" applyNumberFormat="1" applyFont="1" applyFill="1" applyBorder="1" applyAlignment="1">
      <alignment horizontal="center" vertical="center"/>
    </xf>
    <xf numFmtId="176" fontId="18" fillId="12" borderId="8" xfId="1" applyNumberFormat="1" applyFont="1" applyFill="1" applyBorder="1" applyAlignment="1">
      <alignment horizontal="center" vertical="center"/>
    </xf>
    <xf numFmtId="176" fontId="18" fillId="12" borderId="9" xfId="1" applyNumberFormat="1" applyFont="1" applyFill="1" applyBorder="1" applyAlignment="1">
      <alignment horizontal="center" vertical="center"/>
    </xf>
    <xf numFmtId="176" fontId="18" fillId="12" borderId="2" xfId="1" applyNumberFormat="1" applyFont="1" applyFill="1" applyBorder="1" applyAlignment="1">
      <alignment horizontal="center" vertical="center"/>
    </xf>
    <xf numFmtId="176" fontId="18" fillId="12" borderId="6" xfId="1" applyNumberFormat="1" applyFont="1" applyFill="1" applyBorder="1" applyAlignment="1">
      <alignment horizontal="center" vertical="center"/>
    </xf>
    <xf numFmtId="176" fontId="18" fillId="12" borderId="10" xfId="1" applyNumberFormat="1" applyFont="1" applyFill="1" applyBorder="1" applyAlignment="1">
      <alignment horizontal="center" vertical="center"/>
    </xf>
    <xf numFmtId="177" fontId="18" fillId="12" borderId="3" xfId="1" applyNumberFormat="1" applyFont="1" applyFill="1" applyBorder="1" applyAlignment="1">
      <alignment horizontal="left" vertical="center" wrapText="1"/>
    </xf>
    <xf numFmtId="177" fontId="18" fillId="12" borderId="5" xfId="1" applyNumberFormat="1" applyFont="1" applyFill="1" applyBorder="1" applyAlignment="1">
      <alignment horizontal="left" vertical="center" wrapText="1"/>
    </xf>
    <xf numFmtId="176" fontId="16" fillId="0" borderId="3" xfId="1" applyNumberFormat="1" applyFont="1" applyBorder="1" applyAlignment="1">
      <alignment vertical="center"/>
    </xf>
    <xf numFmtId="176" fontId="16" fillId="0" borderId="12" xfId="1" applyNumberFormat="1" applyFont="1" applyBorder="1" applyAlignment="1">
      <alignment vertical="center"/>
    </xf>
    <xf numFmtId="176" fontId="16" fillId="0" borderId="5" xfId="1" applyNumberFormat="1" applyFont="1" applyBorder="1" applyAlignment="1">
      <alignment vertical="center"/>
    </xf>
    <xf numFmtId="176" fontId="16" fillId="9" borderId="3" xfId="1" applyNumberFormat="1" applyFont="1" applyFill="1" applyBorder="1" applyAlignment="1">
      <alignment vertical="center"/>
    </xf>
    <xf numFmtId="176" fontId="16" fillId="9" borderId="12" xfId="1" applyNumberFormat="1" applyFont="1" applyFill="1" applyBorder="1" applyAlignment="1">
      <alignment vertical="center"/>
    </xf>
    <xf numFmtId="176" fontId="16" fillId="9" borderId="5" xfId="1" applyNumberFormat="1" applyFont="1" applyFill="1" applyBorder="1" applyAlignment="1">
      <alignment vertical="center"/>
    </xf>
    <xf numFmtId="178" fontId="16" fillId="7" borderId="3" xfId="1" applyNumberFormat="1" applyFont="1" applyFill="1" applyBorder="1" applyAlignment="1">
      <alignment vertical="center" wrapText="1"/>
    </xf>
    <xf numFmtId="178" fontId="16" fillId="7" borderId="12" xfId="1" applyNumberFormat="1" applyFont="1" applyFill="1" applyBorder="1" applyAlignment="1">
      <alignment vertical="center" wrapText="1"/>
    </xf>
    <xf numFmtId="178" fontId="16" fillId="7" borderId="5" xfId="1" applyNumberFormat="1" applyFont="1" applyFill="1" applyBorder="1" applyAlignment="1">
      <alignment vertical="center" wrapText="1"/>
    </xf>
    <xf numFmtId="14" fontId="16" fillId="0" borderId="3" xfId="1" applyNumberFormat="1" applyFont="1" applyFill="1" applyBorder="1" applyAlignment="1">
      <alignment vertical="center" wrapText="1"/>
    </xf>
    <xf numFmtId="14" fontId="16" fillId="0" borderId="12" xfId="1" applyNumberFormat="1" applyFont="1" applyFill="1" applyBorder="1" applyAlignment="1">
      <alignment vertical="center" wrapText="1"/>
    </xf>
    <xf numFmtId="14" fontId="16" fillId="0" borderId="5" xfId="1" applyNumberFormat="1" applyFont="1" applyFill="1" applyBorder="1" applyAlignment="1">
      <alignment vertical="center" wrapText="1"/>
    </xf>
    <xf numFmtId="14" fontId="16" fillId="7" borderId="3" xfId="1" applyNumberFormat="1" applyFont="1" applyFill="1" applyBorder="1" applyAlignment="1">
      <alignment horizontal="left" vertical="center" wrapText="1"/>
    </xf>
    <xf numFmtId="14" fontId="16" fillId="7" borderId="12" xfId="1" applyNumberFormat="1" applyFont="1" applyFill="1" applyBorder="1" applyAlignment="1">
      <alignment horizontal="left" vertical="center" wrapText="1"/>
    </xf>
    <xf numFmtId="14" fontId="16" fillId="7" borderId="5" xfId="1" applyNumberFormat="1" applyFont="1" applyFill="1" applyBorder="1" applyAlignment="1">
      <alignment horizontal="left" vertical="center" wrapText="1"/>
    </xf>
    <xf numFmtId="176" fontId="16" fillId="9" borderId="3" xfId="1" applyNumberFormat="1" applyFont="1" applyFill="1" applyBorder="1" applyAlignment="1">
      <alignment vertical="center" wrapText="1"/>
    </xf>
    <xf numFmtId="176" fontId="16" fillId="9" borderId="12" xfId="1" applyNumberFormat="1" applyFont="1" applyFill="1" applyBorder="1" applyAlignment="1">
      <alignment vertical="center" wrapText="1"/>
    </xf>
    <xf numFmtId="176" fontId="16" fillId="9" borderId="5" xfId="1" applyNumberFormat="1" applyFont="1" applyFill="1" applyBorder="1" applyAlignment="1">
      <alignment vertical="center" wrapText="1"/>
    </xf>
    <xf numFmtId="176" fontId="22" fillId="0" borderId="3" xfId="1" applyNumberFormat="1" applyFont="1" applyFill="1" applyBorder="1" applyAlignment="1">
      <alignment horizontal="left" vertical="center"/>
    </xf>
    <xf numFmtId="176" fontId="22" fillId="0" borderId="12" xfId="1" applyNumberFormat="1" applyFont="1" applyFill="1" applyBorder="1" applyAlignment="1">
      <alignment horizontal="left" vertical="center"/>
    </xf>
    <xf numFmtId="176" fontId="22" fillId="0" borderId="5" xfId="1" applyNumberFormat="1" applyFont="1" applyFill="1" applyBorder="1" applyAlignment="1">
      <alignment horizontal="left" vertical="center"/>
    </xf>
    <xf numFmtId="176" fontId="16" fillId="7" borderId="3" xfId="1" applyNumberFormat="1" applyFont="1" applyFill="1" applyBorder="1" applyAlignment="1">
      <alignment vertical="center"/>
    </xf>
    <xf numFmtId="176" fontId="16" fillId="7" borderId="5" xfId="1" applyNumberFormat="1" applyFont="1" applyFill="1" applyBorder="1" applyAlignment="1">
      <alignment vertical="center"/>
    </xf>
    <xf numFmtId="176" fontId="16" fillId="7" borderId="3" xfId="1" applyNumberFormat="1" applyFont="1" applyFill="1" applyBorder="1" applyAlignment="1">
      <alignment vertical="center" wrapText="1"/>
    </xf>
    <xf numFmtId="176" fontId="16" fillId="7" borderId="12" xfId="1" applyNumberFormat="1" applyFont="1" applyFill="1" applyBorder="1" applyAlignment="1">
      <alignment vertical="center" wrapText="1"/>
    </xf>
    <xf numFmtId="176" fontId="16" fillId="7" borderId="5" xfId="1" applyNumberFormat="1" applyFont="1" applyFill="1" applyBorder="1" applyAlignment="1">
      <alignment vertical="center" wrapText="1"/>
    </xf>
    <xf numFmtId="176" fontId="16" fillId="7" borderId="12" xfId="1" applyNumberFormat="1" applyFont="1" applyFill="1" applyBorder="1" applyAlignment="1">
      <alignment vertical="center"/>
    </xf>
    <xf numFmtId="176" fontId="22" fillId="7" borderId="3" xfId="1" applyNumberFormat="1" applyFont="1" applyFill="1" applyBorder="1" applyAlignment="1" applyProtection="1">
      <alignment vertical="center" wrapText="1"/>
    </xf>
    <xf numFmtId="176" fontId="22" fillId="7" borderId="12" xfId="1" applyNumberFormat="1" applyFont="1" applyFill="1" applyBorder="1" applyAlignment="1" applyProtection="1">
      <alignment vertical="center" wrapText="1"/>
    </xf>
    <xf numFmtId="176" fontId="22" fillId="7" borderId="5" xfId="1" applyNumberFormat="1" applyFont="1" applyFill="1" applyBorder="1" applyAlignment="1" applyProtection="1">
      <alignment vertical="center" wrapText="1"/>
    </xf>
    <xf numFmtId="0" fontId="16" fillId="9" borderId="3" xfId="1" applyNumberFormat="1" applyFont="1" applyFill="1" applyBorder="1" applyAlignment="1">
      <alignment horizontal="left" vertical="center" wrapText="1"/>
    </xf>
    <xf numFmtId="0" fontId="16" fillId="9" borderId="12" xfId="1" applyNumberFormat="1" applyFont="1" applyFill="1" applyBorder="1" applyAlignment="1">
      <alignment horizontal="left" vertical="center" wrapText="1"/>
    </xf>
    <xf numFmtId="0" fontId="16" fillId="9" borderId="5" xfId="1" applyNumberFormat="1" applyFont="1" applyFill="1" applyBorder="1" applyAlignment="1">
      <alignment horizontal="left" vertical="center" wrapText="1"/>
    </xf>
    <xf numFmtId="176" fontId="60" fillId="0" borderId="3" xfId="1" applyNumberFormat="1" applyFont="1" applyFill="1" applyBorder="1" applyAlignment="1">
      <alignment vertical="center" wrapText="1"/>
    </xf>
    <xf numFmtId="176" fontId="60" fillId="0" borderId="12" xfId="1" applyNumberFormat="1" applyFont="1" applyFill="1" applyBorder="1" applyAlignment="1">
      <alignment vertical="center" wrapText="1"/>
    </xf>
    <xf numFmtId="176" fontId="60" fillId="0" borderId="5" xfId="1" applyNumberFormat="1" applyFont="1" applyFill="1" applyBorder="1" applyAlignment="1">
      <alignment vertical="center" wrapText="1"/>
    </xf>
    <xf numFmtId="14" fontId="16" fillId="9" borderId="3" xfId="1" applyNumberFormat="1" applyFont="1" applyFill="1" applyBorder="1" applyAlignment="1">
      <alignment horizontal="center" vertical="center" wrapText="1"/>
    </xf>
    <xf numFmtId="14" fontId="16" fillId="9" borderId="12" xfId="1" applyNumberFormat="1" applyFont="1" applyFill="1" applyBorder="1" applyAlignment="1">
      <alignment horizontal="center" vertical="center" wrapText="1"/>
    </xf>
    <xf numFmtId="14" fontId="16" fillId="9" borderId="5" xfId="1" applyNumberFormat="1" applyFont="1" applyFill="1" applyBorder="1" applyAlignment="1">
      <alignment horizontal="center" vertical="center" wrapText="1"/>
    </xf>
    <xf numFmtId="14" fontId="16" fillId="9" borderId="3" xfId="1" applyNumberFormat="1" applyFont="1" applyFill="1" applyBorder="1" applyAlignment="1">
      <alignment vertical="center" wrapText="1"/>
    </xf>
    <xf numFmtId="14" fontId="16" fillId="9" borderId="12" xfId="1" applyNumberFormat="1" applyFont="1" applyFill="1" applyBorder="1" applyAlignment="1">
      <alignment vertical="center" wrapText="1"/>
    </xf>
    <xf numFmtId="14" fontId="16" fillId="9" borderId="5" xfId="1" applyNumberFormat="1" applyFont="1" applyFill="1" applyBorder="1" applyAlignment="1">
      <alignment vertical="center" wrapText="1"/>
    </xf>
    <xf numFmtId="14" fontId="60" fillId="0" borderId="3" xfId="1" applyNumberFormat="1" applyFont="1" applyFill="1" applyBorder="1" applyAlignment="1">
      <alignment vertical="center" wrapText="1"/>
    </xf>
    <xf numFmtId="14" fontId="60" fillId="0" borderId="12" xfId="1" applyNumberFormat="1" applyFont="1" applyFill="1" applyBorder="1" applyAlignment="1">
      <alignment vertical="center" wrapText="1"/>
    </xf>
    <xf numFmtId="14" fontId="60" fillId="0" borderId="5" xfId="1" applyNumberFormat="1" applyFont="1" applyFill="1" applyBorder="1" applyAlignment="1">
      <alignment vertical="center" wrapText="1"/>
    </xf>
    <xf numFmtId="176" fontId="60" fillId="9" borderId="3" xfId="1" applyNumberFormat="1" applyFont="1" applyFill="1" applyBorder="1" applyAlignment="1">
      <alignment vertical="center" wrapText="1"/>
    </xf>
    <xf numFmtId="176" fontId="60" fillId="9" borderId="12" xfId="1" applyNumberFormat="1" applyFont="1" applyFill="1" applyBorder="1" applyAlignment="1">
      <alignment vertical="center" wrapText="1"/>
    </xf>
    <xf numFmtId="176" fontId="60" fillId="9" borderId="5" xfId="1" applyNumberFormat="1" applyFont="1" applyFill="1" applyBorder="1" applyAlignment="1">
      <alignment vertical="center" wrapText="1"/>
    </xf>
    <xf numFmtId="178" fontId="16" fillId="9" borderId="3" xfId="1" applyNumberFormat="1" applyFont="1" applyFill="1" applyBorder="1" applyAlignment="1">
      <alignment vertical="center" wrapText="1"/>
    </xf>
    <xf numFmtId="178" fontId="16" fillId="9" borderId="12" xfId="1" applyNumberFormat="1" applyFont="1" applyFill="1" applyBorder="1" applyAlignment="1">
      <alignment vertical="center" wrapText="1"/>
    </xf>
    <xf numFmtId="178" fontId="16" fillId="9" borderId="5" xfId="1" applyNumberFormat="1" applyFont="1" applyFill="1" applyBorder="1" applyAlignment="1">
      <alignment vertical="center" wrapText="1"/>
    </xf>
    <xf numFmtId="178" fontId="33" fillId="39" borderId="3" xfId="1" applyNumberFormat="1" applyFont="1" applyFill="1" applyBorder="1" applyAlignment="1">
      <alignment horizontal="center" vertical="center" wrapText="1"/>
    </xf>
    <xf numFmtId="178" fontId="33" fillId="39" borderId="5" xfId="1" applyNumberFormat="1" applyFont="1" applyFill="1" applyBorder="1" applyAlignment="1">
      <alignment horizontal="center" vertical="center" wrapText="1"/>
    </xf>
    <xf numFmtId="177" fontId="25" fillId="12" borderId="3" xfId="1" applyNumberFormat="1" applyFont="1" applyFill="1" applyBorder="1" applyAlignment="1">
      <alignment horizontal="left" vertical="center" wrapText="1"/>
    </xf>
    <xf numFmtId="177" fontId="25" fillId="12" borderId="5" xfId="1" applyNumberFormat="1" applyFont="1" applyFill="1" applyBorder="1" applyAlignment="1">
      <alignment horizontal="left" vertical="center" wrapText="1"/>
    </xf>
    <xf numFmtId="176" fontId="33" fillId="28" borderId="3" xfId="1" applyNumberFormat="1" applyFont="1" applyFill="1" applyBorder="1" applyAlignment="1">
      <alignment horizontal="center" vertical="center" wrapText="1"/>
    </xf>
    <xf numFmtId="176" fontId="33" fillId="28" borderId="5" xfId="1" applyNumberFormat="1" applyFont="1" applyFill="1" applyBorder="1" applyAlignment="1">
      <alignment horizontal="center" vertical="center" wrapText="1"/>
    </xf>
    <xf numFmtId="178" fontId="33" fillId="28" borderId="3" xfId="1" applyNumberFormat="1" applyFont="1" applyFill="1" applyBorder="1" applyAlignment="1">
      <alignment horizontal="center" vertical="center" wrapText="1"/>
    </xf>
    <xf numFmtId="178" fontId="33" fillId="28" borderId="5" xfId="1" applyNumberFormat="1" applyFont="1" applyFill="1" applyBorder="1" applyAlignment="1">
      <alignment horizontal="center" vertical="center" wrapText="1"/>
    </xf>
    <xf numFmtId="176" fontId="33" fillId="24" borderId="3" xfId="1" applyNumberFormat="1" applyFont="1" applyFill="1" applyBorder="1" applyAlignment="1">
      <alignment horizontal="center" vertical="center" wrapText="1"/>
    </xf>
    <xf numFmtId="176" fontId="33" fillId="24" borderId="5" xfId="1" applyNumberFormat="1" applyFont="1" applyFill="1" applyBorder="1" applyAlignment="1">
      <alignment horizontal="center" vertical="center" wrapText="1"/>
    </xf>
    <xf numFmtId="178" fontId="33" fillId="25" borderId="3" xfId="1" applyNumberFormat="1" applyFont="1" applyFill="1" applyBorder="1" applyAlignment="1">
      <alignment horizontal="center" vertical="center" wrapText="1"/>
    </xf>
    <xf numFmtId="178" fontId="33" fillId="25" borderId="5" xfId="1" applyNumberFormat="1" applyFont="1" applyFill="1" applyBorder="1" applyAlignment="1">
      <alignment horizontal="center" vertical="center" wrapText="1"/>
    </xf>
    <xf numFmtId="176" fontId="33" fillId="22" borderId="3" xfId="1" applyNumberFormat="1" applyFont="1" applyFill="1" applyBorder="1" applyAlignment="1">
      <alignment horizontal="center" vertical="center" wrapText="1"/>
    </xf>
    <xf numFmtId="176" fontId="33" fillId="22" borderId="5" xfId="1" applyNumberFormat="1" applyFont="1" applyFill="1" applyBorder="1" applyAlignment="1">
      <alignment horizontal="center" vertical="center" wrapText="1"/>
    </xf>
    <xf numFmtId="178" fontId="33" fillId="23" borderId="3" xfId="1" applyNumberFormat="1" applyFont="1" applyFill="1" applyBorder="1" applyAlignment="1">
      <alignment horizontal="center" vertical="center" wrapText="1"/>
    </xf>
    <xf numFmtId="178" fontId="33" fillId="23" borderId="5" xfId="1" applyNumberFormat="1" applyFont="1" applyFill="1" applyBorder="1" applyAlignment="1">
      <alignment horizontal="center" vertical="center" wrapText="1"/>
    </xf>
    <xf numFmtId="176" fontId="18" fillId="38" borderId="3" xfId="1" applyNumberFormat="1" applyFont="1" applyFill="1" applyBorder="1" applyAlignment="1">
      <alignment horizontal="center" vertical="center" wrapText="1"/>
    </xf>
    <xf numFmtId="176" fontId="18" fillId="38" borderId="5" xfId="1" applyNumberFormat="1" applyFont="1" applyFill="1" applyBorder="1" applyAlignment="1">
      <alignment horizontal="center" vertical="center" wrapText="1"/>
    </xf>
    <xf numFmtId="178" fontId="20" fillId="3" borderId="3" xfId="1" applyNumberFormat="1" applyFont="1" applyFill="1" applyBorder="1" applyAlignment="1">
      <alignment horizontal="center" vertical="center" wrapText="1"/>
    </xf>
    <xf numFmtId="178" fontId="20" fillId="3" borderId="5" xfId="1" applyNumberFormat="1" applyFont="1" applyFill="1" applyBorder="1" applyAlignment="1">
      <alignment horizontal="center" vertical="center" wrapText="1"/>
    </xf>
    <xf numFmtId="176" fontId="20" fillId="0" borderId="3" xfId="1" applyNumberFormat="1" applyFont="1" applyFill="1" applyBorder="1" applyAlignment="1">
      <alignment horizontal="center" vertical="center" wrapText="1"/>
    </xf>
    <xf numFmtId="176" fontId="20" fillId="0" borderId="5" xfId="1" applyNumberFormat="1" applyFont="1" applyFill="1" applyBorder="1" applyAlignment="1">
      <alignment horizontal="center" vertical="center" wrapText="1"/>
    </xf>
    <xf numFmtId="176" fontId="18" fillId="37" borderId="3" xfId="1" applyNumberFormat="1" applyFont="1" applyFill="1" applyBorder="1" applyAlignment="1">
      <alignment horizontal="center" vertical="center"/>
    </xf>
    <xf numFmtId="176" fontId="18" fillId="37" borderId="5" xfId="1" applyNumberFormat="1" applyFont="1" applyFill="1" applyBorder="1" applyAlignment="1">
      <alignment horizontal="center" vertical="center"/>
    </xf>
    <xf numFmtId="176" fontId="56" fillId="0" borderId="1" xfId="1" applyNumberFormat="1" applyFont="1" applyFill="1" applyBorder="1" applyAlignment="1">
      <alignment horizontal="center" vertical="center"/>
    </xf>
    <xf numFmtId="0" fontId="18" fillId="37" borderId="3" xfId="1" applyNumberFormat="1" applyFont="1" applyFill="1" applyBorder="1" applyAlignment="1">
      <alignment horizontal="center" vertical="center"/>
    </xf>
    <xf numFmtId="0" fontId="18" fillId="37" borderId="5" xfId="1" applyNumberFormat="1" applyFont="1" applyFill="1" applyBorder="1" applyAlignment="1">
      <alignment horizontal="center" vertical="center"/>
    </xf>
    <xf numFmtId="177" fontId="18" fillId="37" borderId="3" xfId="1" applyNumberFormat="1" applyFont="1" applyFill="1" applyBorder="1" applyAlignment="1">
      <alignment horizontal="center" vertical="center"/>
    </xf>
    <xf numFmtId="177" fontId="18" fillId="37" borderId="5" xfId="1" applyNumberFormat="1" applyFont="1" applyFill="1" applyBorder="1" applyAlignment="1">
      <alignment horizontal="center" vertical="center"/>
    </xf>
    <xf numFmtId="178" fontId="16" fillId="7" borderId="3" xfId="1" applyNumberFormat="1" applyFont="1" applyFill="1" applyBorder="1" applyAlignment="1">
      <alignment horizontal="center" vertical="center" wrapText="1"/>
    </xf>
    <xf numFmtId="178" fontId="16" fillId="7" borderId="12" xfId="1" applyNumberFormat="1" applyFont="1" applyFill="1" applyBorder="1" applyAlignment="1">
      <alignment horizontal="center" vertical="center" wrapText="1"/>
    </xf>
    <xf numFmtId="178" fontId="16" fillId="7" borderId="5" xfId="1" applyNumberFormat="1" applyFont="1" applyFill="1" applyBorder="1" applyAlignment="1">
      <alignment horizontal="center" vertical="center" wrapText="1"/>
    </xf>
    <xf numFmtId="178" fontId="16" fillId="9" borderId="3" xfId="1" applyNumberFormat="1" applyFont="1" applyFill="1" applyBorder="1" applyAlignment="1">
      <alignment horizontal="center" vertical="center" wrapText="1"/>
    </xf>
    <xf numFmtId="178" fontId="16" fillId="9" borderId="12" xfId="1" applyNumberFormat="1" applyFont="1" applyFill="1" applyBorder="1" applyAlignment="1">
      <alignment horizontal="center" vertical="center" wrapText="1"/>
    </xf>
    <xf numFmtId="178" fontId="16" fillId="9" borderId="5" xfId="1" applyNumberFormat="1" applyFont="1" applyFill="1" applyBorder="1" applyAlignment="1">
      <alignment horizontal="center" vertical="center" wrapText="1"/>
    </xf>
    <xf numFmtId="178" fontId="39" fillId="3" borderId="3" xfId="1" applyNumberFormat="1" applyFont="1" applyFill="1" applyBorder="1" applyAlignment="1">
      <alignment horizontal="center" vertical="center" wrapText="1"/>
    </xf>
    <xf numFmtId="178" fontId="39" fillId="3" borderId="5" xfId="1" applyNumberFormat="1" applyFont="1" applyFill="1" applyBorder="1" applyAlignment="1">
      <alignment horizontal="center" vertical="center" wrapText="1"/>
    </xf>
    <xf numFmtId="178" fontId="56" fillId="19" borderId="11" xfId="1" applyNumberFormat="1" applyFont="1" applyFill="1" applyBorder="1" applyAlignment="1">
      <alignment horizontal="center" vertical="center"/>
    </xf>
    <xf numFmtId="178" fontId="56" fillId="19" borderId="13" xfId="1" applyNumberFormat="1" applyFont="1" applyFill="1" applyBorder="1" applyAlignment="1">
      <alignment horizontal="center" vertical="center"/>
    </xf>
    <xf numFmtId="178" fontId="56" fillId="19" borderId="4" xfId="1" applyNumberFormat="1" applyFont="1" applyFill="1" applyBorder="1" applyAlignment="1">
      <alignment horizontal="center" vertical="center"/>
    </xf>
    <xf numFmtId="176" fontId="16" fillId="0" borderId="3" xfId="1" applyNumberFormat="1" applyFont="1" applyFill="1" applyBorder="1" applyAlignment="1">
      <alignment horizontal="center" vertical="center" wrapText="1"/>
    </xf>
    <xf numFmtId="176" fontId="16" fillId="0" borderId="12" xfId="1" applyNumberFormat="1" applyFont="1" applyFill="1" applyBorder="1" applyAlignment="1">
      <alignment horizontal="center" vertical="center" wrapText="1"/>
    </xf>
    <xf numFmtId="176" fontId="16" fillId="0" borderId="5" xfId="1" applyNumberFormat="1" applyFont="1" applyFill="1" applyBorder="1" applyAlignment="1">
      <alignment horizontal="center" vertical="center" wrapText="1"/>
    </xf>
    <xf numFmtId="176" fontId="16" fillId="7" borderId="3" xfId="1" applyNumberFormat="1" applyFont="1" applyFill="1" applyBorder="1" applyAlignment="1">
      <alignment horizontal="center" vertical="center" wrapText="1"/>
    </xf>
    <xf numFmtId="176" fontId="16" fillId="7" borderId="5" xfId="1" applyNumberFormat="1" applyFont="1" applyFill="1" applyBorder="1" applyAlignment="1">
      <alignment horizontal="center" vertical="center" wrapText="1"/>
    </xf>
    <xf numFmtId="176" fontId="16" fillId="7" borderId="12" xfId="1" applyNumberFormat="1" applyFont="1" applyFill="1" applyBorder="1" applyAlignment="1">
      <alignment horizontal="center" vertical="center" wrapText="1"/>
    </xf>
    <xf numFmtId="178" fontId="16" fillId="0" borderId="3" xfId="1" applyNumberFormat="1" applyFont="1" applyBorder="1" applyAlignment="1">
      <alignment horizontal="center" vertical="center" wrapText="1"/>
    </xf>
    <xf numFmtId="178" fontId="16" fillId="0" borderId="12" xfId="1" applyNumberFormat="1" applyFont="1" applyBorder="1" applyAlignment="1">
      <alignment horizontal="center" vertical="center" wrapText="1"/>
    </xf>
    <xf numFmtId="178" fontId="16" fillId="0" borderId="5" xfId="1" applyNumberFormat="1" applyFont="1" applyBorder="1" applyAlignment="1">
      <alignment horizontal="center" vertical="center" wrapText="1"/>
    </xf>
    <xf numFmtId="176" fontId="16" fillId="9" borderId="3" xfId="1" applyNumberFormat="1" applyFont="1" applyFill="1" applyBorder="1" applyAlignment="1">
      <alignment horizontal="center" vertical="center"/>
    </xf>
    <xf numFmtId="176" fontId="16" fillId="9" borderId="12" xfId="1" applyNumberFormat="1" applyFont="1" applyFill="1" applyBorder="1" applyAlignment="1">
      <alignment horizontal="center" vertical="center"/>
    </xf>
    <xf numFmtId="176" fontId="16" fillId="9" borderId="5" xfId="1" applyNumberFormat="1" applyFont="1" applyFill="1" applyBorder="1" applyAlignment="1">
      <alignment horizontal="center" vertical="center"/>
    </xf>
    <xf numFmtId="176" fontId="55" fillId="12" borderId="7" xfId="1" applyNumberFormat="1" applyFont="1" applyFill="1" applyBorder="1" applyAlignment="1">
      <alignment horizontal="center" vertical="center"/>
    </xf>
    <xf numFmtId="176" fontId="55" fillId="12" borderId="8" xfId="1" applyNumberFormat="1" applyFont="1" applyFill="1" applyBorder="1" applyAlignment="1">
      <alignment horizontal="center" vertical="center"/>
    </xf>
    <xf numFmtId="176" fontId="55" fillId="12" borderId="9" xfId="1" applyNumberFormat="1" applyFont="1" applyFill="1" applyBorder="1" applyAlignment="1">
      <alignment horizontal="center" vertical="center"/>
    </xf>
    <xf numFmtId="176" fontId="55" fillId="12" borderId="2" xfId="1" applyNumberFormat="1" applyFont="1" applyFill="1" applyBorder="1" applyAlignment="1">
      <alignment horizontal="center" vertical="center"/>
    </xf>
    <xf numFmtId="176" fontId="55" fillId="12" borderId="6" xfId="1" applyNumberFormat="1" applyFont="1" applyFill="1" applyBorder="1" applyAlignment="1">
      <alignment horizontal="center" vertical="center"/>
    </xf>
    <xf numFmtId="176" fontId="55" fillId="12" borderId="10" xfId="1" applyNumberFormat="1" applyFont="1" applyFill="1" applyBorder="1" applyAlignment="1">
      <alignment horizontal="center" vertical="center"/>
    </xf>
    <xf numFmtId="0" fontId="16" fillId="7" borderId="3" xfId="1" applyNumberFormat="1" applyFont="1" applyFill="1" applyBorder="1" applyAlignment="1">
      <alignment vertical="center"/>
    </xf>
    <xf numFmtId="0" fontId="16" fillId="7" borderId="12" xfId="1" applyNumberFormat="1" applyFont="1" applyFill="1" applyBorder="1" applyAlignment="1">
      <alignment vertical="center"/>
    </xf>
    <xf numFmtId="0" fontId="16" fillId="7" borderId="5" xfId="1" applyNumberFormat="1" applyFont="1" applyFill="1" applyBorder="1" applyAlignment="1">
      <alignment vertical="center"/>
    </xf>
    <xf numFmtId="176" fontId="16" fillId="18" borderId="3" xfId="1" applyNumberFormat="1" applyFont="1" applyFill="1" applyBorder="1" applyAlignment="1">
      <alignment vertical="center"/>
    </xf>
    <xf numFmtId="176" fontId="16" fillId="18" borderId="12" xfId="1" applyNumberFormat="1" applyFont="1" applyFill="1" applyBorder="1" applyAlignment="1">
      <alignment vertical="center"/>
    </xf>
    <xf numFmtId="176" fontId="16" fillId="18" borderId="5" xfId="1" applyNumberFormat="1" applyFont="1" applyFill="1" applyBorder="1" applyAlignment="1">
      <alignment vertical="center"/>
    </xf>
    <xf numFmtId="0" fontId="16" fillId="7" borderId="3" xfId="1" applyNumberFormat="1" applyFont="1" applyFill="1" applyBorder="1" applyAlignment="1">
      <alignment vertical="center" wrapText="1"/>
    </xf>
    <xf numFmtId="0" fontId="16" fillId="7" borderId="12" xfId="1" applyNumberFormat="1" applyFont="1" applyFill="1" applyBorder="1" applyAlignment="1">
      <alignment vertical="center" wrapText="1"/>
    </xf>
    <xf numFmtId="0" fontId="16" fillId="7" borderId="5" xfId="1" applyNumberFormat="1" applyFont="1" applyFill="1" applyBorder="1" applyAlignment="1">
      <alignment vertical="center" wrapText="1"/>
    </xf>
    <xf numFmtId="14" fontId="16" fillId="18" borderId="3" xfId="1" applyNumberFormat="1" applyFont="1" applyFill="1" applyBorder="1" applyAlignment="1">
      <alignment vertical="center" wrapText="1"/>
    </xf>
    <xf numFmtId="14" fontId="16" fillId="18" borderId="12" xfId="1" applyNumberFormat="1" applyFont="1" applyFill="1" applyBorder="1" applyAlignment="1">
      <alignment vertical="center" wrapText="1"/>
    </xf>
    <xf numFmtId="14" fontId="16" fillId="18" borderId="5" xfId="1" applyNumberFormat="1" applyFont="1" applyFill="1" applyBorder="1" applyAlignment="1">
      <alignment vertical="center" wrapText="1"/>
    </xf>
    <xf numFmtId="176" fontId="16" fillId="18" borderId="3" xfId="1" applyNumberFormat="1" applyFont="1" applyFill="1" applyBorder="1" applyAlignment="1">
      <alignment vertical="center" wrapText="1"/>
    </xf>
    <xf numFmtId="176" fontId="16" fillId="18" borderId="12" xfId="1" applyNumberFormat="1" applyFont="1" applyFill="1" applyBorder="1" applyAlignment="1">
      <alignment vertical="center" wrapText="1"/>
    </xf>
    <xf numFmtId="176" fontId="16" fillId="18" borderId="5" xfId="1" applyNumberFormat="1" applyFont="1" applyFill="1" applyBorder="1" applyAlignment="1">
      <alignment vertical="center" wrapText="1"/>
    </xf>
    <xf numFmtId="0" fontId="30" fillId="0" borderId="3" xfId="0" applyNumberFormat="1" applyFont="1" applyBorder="1" applyAlignment="1">
      <alignment vertical="center" wrapText="1"/>
    </xf>
    <xf numFmtId="0" fontId="30" fillId="0" borderId="12" xfId="0" applyNumberFormat="1" applyFont="1" applyBorder="1" applyAlignment="1">
      <alignment vertical="center" wrapText="1"/>
    </xf>
    <xf numFmtId="0" fontId="30" fillId="0" borderId="5" xfId="0" applyNumberFormat="1" applyFont="1" applyBorder="1" applyAlignment="1">
      <alignment vertical="center" wrapText="1"/>
    </xf>
    <xf numFmtId="176" fontId="43" fillId="0" borderId="1" xfId="0" applyFont="1" applyBorder="1" applyAlignment="1">
      <alignment horizontal="center" vertical="center"/>
    </xf>
    <xf numFmtId="176" fontId="30" fillId="0" borderId="3" xfId="0" applyFont="1" applyBorder="1" applyAlignment="1">
      <alignment horizontal="left" vertical="center" wrapText="1"/>
    </xf>
    <xf numFmtId="176" fontId="30" fillId="0" borderId="12" xfId="0" applyFont="1" applyBorder="1" applyAlignment="1">
      <alignment horizontal="left" vertical="center" wrapText="1"/>
    </xf>
    <xf numFmtId="176" fontId="30" fillId="0" borderId="5" xfId="0" applyFont="1" applyBorder="1" applyAlignment="1">
      <alignment horizontal="left" vertical="center" wrapText="1"/>
    </xf>
    <xf numFmtId="176" fontId="30" fillId="0" borderId="3" xfId="0" quotePrefix="1" applyFont="1" applyBorder="1" applyAlignment="1">
      <alignment vertical="center" wrapText="1"/>
    </xf>
    <xf numFmtId="176" fontId="30" fillId="0" borderId="12" xfId="0" quotePrefix="1" applyFont="1" applyBorder="1" applyAlignment="1">
      <alignment vertical="center" wrapText="1"/>
    </xf>
    <xf numFmtId="176" fontId="30" fillId="0" borderId="5" xfId="0" quotePrefix="1" applyFont="1" applyBorder="1" applyAlignment="1">
      <alignment vertical="center" wrapText="1"/>
    </xf>
  </cellXfs>
  <cellStyles count="15">
    <cellStyle name="Excel Built-in Explanatory Text" xfId="9"/>
    <cellStyle name="一般" xfId="0" builtinId="0"/>
    <cellStyle name="一般 13 3" xfId="10"/>
    <cellStyle name="一般 2" xfId="6"/>
    <cellStyle name="一般 3" xfId="5"/>
    <cellStyle name="一般 4" xfId="3"/>
    <cellStyle name="一般 45" xfId="4"/>
    <cellStyle name="一般_Test_Planning_U3S_by_SDV_WW07_0216" xfId="12"/>
    <cellStyle name="一般_Test_Planning_U3S_by_SDV_WW07_0216 2_SWPA-Testplan 20130705 Mobile2" xfId="14"/>
    <cellStyle name="常规 11" xfId="11"/>
    <cellStyle name="常规 14" xfId="13"/>
    <cellStyle name="貨幣[0]" xfId="7"/>
    <cellStyle name="超連結 2" xfId="8"/>
    <cellStyle name="說明文字" xfId="1" builtinId="53" customBuiltin="1"/>
    <cellStyle name="說明文字 2" xfId="2"/>
  </cellStyles>
  <dxfs count="5704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name val="宋体"/>
      </font>
      <alignment horizontal="general" vertical="center" textRotation="0" wrapText="0" indent="0" shrinkToFit="0"/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name val="宋体"/>
      </font>
      <alignment horizontal="general" vertical="center" textRotation="0" wrapText="0" indent="0" shrinkToFit="0"/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name val="宋体"/>
      </font>
      <alignment horizontal="general" vertical="center" textRotation="0" wrapText="0" indent="0" shrinkToFit="0"/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name val="宋体"/>
      </font>
      <alignment horizontal="general" vertical="center" textRotation="0" wrapText="0" indent="0" shrinkToFit="0"/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name val="宋体"/>
      </font>
      <alignment horizontal="general" vertical="center" textRotation="0" wrapText="0" indent="0" shrinkToFit="0"/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name val="宋体"/>
      </font>
      <alignment horizontal="general" vertical="center" textRotation="0" wrapText="0" indent="0" shrinkToFit="0"/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name val="宋体"/>
      </font>
      <alignment horizontal="general" vertical="center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4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5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6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7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8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9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0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1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2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3" name="CustomShape 1" hidden="1"/>
        <xdr:cNvSpPr/>
      </xdr:nvSpPr>
      <xdr:spPr>
        <a:xfrm>
          <a:off x="0" y="0"/>
          <a:ext cx="9950760" cy="940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3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2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466725</xdr:colOff>
      <xdr:row>53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2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3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4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5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6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7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8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9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0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4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5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6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7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8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19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0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1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2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11</xdr:col>
      <xdr:colOff>517674</xdr:colOff>
      <xdr:row>43</xdr:row>
      <xdr:rowOff>93022</xdr:rowOff>
    </xdr:to>
    <xdr:sp macro="" textlink="">
      <xdr:nvSpPr>
        <xdr:cNvPr id="123" name="CustomShape 1" hidden="1"/>
        <xdr:cNvSpPr/>
      </xdr:nvSpPr>
      <xdr:spPr>
        <a:xfrm>
          <a:off x="50800" y="0"/>
          <a:ext cx="9934724" cy="872902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2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3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4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5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6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7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8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9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0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4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5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6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7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8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19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20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21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22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2007807</xdr:colOff>
      <xdr:row>60</xdr:row>
      <xdr:rowOff>90148</xdr:rowOff>
    </xdr:to>
    <xdr:sp macro="" textlink="">
      <xdr:nvSpPr>
        <xdr:cNvPr id="123" name="CustomShape 1" hidden="1"/>
        <xdr:cNvSpPr/>
      </xdr:nvSpPr>
      <xdr:spPr>
        <a:xfrm>
          <a:off x="50800" y="0"/>
          <a:ext cx="9955890" cy="1109469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xviewCase('3558')" TargetMode="External"/><Relationship Id="rId299" Type="http://schemas.openxmlformats.org/officeDocument/2006/relationships/hyperlink" Target="javascript:fxviewCase('3338')" TargetMode="External"/><Relationship Id="rId21" Type="http://schemas.openxmlformats.org/officeDocument/2006/relationships/hyperlink" Target="javascript:fxviewCase('3016')" TargetMode="External"/><Relationship Id="rId63" Type="http://schemas.openxmlformats.org/officeDocument/2006/relationships/hyperlink" Target="javascript:fxviewCase('3648')" TargetMode="External"/><Relationship Id="rId159" Type="http://schemas.openxmlformats.org/officeDocument/2006/relationships/hyperlink" Target="javascript:fxviewCase('3552')" TargetMode="External"/><Relationship Id="rId324" Type="http://schemas.openxmlformats.org/officeDocument/2006/relationships/hyperlink" Target="javascript:fxviewCase('3258')" TargetMode="External"/><Relationship Id="rId366" Type="http://schemas.openxmlformats.org/officeDocument/2006/relationships/hyperlink" Target="javascript:fxviewCase('3871')" TargetMode="External"/><Relationship Id="rId170" Type="http://schemas.openxmlformats.org/officeDocument/2006/relationships/hyperlink" Target="javascript:fxviewCase('3538')" TargetMode="External"/><Relationship Id="rId226" Type="http://schemas.openxmlformats.org/officeDocument/2006/relationships/hyperlink" Target="javascript:fxviewCase('3259')" TargetMode="External"/><Relationship Id="rId433" Type="http://schemas.openxmlformats.org/officeDocument/2006/relationships/hyperlink" Target="javascript:fxviewCase('6411')" TargetMode="External"/><Relationship Id="rId268" Type="http://schemas.openxmlformats.org/officeDocument/2006/relationships/hyperlink" Target="javascript:fxviewCase('3490')" TargetMode="External"/><Relationship Id="rId32" Type="http://schemas.openxmlformats.org/officeDocument/2006/relationships/hyperlink" Target="javascript:fxviewCase('3573')" TargetMode="External"/><Relationship Id="rId74" Type="http://schemas.openxmlformats.org/officeDocument/2006/relationships/hyperlink" Target="javascript:fxviewCase('3564')" TargetMode="External"/><Relationship Id="rId128" Type="http://schemas.openxmlformats.org/officeDocument/2006/relationships/hyperlink" Target="javascript:fxviewCase('3641')" TargetMode="External"/><Relationship Id="rId335" Type="http://schemas.openxmlformats.org/officeDocument/2006/relationships/hyperlink" Target="javascript:fxviewCase('3087')" TargetMode="External"/><Relationship Id="rId377" Type="http://schemas.openxmlformats.org/officeDocument/2006/relationships/hyperlink" Target="javascript:fxviewCase('3671')" TargetMode="External"/><Relationship Id="rId5" Type="http://schemas.openxmlformats.org/officeDocument/2006/relationships/hyperlink" Target="javascript:fxviewCase('3376')" TargetMode="External"/><Relationship Id="rId181" Type="http://schemas.openxmlformats.org/officeDocument/2006/relationships/hyperlink" Target="javascript:fxviewCase('3449')" TargetMode="External"/><Relationship Id="rId237" Type="http://schemas.openxmlformats.org/officeDocument/2006/relationships/hyperlink" Target="javascript:fxviewCase('1899')" TargetMode="External"/><Relationship Id="rId402" Type="http://schemas.openxmlformats.org/officeDocument/2006/relationships/hyperlink" Target="javascript:fxviewCase('3696')" TargetMode="External"/><Relationship Id="rId279" Type="http://schemas.openxmlformats.org/officeDocument/2006/relationships/hyperlink" Target="javascript:fxviewCase('6176')" TargetMode="External"/><Relationship Id="rId43" Type="http://schemas.openxmlformats.org/officeDocument/2006/relationships/hyperlink" Target="javascript:fxviewCase('3635')" TargetMode="External"/><Relationship Id="rId139" Type="http://schemas.openxmlformats.org/officeDocument/2006/relationships/hyperlink" Target="javascript:fxviewCase('3631')" TargetMode="External"/><Relationship Id="rId290" Type="http://schemas.openxmlformats.org/officeDocument/2006/relationships/hyperlink" Target="javascript:fxviewCase('3123')" TargetMode="External"/><Relationship Id="rId304" Type="http://schemas.openxmlformats.org/officeDocument/2006/relationships/hyperlink" Target="javascript:fxviewCase('3604')" TargetMode="External"/><Relationship Id="rId346" Type="http://schemas.openxmlformats.org/officeDocument/2006/relationships/hyperlink" Target="javascript:fxviewCase('3939')" TargetMode="External"/><Relationship Id="rId388" Type="http://schemas.openxmlformats.org/officeDocument/2006/relationships/hyperlink" Target="javascript:fxviewCase('2889')" TargetMode="External"/><Relationship Id="rId85" Type="http://schemas.openxmlformats.org/officeDocument/2006/relationships/hyperlink" Target="javascript:fxviewCase('3601')" TargetMode="External"/><Relationship Id="rId150" Type="http://schemas.openxmlformats.org/officeDocument/2006/relationships/hyperlink" Target="javascript:fxviewCase('3696')" TargetMode="External"/><Relationship Id="rId192" Type="http://schemas.openxmlformats.org/officeDocument/2006/relationships/hyperlink" Target="javascript:fxviewCase('3458')" TargetMode="External"/><Relationship Id="rId206" Type="http://schemas.openxmlformats.org/officeDocument/2006/relationships/hyperlink" Target="javascript:fxviewCase('2479')" TargetMode="External"/><Relationship Id="rId413" Type="http://schemas.openxmlformats.org/officeDocument/2006/relationships/hyperlink" Target="javascript:fxviewCase('3422')" TargetMode="External"/><Relationship Id="rId248" Type="http://schemas.openxmlformats.org/officeDocument/2006/relationships/hyperlink" Target="javascript:fxviewCase('2774')" TargetMode="External"/><Relationship Id="rId269" Type="http://schemas.openxmlformats.org/officeDocument/2006/relationships/hyperlink" Target="javascript:fxviewCase('3029')" TargetMode="External"/><Relationship Id="rId434" Type="http://schemas.openxmlformats.org/officeDocument/2006/relationships/printerSettings" Target="../printerSettings/printerSettings4.bin"/><Relationship Id="rId12" Type="http://schemas.openxmlformats.org/officeDocument/2006/relationships/hyperlink" Target="javascript:fxviewCase('3425')" TargetMode="External"/><Relationship Id="rId33" Type="http://schemas.openxmlformats.org/officeDocument/2006/relationships/hyperlink" Target="javascript:fxviewCase('3548')" TargetMode="External"/><Relationship Id="rId108" Type="http://schemas.openxmlformats.org/officeDocument/2006/relationships/hyperlink" Target="javascript:fxviewCase('3542')" TargetMode="External"/><Relationship Id="rId129" Type="http://schemas.openxmlformats.org/officeDocument/2006/relationships/hyperlink" Target="javascript:fxviewCase('3644')" TargetMode="External"/><Relationship Id="rId280" Type="http://schemas.openxmlformats.org/officeDocument/2006/relationships/hyperlink" Target="javascript:fxviewCase('6411')" TargetMode="External"/><Relationship Id="rId315" Type="http://schemas.openxmlformats.org/officeDocument/2006/relationships/hyperlink" Target="javascript:fxviewCase('2882')" TargetMode="External"/><Relationship Id="rId336" Type="http://schemas.openxmlformats.org/officeDocument/2006/relationships/hyperlink" Target="javascript:fxviewCase('3792')" TargetMode="External"/><Relationship Id="rId357" Type="http://schemas.openxmlformats.org/officeDocument/2006/relationships/hyperlink" Target="javascript:fxviewCase('2101')" TargetMode="External"/><Relationship Id="rId54" Type="http://schemas.openxmlformats.org/officeDocument/2006/relationships/hyperlink" Target="javascript:fxviewCase('3678')" TargetMode="External"/><Relationship Id="rId75" Type="http://schemas.openxmlformats.org/officeDocument/2006/relationships/hyperlink" Target="javascript:fxviewCase('3566')" TargetMode="External"/><Relationship Id="rId96" Type="http://schemas.openxmlformats.org/officeDocument/2006/relationships/hyperlink" Target="javascript:fxviewCase('3629')" TargetMode="External"/><Relationship Id="rId140" Type="http://schemas.openxmlformats.org/officeDocument/2006/relationships/hyperlink" Target="javascript:fxviewCase('3634')" TargetMode="External"/><Relationship Id="rId161" Type="http://schemas.openxmlformats.org/officeDocument/2006/relationships/hyperlink" Target="javascript:fxviewCase('3701')" TargetMode="External"/><Relationship Id="rId182" Type="http://schemas.openxmlformats.org/officeDocument/2006/relationships/hyperlink" Target="javascript:fxviewCase('1408')" TargetMode="External"/><Relationship Id="rId217" Type="http://schemas.openxmlformats.org/officeDocument/2006/relationships/hyperlink" Target="javascript:fxviewCase('3539')" TargetMode="External"/><Relationship Id="rId378" Type="http://schemas.openxmlformats.org/officeDocument/2006/relationships/hyperlink" Target="javascript:fxviewCase('3670')" TargetMode="External"/><Relationship Id="rId399" Type="http://schemas.openxmlformats.org/officeDocument/2006/relationships/hyperlink" Target="javascript:fxviewCase('3694')" TargetMode="External"/><Relationship Id="rId403" Type="http://schemas.openxmlformats.org/officeDocument/2006/relationships/hyperlink" Target="javascript:fxviewCase('3696')" TargetMode="External"/><Relationship Id="rId6" Type="http://schemas.openxmlformats.org/officeDocument/2006/relationships/hyperlink" Target="javascript:fxviewCase('3714')" TargetMode="External"/><Relationship Id="rId238" Type="http://schemas.openxmlformats.org/officeDocument/2006/relationships/hyperlink" Target="javascript:fxviewCase('2791')" TargetMode="External"/><Relationship Id="rId259" Type="http://schemas.openxmlformats.org/officeDocument/2006/relationships/hyperlink" Target="javascript:fxviewCase('2490')" TargetMode="External"/><Relationship Id="rId424" Type="http://schemas.openxmlformats.org/officeDocument/2006/relationships/hyperlink" Target="javascript:fxviewCase('3258')" TargetMode="External"/><Relationship Id="rId23" Type="http://schemas.openxmlformats.org/officeDocument/2006/relationships/hyperlink" Target="javascript:fxviewCase('3016')" TargetMode="External"/><Relationship Id="rId119" Type="http://schemas.openxmlformats.org/officeDocument/2006/relationships/hyperlink" Target="javascript:fxviewCase('3658')" TargetMode="External"/><Relationship Id="rId270" Type="http://schemas.openxmlformats.org/officeDocument/2006/relationships/hyperlink" Target="javascript:fxviewCase('3532')" TargetMode="External"/><Relationship Id="rId291" Type="http://schemas.openxmlformats.org/officeDocument/2006/relationships/hyperlink" Target="javascript:fxviewCase('2613')" TargetMode="External"/><Relationship Id="rId305" Type="http://schemas.openxmlformats.org/officeDocument/2006/relationships/hyperlink" Target="javascript:fxviewCase('3609')" TargetMode="External"/><Relationship Id="rId326" Type="http://schemas.openxmlformats.org/officeDocument/2006/relationships/hyperlink" Target="javascript:fxviewCase('2823')" TargetMode="External"/><Relationship Id="rId347" Type="http://schemas.openxmlformats.org/officeDocument/2006/relationships/hyperlink" Target="javascript:fxviewCase('2959')" TargetMode="External"/><Relationship Id="rId44" Type="http://schemas.openxmlformats.org/officeDocument/2006/relationships/hyperlink" Target="javascript:fxviewCase('3636')" TargetMode="External"/><Relationship Id="rId65" Type="http://schemas.openxmlformats.org/officeDocument/2006/relationships/hyperlink" Target="javascript:fxviewCase('3170')" TargetMode="External"/><Relationship Id="rId86" Type="http://schemas.openxmlformats.org/officeDocument/2006/relationships/hyperlink" Target="javascript:fxviewCase('3602')" TargetMode="External"/><Relationship Id="rId130" Type="http://schemas.openxmlformats.org/officeDocument/2006/relationships/hyperlink" Target="javascript:fxviewCase('3618')" TargetMode="External"/><Relationship Id="rId151" Type="http://schemas.openxmlformats.org/officeDocument/2006/relationships/hyperlink" Target="javascript:fxviewCase('3232')" TargetMode="External"/><Relationship Id="rId368" Type="http://schemas.openxmlformats.org/officeDocument/2006/relationships/hyperlink" Target="javascript:fxviewCase('3650')" TargetMode="External"/><Relationship Id="rId389" Type="http://schemas.openxmlformats.org/officeDocument/2006/relationships/hyperlink" Target="javascript:fxviewCase('3422')" TargetMode="External"/><Relationship Id="rId172" Type="http://schemas.openxmlformats.org/officeDocument/2006/relationships/hyperlink" Target="javascript:fxviewCase('3439')" TargetMode="External"/><Relationship Id="rId193" Type="http://schemas.openxmlformats.org/officeDocument/2006/relationships/hyperlink" Target="javascript:fxviewCase('1419')" TargetMode="External"/><Relationship Id="rId207" Type="http://schemas.openxmlformats.org/officeDocument/2006/relationships/hyperlink" Target="javascript:fxviewCase('2210')" TargetMode="External"/><Relationship Id="rId228" Type="http://schemas.openxmlformats.org/officeDocument/2006/relationships/hyperlink" Target="javascript:fxviewCase('3260')" TargetMode="External"/><Relationship Id="rId249" Type="http://schemas.openxmlformats.org/officeDocument/2006/relationships/hyperlink" Target="javascript:fxviewCase('3131')" TargetMode="External"/><Relationship Id="rId414" Type="http://schemas.openxmlformats.org/officeDocument/2006/relationships/hyperlink" Target="javascript:fxviewCase('3422')" TargetMode="External"/><Relationship Id="rId435" Type="http://schemas.openxmlformats.org/officeDocument/2006/relationships/drawing" Target="../drawings/drawing1.xml"/><Relationship Id="rId13" Type="http://schemas.openxmlformats.org/officeDocument/2006/relationships/hyperlink" Target="javascript:fxviewCase('3837')" TargetMode="External"/><Relationship Id="rId109" Type="http://schemas.openxmlformats.org/officeDocument/2006/relationships/hyperlink" Target="javascript:fxviewCase('3543')" TargetMode="External"/><Relationship Id="rId260" Type="http://schemas.openxmlformats.org/officeDocument/2006/relationships/hyperlink" Target="javascript:fxviewCase('3005')" TargetMode="External"/><Relationship Id="rId281" Type="http://schemas.openxmlformats.org/officeDocument/2006/relationships/hyperlink" Target="javascript:fxviewCase('3182')" TargetMode="External"/><Relationship Id="rId316" Type="http://schemas.openxmlformats.org/officeDocument/2006/relationships/hyperlink" Target="javascript:fxviewCase('2883')" TargetMode="External"/><Relationship Id="rId337" Type="http://schemas.openxmlformats.org/officeDocument/2006/relationships/hyperlink" Target="javascript:fxviewCase('3793')" TargetMode="External"/><Relationship Id="rId34" Type="http://schemas.openxmlformats.org/officeDocument/2006/relationships/hyperlink" Target="javascript:fxviewCase('3565')" TargetMode="External"/><Relationship Id="rId55" Type="http://schemas.openxmlformats.org/officeDocument/2006/relationships/hyperlink" Target="javascript:fxviewCase('3679')" TargetMode="External"/><Relationship Id="rId76" Type="http://schemas.openxmlformats.org/officeDocument/2006/relationships/hyperlink" Target="javascript:fxviewCase('3568')" TargetMode="External"/><Relationship Id="rId97" Type="http://schemas.openxmlformats.org/officeDocument/2006/relationships/hyperlink" Target="javascript:fxviewCase('3871')" TargetMode="External"/><Relationship Id="rId120" Type="http://schemas.openxmlformats.org/officeDocument/2006/relationships/hyperlink" Target="javascript:fxviewCase('3658')" TargetMode="External"/><Relationship Id="rId141" Type="http://schemas.openxmlformats.org/officeDocument/2006/relationships/hyperlink" Target="javascript:fxviewCase('3640')" TargetMode="External"/><Relationship Id="rId358" Type="http://schemas.openxmlformats.org/officeDocument/2006/relationships/hyperlink" Target="javascript:fxviewCase('2100')" TargetMode="External"/><Relationship Id="rId379" Type="http://schemas.openxmlformats.org/officeDocument/2006/relationships/hyperlink" Target="javascript:fxviewCase('3668')" TargetMode="External"/><Relationship Id="rId7" Type="http://schemas.openxmlformats.org/officeDocument/2006/relationships/hyperlink" Target="javascript:fxviewCase('3423')" TargetMode="External"/><Relationship Id="rId162" Type="http://schemas.openxmlformats.org/officeDocument/2006/relationships/hyperlink" Target="javascript:fxviewCase('3703')" TargetMode="External"/><Relationship Id="rId183" Type="http://schemas.openxmlformats.org/officeDocument/2006/relationships/hyperlink" Target="javascript:fxviewCase('3451')" TargetMode="External"/><Relationship Id="rId218" Type="http://schemas.openxmlformats.org/officeDocument/2006/relationships/hyperlink" Target="javascript:fxviewCase('3512')" TargetMode="External"/><Relationship Id="rId239" Type="http://schemas.openxmlformats.org/officeDocument/2006/relationships/hyperlink" Target="javascript:fxviewCase('3493')" TargetMode="External"/><Relationship Id="rId390" Type="http://schemas.openxmlformats.org/officeDocument/2006/relationships/hyperlink" Target="javascript:fxviewCase('3422')" TargetMode="External"/><Relationship Id="rId404" Type="http://schemas.openxmlformats.org/officeDocument/2006/relationships/hyperlink" Target="javascript:fxviewCase('3696')" TargetMode="External"/><Relationship Id="rId425" Type="http://schemas.openxmlformats.org/officeDocument/2006/relationships/hyperlink" Target="javascript:fxviewCase('3059')" TargetMode="External"/><Relationship Id="rId250" Type="http://schemas.openxmlformats.org/officeDocument/2006/relationships/hyperlink" Target="javascript:fxviewCase('3189')" TargetMode="External"/><Relationship Id="rId271" Type="http://schemas.openxmlformats.org/officeDocument/2006/relationships/hyperlink" Target="javascript:fxviewCase('3184')" TargetMode="External"/><Relationship Id="rId292" Type="http://schemas.openxmlformats.org/officeDocument/2006/relationships/hyperlink" Target="javascript:fxviewCase('2935')" TargetMode="External"/><Relationship Id="rId306" Type="http://schemas.openxmlformats.org/officeDocument/2006/relationships/hyperlink" Target="javascript:fxviewCase('3611')" TargetMode="External"/><Relationship Id="rId24" Type="http://schemas.openxmlformats.org/officeDocument/2006/relationships/hyperlink" Target="javascript:fxviewCase('1809')" TargetMode="External"/><Relationship Id="rId45" Type="http://schemas.openxmlformats.org/officeDocument/2006/relationships/hyperlink" Target="javascript:fxviewCase('3482')" TargetMode="External"/><Relationship Id="rId66" Type="http://schemas.openxmlformats.org/officeDocument/2006/relationships/hyperlink" Target="javascript:fxviewCase('3652')" TargetMode="External"/><Relationship Id="rId87" Type="http://schemas.openxmlformats.org/officeDocument/2006/relationships/hyperlink" Target="javascript:fxviewCase('3606')" TargetMode="External"/><Relationship Id="rId110" Type="http://schemas.openxmlformats.org/officeDocument/2006/relationships/hyperlink" Target="javascript:fxviewCase('3544')" TargetMode="External"/><Relationship Id="rId131" Type="http://schemas.openxmlformats.org/officeDocument/2006/relationships/hyperlink" Target="javascript:fxviewCase('3647')" TargetMode="External"/><Relationship Id="rId327" Type="http://schemas.openxmlformats.org/officeDocument/2006/relationships/hyperlink" Target="javascript:fxviewCase('3175')" TargetMode="External"/><Relationship Id="rId348" Type="http://schemas.openxmlformats.org/officeDocument/2006/relationships/hyperlink" Target="javascript:fxviewCase('2085')" TargetMode="External"/><Relationship Id="rId369" Type="http://schemas.openxmlformats.org/officeDocument/2006/relationships/hyperlink" Target="javascript:fxviewCase('6411')" TargetMode="External"/><Relationship Id="rId152" Type="http://schemas.openxmlformats.org/officeDocument/2006/relationships/hyperlink" Target="javascript:fxviewCase('3697')" TargetMode="External"/><Relationship Id="rId173" Type="http://schemas.openxmlformats.org/officeDocument/2006/relationships/hyperlink" Target="javascript:fxviewCase('3428')" TargetMode="External"/><Relationship Id="rId194" Type="http://schemas.openxmlformats.org/officeDocument/2006/relationships/hyperlink" Target="javascript:fxviewCase('3455')" TargetMode="External"/><Relationship Id="rId208" Type="http://schemas.openxmlformats.org/officeDocument/2006/relationships/hyperlink" Target="javascript:fxviewCase('1595')" TargetMode="External"/><Relationship Id="rId229" Type="http://schemas.openxmlformats.org/officeDocument/2006/relationships/hyperlink" Target="javascript:fxviewCase('2562')" TargetMode="External"/><Relationship Id="rId380" Type="http://schemas.openxmlformats.org/officeDocument/2006/relationships/hyperlink" Target="javascript:fxviewCase('3667')" TargetMode="External"/><Relationship Id="rId415" Type="http://schemas.openxmlformats.org/officeDocument/2006/relationships/hyperlink" Target="javascript:fxviewCase('6411')" TargetMode="External"/><Relationship Id="rId436" Type="http://schemas.openxmlformats.org/officeDocument/2006/relationships/vmlDrawing" Target="../drawings/vmlDrawing2.vml"/><Relationship Id="rId240" Type="http://schemas.openxmlformats.org/officeDocument/2006/relationships/hyperlink" Target="javascript:fxviewCase('2204')" TargetMode="External"/><Relationship Id="rId261" Type="http://schemas.openxmlformats.org/officeDocument/2006/relationships/hyperlink" Target="javascript:fxviewCase('3492')" TargetMode="External"/><Relationship Id="rId14" Type="http://schemas.openxmlformats.org/officeDocument/2006/relationships/hyperlink" Target="javascript:fxviewCase('3334')" TargetMode="External"/><Relationship Id="rId35" Type="http://schemas.openxmlformats.org/officeDocument/2006/relationships/hyperlink" Target="javascript:fxviewCase('3579')" TargetMode="External"/><Relationship Id="rId56" Type="http://schemas.openxmlformats.org/officeDocument/2006/relationships/hyperlink" Target="javascript:fxviewCase('3680')" TargetMode="External"/><Relationship Id="rId77" Type="http://schemas.openxmlformats.org/officeDocument/2006/relationships/hyperlink" Target="javascript:fxviewCase('3569')" TargetMode="External"/><Relationship Id="rId100" Type="http://schemas.openxmlformats.org/officeDocument/2006/relationships/hyperlink" Target="javascript:fxviewCase('3597')" TargetMode="External"/><Relationship Id="rId282" Type="http://schemas.openxmlformats.org/officeDocument/2006/relationships/hyperlink" Target="javascript:fxviewCase('2533')" TargetMode="External"/><Relationship Id="rId317" Type="http://schemas.openxmlformats.org/officeDocument/2006/relationships/hyperlink" Target="javascript:fxviewCase('2937')" TargetMode="External"/><Relationship Id="rId338" Type="http://schemas.openxmlformats.org/officeDocument/2006/relationships/hyperlink" Target="javascript:fxviewCase('2211')" TargetMode="External"/><Relationship Id="rId359" Type="http://schemas.openxmlformats.org/officeDocument/2006/relationships/hyperlink" Target="javascript:fxviewCase('3929')" TargetMode="External"/><Relationship Id="rId8" Type="http://schemas.openxmlformats.org/officeDocument/2006/relationships/hyperlink" Target="javascript:fxviewCase('2365')" TargetMode="External"/><Relationship Id="rId98" Type="http://schemas.openxmlformats.org/officeDocument/2006/relationships/hyperlink" Target="javascript:fxviewCase('3871')" TargetMode="External"/><Relationship Id="rId121" Type="http://schemas.openxmlformats.org/officeDocument/2006/relationships/hyperlink" Target="javascript:fxviewCase('3590')" TargetMode="External"/><Relationship Id="rId142" Type="http://schemas.openxmlformats.org/officeDocument/2006/relationships/hyperlink" Target="javascript:fxviewCase('3643')" TargetMode="External"/><Relationship Id="rId163" Type="http://schemas.openxmlformats.org/officeDocument/2006/relationships/hyperlink" Target="javascript:fxviewCase('3704')" TargetMode="External"/><Relationship Id="rId184" Type="http://schemas.openxmlformats.org/officeDocument/2006/relationships/hyperlink" Target="javascript:fxviewCase('3450')" TargetMode="External"/><Relationship Id="rId219" Type="http://schemas.openxmlformats.org/officeDocument/2006/relationships/hyperlink" Target="javascript:fxviewCase('3041')" TargetMode="External"/><Relationship Id="rId370" Type="http://schemas.openxmlformats.org/officeDocument/2006/relationships/hyperlink" Target="javascript:fxviewCase('6411')" TargetMode="External"/><Relationship Id="rId391" Type="http://schemas.openxmlformats.org/officeDocument/2006/relationships/hyperlink" Target="javascript:fxviewCase('3422')" TargetMode="External"/><Relationship Id="rId405" Type="http://schemas.openxmlformats.org/officeDocument/2006/relationships/hyperlink" Target="javascript:fxviewCase('3696')" TargetMode="External"/><Relationship Id="rId426" Type="http://schemas.openxmlformats.org/officeDocument/2006/relationships/hyperlink" Target="javascript:fxviewCase('2823')" TargetMode="External"/><Relationship Id="rId230" Type="http://schemas.openxmlformats.org/officeDocument/2006/relationships/hyperlink" Target="javascript:fxviewCase('1890')" TargetMode="External"/><Relationship Id="rId251" Type="http://schemas.openxmlformats.org/officeDocument/2006/relationships/hyperlink" Target="javascript:fxviewCase('2183')" TargetMode="External"/><Relationship Id="rId25" Type="http://schemas.openxmlformats.org/officeDocument/2006/relationships/hyperlink" Target="javascript:fxviewCase('3420')" TargetMode="External"/><Relationship Id="rId46" Type="http://schemas.openxmlformats.org/officeDocument/2006/relationships/hyperlink" Target="javascript:fxviewCase('3642')" TargetMode="External"/><Relationship Id="rId67" Type="http://schemas.openxmlformats.org/officeDocument/2006/relationships/hyperlink" Target="javascript:fxviewCase('3653')" TargetMode="External"/><Relationship Id="rId272" Type="http://schemas.openxmlformats.org/officeDocument/2006/relationships/hyperlink" Target="javascript:fxviewCase('3191')" TargetMode="External"/><Relationship Id="rId293" Type="http://schemas.openxmlformats.org/officeDocument/2006/relationships/hyperlink" Target="javascript:fxviewCase('2646')" TargetMode="External"/><Relationship Id="rId307" Type="http://schemas.openxmlformats.org/officeDocument/2006/relationships/hyperlink" Target="javascript:fxviewCase('3613')" TargetMode="External"/><Relationship Id="rId328" Type="http://schemas.openxmlformats.org/officeDocument/2006/relationships/hyperlink" Target="javascript:fxviewCase('2025')" TargetMode="External"/><Relationship Id="rId349" Type="http://schemas.openxmlformats.org/officeDocument/2006/relationships/hyperlink" Target="javascript:fxviewCase('2086')" TargetMode="External"/><Relationship Id="rId88" Type="http://schemas.openxmlformats.org/officeDocument/2006/relationships/hyperlink" Target="javascript:fxviewCase('3608')" TargetMode="External"/><Relationship Id="rId111" Type="http://schemas.openxmlformats.org/officeDocument/2006/relationships/hyperlink" Target="javascript:fxviewCase('3545')" TargetMode="External"/><Relationship Id="rId132" Type="http://schemas.openxmlformats.org/officeDocument/2006/relationships/hyperlink" Target="javascript:fxviewCase('3649')" TargetMode="External"/><Relationship Id="rId153" Type="http://schemas.openxmlformats.org/officeDocument/2006/relationships/hyperlink" Target="javascript:fxviewCase('3698')" TargetMode="External"/><Relationship Id="rId174" Type="http://schemas.openxmlformats.org/officeDocument/2006/relationships/hyperlink" Target="javascript:fxviewCase('3429')" TargetMode="External"/><Relationship Id="rId195" Type="http://schemas.openxmlformats.org/officeDocument/2006/relationships/hyperlink" Target="javascript:fxviewCase('2954')" TargetMode="External"/><Relationship Id="rId209" Type="http://schemas.openxmlformats.org/officeDocument/2006/relationships/hyperlink" Target="javascript:fxviewCase('1596')" TargetMode="External"/><Relationship Id="rId360" Type="http://schemas.openxmlformats.org/officeDocument/2006/relationships/hyperlink" Target="javascript:fxviewCase('4238')" TargetMode="External"/><Relationship Id="rId381" Type="http://schemas.openxmlformats.org/officeDocument/2006/relationships/hyperlink" Target="javascript:fxviewCase('3558')" TargetMode="External"/><Relationship Id="rId416" Type="http://schemas.openxmlformats.org/officeDocument/2006/relationships/hyperlink" Target="javascript:fxviewCase('6411')" TargetMode="External"/><Relationship Id="rId220" Type="http://schemas.openxmlformats.org/officeDocument/2006/relationships/hyperlink" Target="javascript:fxviewCase('3466')" TargetMode="External"/><Relationship Id="rId241" Type="http://schemas.openxmlformats.org/officeDocument/2006/relationships/hyperlink" Target="javascript:fxviewCase('2116')" TargetMode="External"/><Relationship Id="rId437" Type="http://schemas.openxmlformats.org/officeDocument/2006/relationships/comments" Target="../comments2.xml"/><Relationship Id="rId15" Type="http://schemas.openxmlformats.org/officeDocument/2006/relationships/hyperlink" Target="javascript:fxviewCase('3587')" TargetMode="External"/><Relationship Id="rId36" Type="http://schemas.openxmlformats.org/officeDocument/2006/relationships/hyperlink" Target="javascript:fxviewCase('3592')" TargetMode="External"/><Relationship Id="rId57" Type="http://schemas.openxmlformats.org/officeDocument/2006/relationships/hyperlink" Target="javascript:fxviewCase('3682')" TargetMode="External"/><Relationship Id="rId262" Type="http://schemas.openxmlformats.org/officeDocument/2006/relationships/hyperlink" Target="javascript:fxviewCase('3510')" TargetMode="External"/><Relationship Id="rId283" Type="http://schemas.openxmlformats.org/officeDocument/2006/relationships/hyperlink" Target="javascript:fxviewCase('2854')" TargetMode="External"/><Relationship Id="rId318" Type="http://schemas.openxmlformats.org/officeDocument/2006/relationships/hyperlink" Target="javascript:fxviewCase('3252')" TargetMode="External"/><Relationship Id="rId339" Type="http://schemas.openxmlformats.org/officeDocument/2006/relationships/hyperlink" Target="javascript:fxviewCase('1936')" TargetMode="External"/><Relationship Id="rId78" Type="http://schemas.openxmlformats.org/officeDocument/2006/relationships/hyperlink" Target="javascript:fxviewCase('3572')" TargetMode="External"/><Relationship Id="rId99" Type="http://schemas.openxmlformats.org/officeDocument/2006/relationships/hyperlink" Target="javascript:fxviewCase('3595')" TargetMode="External"/><Relationship Id="rId101" Type="http://schemas.openxmlformats.org/officeDocument/2006/relationships/hyperlink" Target="javascript:fxviewCase('3689')" TargetMode="External"/><Relationship Id="rId122" Type="http://schemas.openxmlformats.org/officeDocument/2006/relationships/hyperlink" Target="javascript:fxviewCase('3593')" TargetMode="External"/><Relationship Id="rId143" Type="http://schemas.openxmlformats.org/officeDocument/2006/relationships/hyperlink" Target="javascript:fxviewCase('3645')" TargetMode="External"/><Relationship Id="rId164" Type="http://schemas.openxmlformats.org/officeDocument/2006/relationships/hyperlink" Target="javascript:fxviewCase('3705')" TargetMode="External"/><Relationship Id="rId185" Type="http://schemas.openxmlformats.org/officeDocument/2006/relationships/hyperlink" Target="javascript:fxviewCase('2157')" TargetMode="External"/><Relationship Id="rId350" Type="http://schemas.openxmlformats.org/officeDocument/2006/relationships/hyperlink" Target="javascript:fxviewCase('2087')" TargetMode="External"/><Relationship Id="rId371" Type="http://schemas.openxmlformats.org/officeDocument/2006/relationships/hyperlink" Target="javascript:fxviewCase('3650')" TargetMode="External"/><Relationship Id="rId406" Type="http://schemas.openxmlformats.org/officeDocument/2006/relationships/hyperlink" Target="javascript:fxviewCase('3696')" TargetMode="External"/><Relationship Id="rId9" Type="http://schemas.openxmlformats.org/officeDocument/2006/relationships/hyperlink" Target="javascript:fxviewCase('3702')" TargetMode="External"/><Relationship Id="rId210" Type="http://schemas.openxmlformats.org/officeDocument/2006/relationships/hyperlink" Target="javascript:fxviewCase('3229')" TargetMode="External"/><Relationship Id="rId392" Type="http://schemas.openxmlformats.org/officeDocument/2006/relationships/hyperlink" Target="javascript:fxviewCase('3837')" TargetMode="External"/><Relationship Id="rId427" Type="http://schemas.openxmlformats.org/officeDocument/2006/relationships/hyperlink" Target="javascript:fxviewCase('3175')" TargetMode="External"/><Relationship Id="rId26" Type="http://schemas.openxmlformats.org/officeDocument/2006/relationships/hyperlink" Target="javascript:fxviewCase('3556')" TargetMode="External"/><Relationship Id="rId231" Type="http://schemas.openxmlformats.org/officeDocument/2006/relationships/hyperlink" Target="javascript:fxviewCase('2123')" TargetMode="External"/><Relationship Id="rId252" Type="http://schemas.openxmlformats.org/officeDocument/2006/relationships/hyperlink" Target="javascript:fxviewCase('3028')" TargetMode="External"/><Relationship Id="rId273" Type="http://schemas.openxmlformats.org/officeDocument/2006/relationships/hyperlink" Target="javascript:fxviewCase('3795')" TargetMode="External"/><Relationship Id="rId294" Type="http://schemas.openxmlformats.org/officeDocument/2006/relationships/hyperlink" Target="javascript:fxviewCase('2781')" TargetMode="External"/><Relationship Id="rId308" Type="http://schemas.openxmlformats.org/officeDocument/2006/relationships/hyperlink" Target="javascript:fxviewCase('3615')" TargetMode="External"/><Relationship Id="rId329" Type="http://schemas.openxmlformats.org/officeDocument/2006/relationships/hyperlink" Target="javascript:fxviewCase('3506')" TargetMode="External"/><Relationship Id="rId47" Type="http://schemas.openxmlformats.org/officeDocument/2006/relationships/hyperlink" Target="javascript:fxviewCase('3662')" TargetMode="External"/><Relationship Id="rId68" Type="http://schemas.openxmlformats.org/officeDocument/2006/relationships/hyperlink" Target="javascript:fxviewCase('3657')" TargetMode="External"/><Relationship Id="rId89" Type="http://schemas.openxmlformats.org/officeDocument/2006/relationships/hyperlink" Target="javascript:fxviewCase('3614')" TargetMode="External"/><Relationship Id="rId112" Type="http://schemas.openxmlformats.org/officeDocument/2006/relationships/hyperlink" Target="javascript:fxviewCase('3546')" TargetMode="External"/><Relationship Id="rId133" Type="http://schemas.openxmlformats.org/officeDocument/2006/relationships/hyperlink" Target="javascript:fxviewCase('3650')" TargetMode="External"/><Relationship Id="rId154" Type="http://schemas.openxmlformats.org/officeDocument/2006/relationships/hyperlink" Target="javascript:fxviewCase('3699')" TargetMode="External"/><Relationship Id="rId175" Type="http://schemas.openxmlformats.org/officeDocument/2006/relationships/hyperlink" Target="javascript:fxviewCase('3432')" TargetMode="External"/><Relationship Id="rId340" Type="http://schemas.openxmlformats.org/officeDocument/2006/relationships/hyperlink" Target="javascript:fxviewCase('3004')" TargetMode="External"/><Relationship Id="rId361" Type="http://schemas.openxmlformats.org/officeDocument/2006/relationships/hyperlink" Target="javascript:fxviewCase('3921')" TargetMode="External"/><Relationship Id="rId196" Type="http://schemas.openxmlformats.org/officeDocument/2006/relationships/hyperlink" Target="javascript:fxviewCase('3858')" TargetMode="External"/><Relationship Id="rId200" Type="http://schemas.openxmlformats.org/officeDocument/2006/relationships/hyperlink" Target="javascript:fxviewCase('2509')" TargetMode="External"/><Relationship Id="rId382" Type="http://schemas.openxmlformats.org/officeDocument/2006/relationships/hyperlink" Target="javascript:fxviewCase('3696')" TargetMode="External"/><Relationship Id="rId417" Type="http://schemas.openxmlformats.org/officeDocument/2006/relationships/hyperlink" Target="javascript:fxviewCase('6411')" TargetMode="External"/><Relationship Id="rId16" Type="http://schemas.openxmlformats.org/officeDocument/2006/relationships/hyperlink" Target="javascript:fxviewCase('1931')" TargetMode="External"/><Relationship Id="rId221" Type="http://schemas.openxmlformats.org/officeDocument/2006/relationships/hyperlink" Target="javascript:fxviewCase('1653')" TargetMode="External"/><Relationship Id="rId242" Type="http://schemas.openxmlformats.org/officeDocument/2006/relationships/hyperlink" Target="javascript:fxviewCase('3496')" TargetMode="External"/><Relationship Id="rId263" Type="http://schemas.openxmlformats.org/officeDocument/2006/relationships/hyperlink" Target="javascript:fxviewCase('3510')" TargetMode="External"/><Relationship Id="rId284" Type="http://schemas.openxmlformats.org/officeDocument/2006/relationships/hyperlink" Target="javascript:fxviewCase('2794')" TargetMode="External"/><Relationship Id="rId319" Type="http://schemas.openxmlformats.org/officeDocument/2006/relationships/hyperlink" Target="javascript:fxviewCase('3121')" TargetMode="External"/><Relationship Id="rId37" Type="http://schemas.openxmlformats.org/officeDocument/2006/relationships/hyperlink" Target="javascript:fxviewCase('3596')" TargetMode="External"/><Relationship Id="rId58" Type="http://schemas.openxmlformats.org/officeDocument/2006/relationships/hyperlink" Target="javascript:fxviewCase('3683')" TargetMode="External"/><Relationship Id="rId79" Type="http://schemas.openxmlformats.org/officeDocument/2006/relationships/hyperlink" Target="javascript:fxviewCase('3574')" TargetMode="External"/><Relationship Id="rId102" Type="http://schemas.openxmlformats.org/officeDocument/2006/relationships/hyperlink" Target="javascript:fxviewCase('2740')" TargetMode="External"/><Relationship Id="rId123" Type="http://schemas.openxmlformats.org/officeDocument/2006/relationships/hyperlink" Target="javascript:fxviewCase('3659')" TargetMode="External"/><Relationship Id="rId144" Type="http://schemas.openxmlformats.org/officeDocument/2006/relationships/hyperlink" Target="javascript:fxviewCase('3692')" TargetMode="External"/><Relationship Id="rId330" Type="http://schemas.openxmlformats.org/officeDocument/2006/relationships/hyperlink" Target="javascript:fxviewCase('3516')" TargetMode="External"/><Relationship Id="rId90" Type="http://schemas.openxmlformats.org/officeDocument/2006/relationships/hyperlink" Target="javascript:fxviewCase('3617')" TargetMode="External"/><Relationship Id="rId165" Type="http://schemas.openxmlformats.org/officeDocument/2006/relationships/hyperlink" Target="javascript:fxviewCase('3706')" TargetMode="External"/><Relationship Id="rId186" Type="http://schemas.openxmlformats.org/officeDocument/2006/relationships/hyperlink" Target="javascript:fxviewCase('2976')" TargetMode="External"/><Relationship Id="rId351" Type="http://schemas.openxmlformats.org/officeDocument/2006/relationships/hyperlink" Target="javascript:fxviewCase('2089')" TargetMode="External"/><Relationship Id="rId372" Type="http://schemas.openxmlformats.org/officeDocument/2006/relationships/hyperlink" Target="javascript:fxviewCase('3871')" TargetMode="External"/><Relationship Id="rId393" Type="http://schemas.openxmlformats.org/officeDocument/2006/relationships/hyperlink" Target="javascript:fxviewCase('3647')" TargetMode="External"/><Relationship Id="rId407" Type="http://schemas.openxmlformats.org/officeDocument/2006/relationships/hyperlink" Target="javascript:fxviewCase('3232')" TargetMode="External"/><Relationship Id="rId428" Type="http://schemas.openxmlformats.org/officeDocument/2006/relationships/hyperlink" Target="javascript:fxviewCase('3557')" TargetMode="External"/><Relationship Id="rId211" Type="http://schemas.openxmlformats.org/officeDocument/2006/relationships/hyperlink" Target="javascript:fxviewCase('1607')" TargetMode="External"/><Relationship Id="rId232" Type="http://schemas.openxmlformats.org/officeDocument/2006/relationships/hyperlink" Target="javascript:fxviewCase('3527')" TargetMode="External"/><Relationship Id="rId253" Type="http://schemas.openxmlformats.org/officeDocument/2006/relationships/hyperlink" Target="javascript:fxviewCase('2443')" TargetMode="External"/><Relationship Id="rId274" Type="http://schemas.openxmlformats.org/officeDocument/2006/relationships/hyperlink" Target="javascript:fxviewCase('3799')" TargetMode="External"/><Relationship Id="rId295" Type="http://schemas.openxmlformats.org/officeDocument/2006/relationships/hyperlink" Target="javascript:fxviewCase('2786')" TargetMode="External"/><Relationship Id="rId309" Type="http://schemas.openxmlformats.org/officeDocument/2006/relationships/hyperlink" Target="javascript:fxviewCase('3619')" TargetMode="External"/><Relationship Id="rId27" Type="http://schemas.openxmlformats.org/officeDocument/2006/relationships/hyperlink" Target="javascript:fxviewCase('3562')" TargetMode="External"/><Relationship Id="rId48" Type="http://schemas.openxmlformats.org/officeDocument/2006/relationships/hyperlink" Target="javascript:fxviewCase('3663')" TargetMode="External"/><Relationship Id="rId69" Type="http://schemas.openxmlformats.org/officeDocument/2006/relationships/hyperlink" Target="javascript:fxviewCase('6042')" TargetMode="External"/><Relationship Id="rId113" Type="http://schemas.openxmlformats.org/officeDocument/2006/relationships/hyperlink" Target="javascript:fxviewCase('3547')" TargetMode="External"/><Relationship Id="rId134" Type="http://schemas.openxmlformats.org/officeDocument/2006/relationships/hyperlink" Target="javascript:fxviewCase('3651')" TargetMode="External"/><Relationship Id="rId320" Type="http://schemas.openxmlformats.org/officeDocument/2006/relationships/hyperlink" Target="javascript:fxviewCase('3422')" TargetMode="External"/><Relationship Id="rId80" Type="http://schemas.openxmlformats.org/officeDocument/2006/relationships/hyperlink" Target="javascript:fxviewCase('3578')" TargetMode="External"/><Relationship Id="rId155" Type="http://schemas.openxmlformats.org/officeDocument/2006/relationships/hyperlink" Target="javascript:fxviewCase('3712')" TargetMode="External"/><Relationship Id="rId176" Type="http://schemas.openxmlformats.org/officeDocument/2006/relationships/hyperlink" Target="javascript:fxviewCase('3434')" TargetMode="External"/><Relationship Id="rId197" Type="http://schemas.openxmlformats.org/officeDocument/2006/relationships/hyperlink" Target="javascript:fxviewCase('2180')" TargetMode="External"/><Relationship Id="rId341" Type="http://schemas.openxmlformats.org/officeDocument/2006/relationships/hyperlink" Target="javascript:fxviewCase('3852')" TargetMode="External"/><Relationship Id="rId362" Type="http://schemas.openxmlformats.org/officeDocument/2006/relationships/hyperlink" Target="javascript:fxviewCase('3632')" TargetMode="External"/><Relationship Id="rId383" Type="http://schemas.openxmlformats.org/officeDocument/2006/relationships/hyperlink" Target="javascript:fxviewCase('6411')" TargetMode="External"/><Relationship Id="rId418" Type="http://schemas.openxmlformats.org/officeDocument/2006/relationships/hyperlink" Target="javascript:fxviewCase('3704')" TargetMode="External"/><Relationship Id="rId201" Type="http://schemas.openxmlformats.org/officeDocument/2006/relationships/hyperlink" Target="javascript:fxviewCase('2510')" TargetMode="External"/><Relationship Id="rId222" Type="http://schemas.openxmlformats.org/officeDocument/2006/relationships/hyperlink" Target="javascript:fxviewCase('1838')" TargetMode="External"/><Relationship Id="rId243" Type="http://schemas.openxmlformats.org/officeDocument/2006/relationships/hyperlink" Target="javascript:fxviewCase('2015')" TargetMode="External"/><Relationship Id="rId264" Type="http://schemas.openxmlformats.org/officeDocument/2006/relationships/hyperlink" Target="javascript:fxviewCase('3510')" TargetMode="External"/><Relationship Id="rId285" Type="http://schemas.openxmlformats.org/officeDocument/2006/relationships/hyperlink" Target="javascript:fxviewCase('2943')" TargetMode="External"/><Relationship Id="rId17" Type="http://schemas.openxmlformats.org/officeDocument/2006/relationships/hyperlink" Target="javascript:fxviewCase('1779')" TargetMode="External"/><Relationship Id="rId38" Type="http://schemas.openxmlformats.org/officeDocument/2006/relationships/hyperlink" Target="javascript:fxviewCase('3603')" TargetMode="External"/><Relationship Id="rId59" Type="http://schemas.openxmlformats.org/officeDocument/2006/relationships/hyperlink" Target="javascript:fxviewCase('3685')" TargetMode="External"/><Relationship Id="rId103" Type="http://schemas.openxmlformats.org/officeDocument/2006/relationships/hyperlink" Target="javascript:fxviewCase('3607')" TargetMode="External"/><Relationship Id="rId124" Type="http://schemas.openxmlformats.org/officeDocument/2006/relationships/hyperlink" Target="javascript:fxviewCase('3633')" TargetMode="External"/><Relationship Id="rId310" Type="http://schemas.openxmlformats.org/officeDocument/2006/relationships/hyperlink" Target="javascript:fxviewCase('3621')" TargetMode="External"/><Relationship Id="rId70" Type="http://schemas.openxmlformats.org/officeDocument/2006/relationships/hyperlink" Target="javascript:fxviewCase('6018')" TargetMode="External"/><Relationship Id="rId91" Type="http://schemas.openxmlformats.org/officeDocument/2006/relationships/hyperlink" Target="javascript:fxviewCase('3620')" TargetMode="External"/><Relationship Id="rId145" Type="http://schemas.openxmlformats.org/officeDocument/2006/relationships/hyperlink" Target="javascript:fxviewCase('3400')" TargetMode="External"/><Relationship Id="rId166" Type="http://schemas.openxmlformats.org/officeDocument/2006/relationships/hyperlink" Target="javascript:fxviewCase('3707')" TargetMode="External"/><Relationship Id="rId187" Type="http://schemas.openxmlformats.org/officeDocument/2006/relationships/hyperlink" Target="javascript:fxviewCase('3453')" TargetMode="External"/><Relationship Id="rId331" Type="http://schemas.openxmlformats.org/officeDocument/2006/relationships/hyperlink" Target="javascript:fxviewCase('2895')" TargetMode="External"/><Relationship Id="rId352" Type="http://schemas.openxmlformats.org/officeDocument/2006/relationships/hyperlink" Target="javascript:fxviewCase('2091')" TargetMode="External"/><Relationship Id="rId373" Type="http://schemas.openxmlformats.org/officeDocument/2006/relationships/hyperlink" Target="javascript:fxviewCase('3793')" TargetMode="External"/><Relationship Id="rId394" Type="http://schemas.openxmlformats.org/officeDocument/2006/relationships/hyperlink" Target="javascript:fxviewCase('3647')" TargetMode="External"/><Relationship Id="rId408" Type="http://schemas.openxmlformats.org/officeDocument/2006/relationships/hyperlink" Target="javascript:fxviewCase('3697')" TargetMode="External"/><Relationship Id="rId429" Type="http://schemas.openxmlformats.org/officeDocument/2006/relationships/hyperlink" Target="javascript:fxviewCase('3598')" TargetMode="External"/><Relationship Id="rId1" Type="http://schemas.openxmlformats.org/officeDocument/2006/relationships/printerSettings" Target="../printerSettings/printerSettings3.bin"/><Relationship Id="rId212" Type="http://schemas.openxmlformats.org/officeDocument/2006/relationships/hyperlink" Target="javascript:fxviewCase('1932')" TargetMode="External"/><Relationship Id="rId233" Type="http://schemas.openxmlformats.org/officeDocument/2006/relationships/hyperlink" Target="javascript:fxviewCase('2005')" TargetMode="External"/><Relationship Id="rId254" Type="http://schemas.openxmlformats.org/officeDocument/2006/relationships/hyperlink" Target="javascript:fxviewCase('2997')" TargetMode="External"/><Relationship Id="rId28" Type="http://schemas.openxmlformats.org/officeDocument/2006/relationships/hyperlink" Target="javascript:fxviewCase('3559')" TargetMode="External"/><Relationship Id="rId49" Type="http://schemas.openxmlformats.org/officeDocument/2006/relationships/hyperlink" Target="javascript:fxviewCase('3664')" TargetMode="External"/><Relationship Id="rId114" Type="http://schemas.openxmlformats.org/officeDocument/2006/relationships/hyperlink" Target="javascript:fxviewCase('3549')" TargetMode="External"/><Relationship Id="rId275" Type="http://schemas.openxmlformats.org/officeDocument/2006/relationships/hyperlink" Target="javascript:fxviewCase('3364')" TargetMode="External"/><Relationship Id="rId296" Type="http://schemas.openxmlformats.org/officeDocument/2006/relationships/hyperlink" Target="javascript:fxviewCase('2485')" TargetMode="External"/><Relationship Id="rId300" Type="http://schemas.openxmlformats.org/officeDocument/2006/relationships/hyperlink" Target="javascript:fxviewCase('2578')" TargetMode="External"/><Relationship Id="rId60" Type="http://schemas.openxmlformats.org/officeDocument/2006/relationships/hyperlink" Target="javascript:fxviewCase('3687')" TargetMode="External"/><Relationship Id="rId81" Type="http://schemas.openxmlformats.org/officeDocument/2006/relationships/hyperlink" Target="javascript:fxviewCase('3583')" TargetMode="External"/><Relationship Id="rId135" Type="http://schemas.openxmlformats.org/officeDocument/2006/relationships/hyperlink" Target="javascript:fxviewCase('3586')" TargetMode="External"/><Relationship Id="rId156" Type="http://schemas.openxmlformats.org/officeDocument/2006/relationships/hyperlink" Target="javascript:fxviewCase('3700')" TargetMode="External"/><Relationship Id="rId177" Type="http://schemas.openxmlformats.org/officeDocument/2006/relationships/hyperlink" Target="javascript:fxviewCase('3438')" TargetMode="External"/><Relationship Id="rId198" Type="http://schemas.openxmlformats.org/officeDocument/2006/relationships/hyperlink" Target="javascript:fxviewCase('2181')" TargetMode="External"/><Relationship Id="rId321" Type="http://schemas.openxmlformats.org/officeDocument/2006/relationships/hyperlink" Target="javascript:fxviewCase('2885')" TargetMode="External"/><Relationship Id="rId342" Type="http://schemas.openxmlformats.org/officeDocument/2006/relationships/hyperlink" Target="javascript:fxviewCase('3940')" TargetMode="External"/><Relationship Id="rId363" Type="http://schemas.openxmlformats.org/officeDocument/2006/relationships/hyperlink" Target="javascript:fxviewCase('6043')" TargetMode="External"/><Relationship Id="rId384" Type="http://schemas.openxmlformats.org/officeDocument/2006/relationships/hyperlink" Target="javascript:fxviewCase('6411')" TargetMode="External"/><Relationship Id="rId419" Type="http://schemas.openxmlformats.org/officeDocument/2006/relationships/hyperlink" Target="javascript:fxviewCase('3858')" TargetMode="External"/><Relationship Id="rId202" Type="http://schemas.openxmlformats.org/officeDocument/2006/relationships/hyperlink" Target="javascript:fxviewCase('2493')" TargetMode="External"/><Relationship Id="rId223" Type="http://schemas.openxmlformats.org/officeDocument/2006/relationships/hyperlink" Target="javascript:fxviewCase('2728')" TargetMode="External"/><Relationship Id="rId244" Type="http://schemas.openxmlformats.org/officeDocument/2006/relationships/hyperlink" Target="javascript:fxviewCase('2549')" TargetMode="External"/><Relationship Id="rId430" Type="http://schemas.openxmlformats.org/officeDocument/2006/relationships/hyperlink" Target="javascript:fxviewCase('3704')" TargetMode="External"/><Relationship Id="rId18" Type="http://schemas.openxmlformats.org/officeDocument/2006/relationships/hyperlink" Target="javascript:fxviewCase('2388')" TargetMode="External"/><Relationship Id="rId39" Type="http://schemas.openxmlformats.org/officeDocument/2006/relationships/hyperlink" Target="javascript:fxviewCase('3610')" TargetMode="External"/><Relationship Id="rId265" Type="http://schemas.openxmlformats.org/officeDocument/2006/relationships/hyperlink" Target="javascript:fxviewCase('3510')" TargetMode="External"/><Relationship Id="rId286" Type="http://schemas.openxmlformats.org/officeDocument/2006/relationships/hyperlink" Target="javascript:fxviewCase('2796')" TargetMode="External"/><Relationship Id="rId50" Type="http://schemas.openxmlformats.org/officeDocument/2006/relationships/hyperlink" Target="javascript:fxviewCase('3665')" TargetMode="External"/><Relationship Id="rId104" Type="http://schemas.openxmlformats.org/officeDocument/2006/relationships/hyperlink" Target="javascript:fxviewCase('2396')" TargetMode="External"/><Relationship Id="rId125" Type="http://schemas.openxmlformats.org/officeDocument/2006/relationships/hyperlink" Target="javascript:fxviewCase('3637')" TargetMode="External"/><Relationship Id="rId146" Type="http://schemas.openxmlformats.org/officeDocument/2006/relationships/hyperlink" Target="javascript:fxviewCase('3693')" TargetMode="External"/><Relationship Id="rId167" Type="http://schemas.openxmlformats.org/officeDocument/2006/relationships/hyperlink" Target="javascript:fxviewCase('3708')" TargetMode="External"/><Relationship Id="rId188" Type="http://schemas.openxmlformats.org/officeDocument/2006/relationships/hyperlink" Target="javascript:fxviewCase('2121')" TargetMode="External"/><Relationship Id="rId311" Type="http://schemas.openxmlformats.org/officeDocument/2006/relationships/hyperlink" Target="javascript:fxviewCase('2886')" TargetMode="External"/><Relationship Id="rId332" Type="http://schemas.openxmlformats.org/officeDocument/2006/relationships/hyperlink" Target="javascript:fxviewCase('3257')" TargetMode="External"/><Relationship Id="rId353" Type="http://schemas.openxmlformats.org/officeDocument/2006/relationships/hyperlink" Target="javascript:fxviewCase('2092')" TargetMode="External"/><Relationship Id="rId374" Type="http://schemas.openxmlformats.org/officeDocument/2006/relationships/hyperlink" Target="javascript:fxviewCase('3793')" TargetMode="External"/><Relationship Id="rId395" Type="http://schemas.openxmlformats.org/officeDocument/2006/relationships/hyperlink" Target="javascript:fxviewCase('3558')" TargetMode="External"/><Relationship Id="rId409" Type="http://schemas.openxmlformats.org/officeDocument/2006/relationships/hyperlink" Target="javascript:fxviewCase('3697')" TargetMode="External"/><Relationship Id="rId71" Type="http://schemas.openxmlformats.org/officeDocument/2006/relationships/hyperlink" Target="javascript:fxviewCase('6173')" TargetMode="External"/><Relationship Id="rId92" Type="http://schemas.openxmlformats.org/officeDocument/2006/relationships/hyperlink" Target="javascript:fxviewCase('3622')" TargetMode="External"/><Relationship Id="rId213" Type="http://schemas.openxmlformats.org/officeDocument/2006/relationships/hyperlink" Target="javascript:fxviewCase('2910')" TargetMode="External"/><Relationship Id="rId234" Type="http://schemas.openxmlformats.org/officeDocument/2006/relationships/hyperlink" Target="javascript:fxviewCase('3433')" TargetMode="External"/><Relationship Id="rId420" Type="http://schemas.openxmlformats.org/officeDocument/2006/relationships/hyperlink" Target="javascript:fxviewCase('6411')" TargetMode="External"/><Relationship Id="rId2" Type="http://schemas.openxmlformats.org/officeDocument/2006/relationships/hyperlink" Target="javascript:fxviewCase('3322')" TargetMode="External"/><Relationship Id="rId29" Type="http://schemas.openxmlformats.org/officeDocument/2006/relationships/hyperlink" Target="javascript:fxviewCase('3567')" TargetMode="External"/><Relationship Id="rId255" Type="http://schemas.openxmlformats.org/officeDocument/2006/relationships/hyperlink" Target="javascript:fxviewCase('2998')" TargetMode="External"/><Relationship Id="rId276" Type="http://schemas.openxmlformats.org/officeDocument/2006/relationships/hyperlink" Target="javascript:fxviewCase('3367')" TargetMode="External"/><Relationship Id="rId297" Type="http://schemas.openxmlformats.org/officeDocument/2006/relationships/hyperlink" Target="javascript:fxviewCase('2486')" TargetMode="External"/><Relationship Id="rId40" Type="http://schemas.openxmlformats.org/officeDocument/2006/relationships/hyperlink" Target="javascript:fxviewCase('3616')" TargetMode="External"/><Relationship Id="rId115" Type="http://schemas.openxmlformats.org/officeDocument/2006/relationships/hyperlink" Target="javascript:fxviewCase('3550')" TargetMode="External"/><Relationship Id="rId136" Type="http://schemas.openxmlformats.org/officeDocument/2006/relationships/hyperlink" Target="javascript:fxviewCase('3535')" TargetMode="External"/><Relationship Id="rId157" Type="http://schemas.openxmlformats.org/officeDocument/2006/relationships/hyperlink" Target="javascript:fxviewCase('3533')" TargetMode="External"/><Relationship Id="rId178" Type="http://schemas.openxmlformats.org/officeDocument/2006/relationships/hyperlink" Target="javascript:fxviewCase('3446')" TargetMode="External"/><Relationship Id="rId301" Type="http://schemas.openxmlformats.org/officeDocument/2006/relationships/hyperlink" Target="javascript:fxviewCase('2596')" TargetMode="External"/><Relationship Id="rId322" Type="http://schemas.openxmlformats.org/officeDocument/2006/relationships/hyperlink" Target="javascript:fxviewCase('2938')" TargetMode="External"/><Relationship Id="rId343" Type="http://schemas.openxmlformats.org/officeDocument/2006/relationships/hyperlink" Target="javascript:fxviewCase('3941')" TargetMode="External"/><Relationship Id="rId364" Type="http://schemas.openxmlformats.org/officeDocument/2006/relationships/hyperlink" Target="javascript:fxviewCase('6173')" TargetMode="External"/><Relationship Id="rId61" Type="http://schemas.openxmlformats.org/officeDocument/2006/relationships/hyperlink" Target="javascript:fxviewCase('3688')" TargetMode="External"/><Relationship Id="rId82" Type="http://schemas.openxmlformats.org/officeDocument/2006/relationships/hyperlink" Target="javascript:fxviewCase('3584')" TargetMode="External"/><Relationship Id="rId199" Type="http://schemas.openxmlformats.org/officeDocument/2006/relationships/hyperlink" Target="javascript:fxviewCase('2508')" TargetMode="External"/><Relationship Id="rId203" Type="http://schemas.openxmlformats.org/officeDocument/2006/relationships/hyperlink" Target="javascript:fxviewCase('2947')" TargetMode="External"/><Relationship Id="rId385" Type="http://schemas.openxmlformats.org/officeDocument/2006/relationships/hyperlink" Target="javascript:fxviewCase('2886')" TargetMode="External"/><Relationship Id="rId19" Type="http://schemas.openxmlformats.org/officeDocument/2006/relationships/hyperlink" Target="javascript:fxviewCase('3255')" TargetMode="External"/><Relationship Id="rId224" Type="http://schemas.openxmlformats.org/officeDocument/2006/relationships/hyperlink" Target="javascript:fxviewCase('1863')" TargetMode="External"/><Relationship Id="rId245" Type="http://schemas.openxmlformats.org/officeDocument/2006/relationships/hyperlink" Target="javascript:fxviewCase('2068')" TargetMode="External"/><Relationship Id="rId266" Type="http://schemas.openxmlformats.org/officeDocument/2006/relationships/hyperlink" Target="javascript:fxviewCase('6089')" TargetMode="External"/><Relationship Id="rId287" Type="http://schemas.openxmlformats.org/officeDocument/2006/relationships/hyperlink" Target="javascript:fxviewCase('2952')" TargetMode="External"/><Relationship Id="rId410" Type="http://schemas.openxmlformats.org/officeDocument/2006/relationships/hyperlink" Target="javascript:fxviewCase('3858')" TargetMode="External"/><Relationship Id="rId431" Type="http://schemas.openxmlformats.org/officeDocument/2006/relationships/hyperlink" Target="javascript:fxviewCase('6411')" TargetMode="External"/><Relationship Id="rId30" Type="http://schemas.openxmlformats.org/officeDocument/2006/relationships/hyperlink" Target="javascript:fxviewCase('3691')" TargetMode="External"/><Relationship Id="rId105" Type="http://schemas.openxmlformats.org/officeDocument/2006/relationships/hyperlink" Target="javascript:fxviewCase('2396')" TargetMode="External"/><Relationship Id="rId126" Type="http://schemas.openxmlformats.org/officeDocument/2006/relationships/hyperlink" Target="javascript:fxviewCase('3639')" TargetMode="External"/><Relationship Id="rId147" Type="http://schemas.openxmlformats.org/officeDocument/2006/relationships/hyperlink" Target="javascript:fxviewCase('3696')" TargetMode="External"/><Relationship Id="rId168" Type="http://schemas.openxmlformats.org/officeDocument/2006/relationships/hyperlink" Target="javascript:fxviewCase('3709')" TargetMode="External"/><Relationship Id="rId312" Type="http://schemas.openxmlformats.org/officeDocument/2006/relationships/hyperlink" Target="javascript:fxviewCase('2887')" TargetMode="External"/><Relationship Id="rId333" Type="http://schemas.openxmlformats.org/officeDocument/2006/relationships/hyperlink" Target="javascript:fxviewCase('2829')" TargetMode="External"/><Relationship Id="rId354" Type="http://schemas.openxmlformats.org/officeDocument/2006/relationships/hyperlink" Target="javascript:fxviewCase('2081')" TargetMode="External"/><Relationship Id="rId51" Type="http://schemas.openxmlformats.org/officeDocument/2006/relationships/hyperlink" Target="javascript:fxviewCase('3666')" TargetMode="External"/><Relationship Id="rId72" Type="http://schemas.openxmlformats.org/officeDocument/2006/relationships/hyperlink" Target="javascript:fxviewCase('3561')" TargetMode="External"/><Relationship Id="rId93" Type="http://schemas.openxmlformats.org/officeDocument/2006/relationships/hyperlink" Target="javascript:fxviewCase('3624')" TargetMode="External"/><Relationship Id="rId189" Type="http://schemas.openxmlformats.org/officeDocument/2006/relationships/hyperlink" Target="javascript:fxviewCase('3454')" TargetMode="External"/><Relationship Id="rId375" Type="http://schemas.openxmlformats.org/officeDocument/2006/relationships/hyperlink" Target="javascript:fxviewCase('3674')" TargetMode="External"/><Relationship Id="rId396" Type="http://schemas.openxmlformats.org/officeDocument/2006/relationships/hyperlink" Target="javascript:fxviewCase('3858')" TargetMode="External"/><Relationship Id="rId3" Type="http://schemas.openxmlformats.org/officeDocument/2006/relationships/hyperlink" Target="javascript:fxviewCase('3710')" TargetMode="External"/><Relationship Id="rId214" Type="http://schemas.openxmlformats.org/officeDocument/2006/relationships/hyperlink" Target="javascript:fxviewCase('3002')" TargetMode="External"/><Relationship Id="rId235" Type="http://schemas.openxmlformats.org/officeDocument/2006/relationships/hyperlink" Target="javascript:fxviewCase('1894')" TargetMode="External"/><Relationship Id="rId256" Type="http://schemas.openxmlformats.org/officeDocument/2006/relationships/hyperlink" Target="javascript:fxviewCase('2495')" TargetMode="External"/><Relationship Id="rId277" Type="http://schemas.openxmlformats.org/officeDocument/2006/relationships/hyperlink" Target="javascript:fxviewCase('3504')" TargetMode="External"/><Relationship Id="rId298" Type="http://schemas.openxmlformats.org/officeDocument/2006/relationships/hyperlink" Target="javascript:fxviewCase('2487')" TargetMode="External"/><Relationship Id="rId400" Type="http://schemas.openxmlformats.org/officeDocument/2006/relationships/hyperlink" Target="javascript:fxviewCase('3696')" TargetMode="External"/><Relationship Id="rId421" Type="http://schemas.openxmlformats.org/officeDocument/2006/relationships/hyperlink" Target="javascript:fxviewCase('2885')" TargetMode="External"/><Relationship Id="rId116" Type="http://schemas.openxmlformats.org/officeDocument/2006/relationships/hyperlink" Target="javascript:fxviewCase('3656')" TargetMode="External"/><Relationship Id="rId137" Type="http://schemas.openxmlformats.org/officeDocument/2006/relationships/hyperlink" Target="javascript:fxviewCase('3623')" TargetMode="External"/><Relationship Id="rId158" Type="http://schemas.openxmlformats.org/officeDocument/2006/relationships/hyperlink" Target="javascript:fxviewCase('2029')" TargetMode="External"/><Relationship Id="rId302" Type="http://schemas.openxmlformats.org/officeDocument/2006/relationships/hyperlink" Target="javascript:fxviewCase('2784')" TargetMode="External"/><Relationship Id="rId323" Type="http://schemas.openxmlformats.org/officeDocument/2006/relationships/hyperlink" Target="javascript:fxviewCase('2820')" TargetMode="External"/><Relationship Id="rId344" Type="http://schemas.openxmlformats.org/officeDocument/2006/relationships/hyperlink" Target="javascript:fxviewCase('3926')" TargetMode="External"/><Relationship Id="rId20" Type="http://schemas.openxmlformats.org/officeDocument/2006/relationships/hyperlink" Target="javascript:fxviewCase('2446')" TargetMode="External"/><Relationship Id="rId41" Type="http://schemas.openxmlformats.org/officeDocument/2006/relationships/hyperlink" Target="javascript:fxviewCase('3628')" TargetMode="External"/><Relationship Id="rId62" Type="http://schemas.openxmlformats.org/officeDocument/2006/relationships/hyperlink" Target="javascript:fxviewCase('3648')" TargetMode="External"/><Relationship Id="rId83" Type="http://schemas.openxmlformats.org/officeDocument/2006/relationships/hyperlink" Target="javascript:fxviewCase('3594')" TargetMode="External"/><Relationship Id="rId179" Type="http://schemas.openxmlformats.org/officeDocument/2006/relationships/hyperlink" Target="javascript:fxviewCase('3447')" TargetMode="External"/><Relationship Id="rId365" Type="http://schemas.openxmlformats.org/officeDocument/2006/relationships/hyperlink" Target="javascript:fxviewCase('6173')" TargetMode="External"/><Relationship Id="rId386" Type="http://schemas.openxmlformats.org/officeDocument/2006/relationships/hyperlink" Target="javascript:fxviewCase('2886')" TargetMode="External"/><Relationship Id="rId190" Type="http://schemas.openxmlformats.org/officeDocument/2006/relationships/hyperlink" Target="javascript:fxviewCase('3456')" TargetMode="External"/><Relationship Id="rId204" Type="http://schemas.openxmlformats.org/officeDocument/2006/relationships/hyperlink" Target="javascript:fxviewCase('2113')" TargetMode="External"/><Relationship Id="rId225" Type="http://schemas.openxmlformats.org/officeDocument/2006/relationships/hyperlink" Target="javascript:fxviewCase('3227')" TargetMode="External"/><Relationship Id="rId246" Type="http://schemas.openxmlformats.org/officeDocument/2006/relationships/hyperlink" Target="javascript:fxviewCase('2093')" TargetMode="External"/><Relationship Id="rId267" Type="http://schemas.openxmlformats.org/officeDocument/2006/relationships/hyperlink" Target="javascript:fxviewCase('2721')" TargetMode="External"/><Relationship Id="rId288" Type="http://schemas.openxmlformats.org/officeDocument/2006/relationships/hyperlink" Target="javascript:fxviewCase('2944')" TargetMode="External"/><Relationship Id="rId411" Type="http://schemas.openxmlformats.org/officeDocument/2006/relationships/hyperlink" Target="javascript:fxviewCase('3858')" TargetMode="External"/><Relationship Id="rId432" Type="http://schemas.openxmlformats.org/officeDocument/2006/relationships/hyperlink" Target="javascript:fxviewCase('6411')" TargetMode="External"/><Relationship Id="rId106" Type="http://schemas.openxmlformats.org/officeDocument/2006/relationships/hyperlink" Target="javascript:fxviewCase('3669')" TargetMode="External"/><Relationship Id="rId127" Type="http://schemas.openxmlformats.org/officeDocument/2006/relationships/hyperlink" Target="javascript:fxviewCase('3661')" TargetMode="External"/><Relationship Id="rId313" Type="http://schemas.openxmlformats.org/officeDocument/2006/relationships/hyperlink" Target="javascript:fxviewCase('2888')" TargetMode="External"/><Relationship Id="rId10" Type="http://schemas.openxmlformats.org/officeDocument/2006/relationships/hyperlink" Target="javascript:fxviewCase('3375')" TargetMode="External"/><Relationship Id="rId31" Type="http://schemas.openxmlformats.org/officeDocument/2006/relationships/hyperlink" Target="javascript:fxviewCase('3580')" TargetMode="External"/><Relationship Id="rId52" Type="http://schemas.openxmlformats.org/officeDocument/2006/relationships/hyperlink" Target="javascript:fxviewCase('3676')" TargetMode="External"/><Relationship Id="rId73" Type="http://schemas.openxmlformats.org/officeDocument/2006/relationships/hyperlink" Target="javascript:fxviewCase('3563')" TargetMode="External"/><Relationship Id="rId94" Type="http://schemas.openxmlformats.org/officeDocument/2006/relationships/hyperlink" Target="javascript:fxviewCase('3626')" TargetMode="External"/><Relationship Id="rId148" Type="http://schemas.openxmlformats.org/officeDocument/2006/relationships/hyperlink" Target="javascript:fxviewCase('3696')" TargetMode="External"/><Relationship Id="rId169" Type="http://schemas.openxmlformats.org/officeDocument/2006/relationships/hyperlink" Target="javascript:fxviewCase('3711')" TargetMode="External"/><Relationship Id="rId334" Type="http://schemas.openxmlformats.org/officeDocument/2006/relationships/hyperlink" Target="javascript:fxviewCase('3515')" TargetMode="External"/><Relationship Id="rId355" Type="http://schemas.openxmlformats.org/officeDocument/2006/relationships/hyperlink" Target="javascript:fxviewCase('2088')" TargetMode="External"/><Relationship Id="rId376" Type="http://schemas.openxmlformats.org/officeDocument/2006/relationships/hyperlink" Target="javascript:fxviewCase('3673')" TargetMode="External"/><Relationship Id="rId397" Type="http://schemas.openxmlformats.org/officeDocument/2006/relationships/hyperlink" Target="javascript:fxviewCase('3704')" TargetMode="External"/><Relationship Id="rId4" Type="http://schemas.openxmlformats.org/officeDocument/2006/relationships/hyperlink" Target="javascript:fxviewCase('3341')" TargetMode="External"/><Relationship Id="rId180" Type="http://schemas.openxmlformats.org/officeDocument/2006/relationships/hyperlink" Target="javascript:fxviewCase('3448')" TargetMode="External"/><Relationship Id="rId215" Type="http://schemas.openxmlformats.org/officeDocument/2006/relationships/hyperlink" Target="javascript:fxviewCase('2278')" TargetMode="External"/><Relationship Id="rId236" Type="http://schemas.openxmlformats.org/officeDocument/2006/relationships/hyperlink" Target="javascript:fxviewCase('2111')" TargetMode="External"/><Relationship Id="rId257" Type="http://schemas.openxmlformats.org/officeDocument/2006/relationships/hyperlink" Target="javascript:fxviewCase('2483')" TargetMode="External"/><Relationship Id="rId278" Type="http://schemas.openxmlformats.org/officeDocument/2006/relationships/hyperlink" Target="javascript:fxviewCase('3528')" TargetMode="External"/><Relationship Id="rId401" Type="http://schemas.openxmlformats.org/officeDocument/2006/relationships/hyperlink" Target="javascript:fxviewCase('3696')" TargetMode="External"/><Relationship Id="rId422" Type="http://schemas.openxmlformats.org/officeDocument/2006/relationships/hyperlink" Target="javascript:fxviewCase('2938')" TargetMode="External"/><Relationship Id="rId303" Type="http://schemas.openxmlformats.org/officeDocument/2006/relationships/hyperlink" Target="javascript:fxviewCase('3600')" TargetMode="External"/><Relationship Id="rId42" Type="http://schemas.openxmlformats.org/officeDocument/2006/relationships/hyperlink" Target="javascript:fxviewCase('3632')" TargetMode="External"/><Relationship Id="rId84" Type="http://schemas.openxmlformats.org/officeDocument/2006/relationships/hyperlink" Target="javascript:fxviewCase('3599')" TargetMode="External"/><Relationship Id="rId138" Type="http://schemas.openxmlformats.org/officeDocument/2006/relationships/hyperlink" Target="javascript:fxviewCase('3630')" TargetMode="External"/><Relationship Id="rId345" Type="http://schemas.openxmlformats.org/officeDocument/2006/relationships/hyperlink" Target="javascript:fxviewCase('3942')" TargetMode="External"/><Relationship Id="rId387" Type="http://schemas.openxmlformats.org/officeDocument/2006/relationships/hyperlink" Target="javascript:fxviewCase('2889')" TargetMode="External"/><Relationship Id="rId191" Type="http://schemas.openxmlformats.org/officeDocument/2006/relationships/hyperlink" Target="javascript:fxviewCase('3457')" TargetMode="External"/><Relationship Id="rId205" Type="http://schemas.openxmlformats.org/officeDocument/2006/relationships/hyperlink" Target="javascript:fxviewCase('2851')" TargetMode="External"/><Relationship Id="rId247" Type="http://schemas.openxmlformats.org/officeDocument/2006/relationships/hyperlink" Target="javascript:fxviewCase('2160')" TargetMode="External"/><Relationship Id="rId412" Type="http://schemas.openxmlformats.org/officeDocument/2006/relationships/hyperlink" Target="javascript:fxviewCase('6411')" TargetMode="External"/><Relationship Id="rId107" Type="http://schemas.openxmlformats.org/officeDocument/2006/relationships/hyperlink" Target="javascript:fxviewCase('3672')" TargetMode="External"/><Relationship Id="rId289" Type="http://schemas.openxmlformats.org/officeDocument/2006/relationships/hyperlink" Target="javascript:fxviewCase('3125')" TargetMode="External"/><Relationship Id="rId11" Type="http://schemas.openxmlformats.org/officeDocument/2006/relationships/hyperlink" Target="javascript:fxviewCase('2777')" TargetMode="External"/><Relationship Id="rId53" Type="http://schemas.openxmlformats.org/officeDocument/2006/relationships/hyperlink" Target="javascript:fxviewCase('3677')" TargetMode="External"/><Relationship Id="rId149" Type="http://schemas.openxmlformats.org/officeDocument/2006/relationships/hyperlink" Target="javascript:fxviewCase('3696')" TargetMode="External"/><Relationship Id="rId314" Type="http://schemas.openxmlformats.org/officeDocument/2006/relationships/hyperlink" Target="javascript:fxviewCase('2881')" TargetMode="External"/><Relationship Id="rId356" Type="http://schemas.openxmlformats.org/officeDocument/2006/relationships/hyperlink" Target="javascript:fxviewCase('3226')" TargetMode="External"/><Relationship Id="rId398" Type="http://schemas.openxmlformats.org/officeDocument/2006/relationships/hyperlink" Target="javascript:fxviewCase('3552')" TargetMode="External"/><Relationship Id="rId95" Type="http://schemas.openxmlformats.org/officeDocument/2006/relationships/hyperlink" Target="javascript:fxviewCase('3627')" TargetMode="External"/><Relationship Id="rId160" Type="http://schemas.openxmlformats.org/officeDocument/2006/relationships/hyperlink" Target="javascript:fxviewCase('3030')" TargetMode="External"/><Relationship Id="rId216" Type="http://schemas.openxmlformats.org/officeDocument/2006/relationships/hyperlink" Target="javascript:fxviewCase('2890')" TargetMode="External"/><Relationship Id="rId423" Type="http://schemas.openxmlformats.org/officeDocument/2006/relationships/hyperlink" Target="javascript:fxviewCase('2820')" TargetMode="External"/><Relationship Id="rId258" Type="http://schemas.openxmlformats.org/officeDocument/2006/relationships/hyperlink" Target="javascript:fxviewCase('2230')" TargetMode="External"/><Relationship Id="rId22" Type="http://schemas.openxmlformats.org/officeDocument/2006/relationships/hyperlink" Target="javascript:fxviewCase('3016')" TargetMode="External"/><Relationship Id="rId64" Type="http://schemas.openxmlformats.org/officeDocument/2006/relationships/hyperlink" Target="javascript:fxviewCase('3553')" TargetMode="External"/><Relationship Id="rId118" Type="http://schemas.openxmlformats.org/officeDocument/2006/relationships/hyperlink" Target="javascript:fxviewCase('3570')" TargetMode="External"/><Relationship Id="rId325" Type="http://schemas.openxmlformats.org/officeDocument/2006/relationships/hyperlink" Target="javascript:fxviewCase('3059')" TargetMode="External"/><Relationship Id="rId367" Type="http://schemas.openxmlformats.org/officeDocument/2006/relationships/hyperlink" Target="javascript:fxviewCase('3543')" TargetMode="External"/><Relationship Id="rId171" Type="http://schemas.openxmlformats.org/officeDocument/2006/relationships/hyperlink" Target="javascript:fxviewCase('2030')" TargetMode="External"/><Relationship Id="rId227" Type="http://schemas.openxmlformats.org/officeDocument/2006/relationships/hyperlink" Target="javascript:fxviewCase('3356')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xviewCase('3570')" TargetMode="External"/><Relationship Id="rId299" Type="http://schemas.openxmlformats.org/officeDocument/2006/relationships/hyperlink" Target="javascript:fxviewCase('2578')" TargetMode="External"/><Relationship Id="rId21" Type="http://schemas.openxmlformats.org/officeDocument/2006/relationships/hyperlink" Target="javascript:fxviewCase('3016')" TargetMode="External"/><Relationship Id="rId63" Type="http://schemas.openxmlformats.org/officeDocument/2006/relationships/hyperlink" Target="javascript:fxviewCase('3553')" TargetMode="External"/><Relationship Id="rId159" Type="http://schemas.openxmlformats.org/officeDocument/2006/relationships/hyperlink" Target="javascript:fxviewCase('3030')" TargetMode="External"/><Relationship Id="rId324" Type="http://schemas.openxmlformats.org/officeDocument/2006/relationships/hyperlink" Target="javascript:fxviewCase('3059')" TargetMode="External"/><Relationship Id="rId366" Type="http://schemas.openxmlformats.org/officeDocument/2006/relationships/hyperlink" Target="javascript:fxviewCase('3543')" TargetMode="External"/><Relationship Id="rId170" Type="http://schemas.openxmlformats.org/officeDocument/2006/relationships/hyperlink" Target="javascript:fxviewCase('2030')" TargetMode="External"/><Relationship Id="rId226" Type="http://schemas.openxmlformats.org/officeDocument/2006/relationships/hyperlink" Target="javascript:fxviewCase('3356')" TargetMode="External"/><Relationship Id="rId433" Type="http://schemas.openxmlformats.org/officeDocument/2006/relationships/hyperlink" Target="javascript:fxviewCase('3704')" TargetMode="External"/><Relationship Id="rId268" Type="http://schemas.openxmlformats.org/officeDocument/2006/relationships/hyperlink" Target="javascript:fxviewCase('3029')" TargetMode="External"/><Relationship Id="rId32" Type="http://schemas.openxmlformats.org/officeDocument/2006/relationships/hyperlink" Target="javascript:fxviewCase('3548')" TargetMode="External"/><Relationship Id="rId74" Type="http://schemas.openxmlformats.org/officeDocument/2006/relationships/hyperlink" Target="javascript:fxviewCase('3566')" TargetMode="External"/><Relationship Id="rId128" Type="http://schemas.openxmlformats.org/officeDocument/2006/relationships/hyperlink" Target="javascript:fxviewCase('3644')" TargetMode="External"/><Relationship Id="rId335" Type="http://schemas.openxmlformats.org/officeDocument/2006/relationships/hyperlink" Target="javascript:fxviewCase('3792')" TargetMode="External"/><Relationship Id="rId377" Type="http://schemas.openxmlformats.org/officeDocument/2006/relationships/hyperlink" Target="javascript:fxviewCase('3670')" TargetMode="External"/><Relationship Id="rId5" Type="http://schemas.openxmlformats.org/officeDocument/2006/relationships/hyperlink" Target="javascript:fxviewCase('3714')" TargetMode="External"/><Relationship Id="rId181" Type="http://schemas.openxmlformats.org/officeDocument/2006/relationships/hyperlink" Target="javascript:fxviewCase('1408')" TargetMode="External"/><Relationship Id="rId237" Type="http://schemas.openxmlformats.org/officeDocument/2006/relationships/hyperlink" Target="javascript:fxviewCase('2791')" TargetMode="External"/><Relationship Id="rId402" Type="http://schemas.openxmlformats.org/officeDocument/2006/relationships/hyperlink" Target="javascript:fxviewCase('3696')" TargetMode="External"/><Relationship Id="rId279" Type="http://schemas.openxmlformats.org/officeDocument/2006/relationships/hyperlink" Target="javascript:fxviewCase('6411')" TargetMode="External"/><Relationship Id="rId43" Type="http://schemas.openxmlformats.org/officeDocument/2006/relationships/hyperlink" Target="javascript:fxviewCase('3636')" TargetMode="External"/><Relationship Id="rId139" Type="http://schemas.openxmlformats.org/officeDocument/2006/relationships/hyperlink" Target="javascript:fxviewCase('3634')" TargetMode="External"/><Relationship Id="rId290" Type="http://schemas.openxmlformats.org/officeDocument/2006/relationships/hyperlink" Target="javascript:fxviewCase('2613')" TargetMode="External"/><Relationship Id="rId304" Type="http://schemas.openxmlformats.org/officeDocument/2006/relationships/hyperlink" Target="javascript:fxviewCase('3609')" TargetMode="External"/><Relationship Id="rId346" Type="http://schemas.openxmlformats.org/officeDocument/2006/relationships/hyperlink" Target="javascript:fxviewCase('2959')" TargetMode="External"/><Relationship Id="rId388" Type="http://schemas.openxmlformats.org/officeDocument/2006/relationships/hyperlink" Target="javascript:fxviewCase('3422')" TargetMode="External"/><Relationship Id="rId85" Type="http://schemas.openxmlformats.org/officeDocument/2006/relationships/hyperlink" Target="javascript:fxviewCase('3602')" TargetMode="External"/><Relationship Id="rId150" Type="http://schemas.openxmlformats.org/officeDocument/2006/relationships/hyperlink" Target="javascript:fxviewCase('3232')" TargetMode="External"/><Relationship Id="rId192" Type="http://schemas.openxmlformats.org/officeDocument/2006/relationships/hyperlink" Target="javascript:fxviewCase('1419')" TargetMode="External"/><Relationship Id="rId206" Type="http://schemas.openxmlformats.org/officeDocument/2006/relationships/hyperlink" Target="javascript:fxviewCase('2210')" TargetMode="External"/><Relationship Id="rId413" Type="http://schemas.openxmlformats.org/officeDocument/2006/relationships/hyperlink" Target="javascript:fxviewCase('3422')" TargetMode="External"/><Relationship Id="rId248" Type="http://schemas.openxmlformats.org/officeDocument/2006/relationships/hyperlink" Target="javascript:fxviewCase('3131')" TargetMode="External"/><Relationship Id="rId269" Type="http://schemas.openxmlformats.org/officeDocument/2006/relationships/hyperlink" Target="javascript:fxviewCase('3532')" TargetMode="External"/><Relationship Id="rId434" Type="http://schemas.openxmlformats.org/officeDocument/2006/relationships/printerSettings" Target="../printerSettings/printerSettings5.bin"/><Relationship Id="rId12" Type="http://schemas.openxmlformats.org/officeDocument/2006/relationships/hyperlink" Target="javascript:fxviewCase('3837')" TargetMode="External"/><Relationship Id="rId33" Type="http://schemas.openxmlformats.org/officeDocument/2006/relationships/hyperlink" Target="javascript:fxviewCase('3565')" TargetMode="External"/><Relationship Id="rId108" Type="http://schemas.openxmlformats.org/officeDocument/2006/relationships/hyperlink" Target="javascript:fxviewCase('3543')" TargetMode="External"/><Relationship Id="rId129" Type="http://schemas.openxmlformats.org/officeDocument/2006/relationships/hyperlink" Target="javascript:fxviewCase('3618')" TargetMode="External"/><Relationship Id="rId280" Type="http://schemas.openxmlformats.org/officeDocument/2006/relationships/hyperlink" Target="javascript:fxviewCase('3182')" TargetMode="External"/><Relationship Id="rId315" Type="http://schemas.openxmlformats.org/officeDocument/2006/relationships/hyperlink" Target="javascript:fxviewCase('2883')" TargetMode="External"/><Relationship Id="rId336" Type="http://schemas.openxmlformats.org/officeDocument/2006/relationships/hyperlink" Target="javascript:fxviewCase('3793')" TargetMode="External"/><Relationship Id="rId357" Type="http://schemas.openxmlformats.org/officeDocument/2006/relationships/hyperlink" Target="javascript:fxviewCase('2100')" TargetMode="External"/><Relationship Id="rId54" Type="http://schemas.openxmlformats.org/officeDocument/2006/relationships/hyperlink" Target="javascript:fxviewCase('3679')" TargetMode="External"/><Relationship Id="rId75" Type="http://schemas.openxmlformats.org/officeDocument/2006/relationships/hyperlink" Target="javascript:fxviewCase('3568')" TargetMode="External"/><Relationship Id="rId96" Type="http://schemas.openxmlformats.org/officeDocument/2006/relationships/hyperlink" Target="javascript:fxviewCase('3871')" TargetMode="External"/><Relationship Id="rId140" Type="http://schemas.openxmlformats.org/officeDocument/2006/relationships/hyperlink" Target="javascript:fxviewCase('3640')" TargetMode="External"/><Relationship Id="rId161" Type="http://schemas.openxmlformats.org/officeDocument/2006/relationships/hyperlink" Target="javascript:fxviewCase('3703')" TargetMode="External"/><Relationship Id="rId182" Type="http://schemas.openxmlformats.org/officeDocument/2006/relationships/hyperlink" Target="javascript:fxviewCase('3451')" TargetMode="External"/><Relationship Id="rId217" Type="http://schemas.openxmlformats.org/officeDocument/2006/relationships/hyperlink" Target="javascript:fxviewCase('3512')" TargetMode="External"/><Relationship Id="rId378" Type="http://schemas.openxmlformats.org/officeDocument/2006/relationships/hyperlink" Target="javascript:fxviewCase('3668')" TargetMode="External"/><Relationship Id="rId399" Type="http://schemas.openxmlformats.org/officeDocument/2006/relationships/hyperlink" Target="javascript:fxviewCase('3696')" TargetMode="External"/><Relationship Id="rId403" Type="http://schemas.openxmlformats.org/officeDocument/2006/relationships/hyperlink" Target="javascript:fxviewCase('3696')" TargetMode="External"/><Relationship Id="rId6" Type="http://schemas.openxmlformats.org/officeDocument/2006/relationships/hyperlink" Target="javascript:fxviewCase('3423')" TargetMode="External"/><Relationship Id="rId238" Type="http://schemas.openxmlformats.org/officeDocument/2006/relationships/hyperlink" Target="javascript:fxviewCase('3493')" TargetMode="External"/><Relationship Id="rId259" Type="http://schemas.openxmlformats.org/officeDocument/2006/relationships/hyperlink" Target="javascript:fxviewCase('3005')" TargetMode="External"/><Relationship Id="rId424" Type="http://schemas.openxmlformats.org/officeDocument/2006/relationships/hyperlink" Target="javascript:fxviewCase('3059')" TargetMode="External"/><Relationship Id="rId23" Type="http://schemas.openxmlformats.org/officeDocument/2006/relationships/hyperlink" Target="javascript:fxviewCase('1809')" TargetMode="External"/><Relationship Id="rId119" Type="http://schemas.openxmlformats.org/officeDocument/2006/relationships/hyperlink" Target="javascript:fxviewCase('3658')" TargetMode="External"/><Relationship Id="rId270" Type="http://schemas.openxmlformats.org/officeDocument/2006/relationships/hyperlink" Target="javascript:fxviewCase('3184')" TargetMode="External"/><Relationship Id="rId291" Type="http://schemas.openxmlformats.org/officeDocument/2006/relationships/hyperlink" Target="javascript:fxviewCase('2935')" TargetMode="External"/><Relationship Id="rId305" Type="http://schemas.openxmlformats.org/officeDocument/2006/relationships/hyperlink" Target="javascript:fxviewCase('3611')" TargetMode="External"/><Relationship Id="rId326" Type="http://schemas.openxmlformats.org/officeDocument/2006/relationships/hyperlink" Target="javascript:fxviewCase('3175')" TargetMode="External"/><Relationship Id="rId347" Type="http://schemas.openxmlformats.org/officeDocument/2006/relationships/hyperlink" Target="javascript:fxviewCase('2085')" TargetMode="External"/><Relationship Id="rId44" Type="http://schemas.openxmlformats.org/officeDocument/2006/relationships/hyperlink" Target="javascript:fxviewCase('3482')" TargetMode="External"/><Relationship Id="rId65" Type="http://schemas.openxmlformats.org/officeDocument/2006/relationships/hyperlink" Target="javascript:fxviewCase('3652')" TargetMode="External"/><Relationship Id="rId86" Type="http://schemas.openxmlformats.org/officeDocument/2006/relationships/hyperlink" Target="javascript:fxviewCase('3606')" TargetMode="External"/><Relationship Id="rId130" Type="http://schemas.openxmlformats.org/officeDocument/2006/relationships/hyperlink" Target="javascript:fxviewCase('3647')" TargetMode="External"/><Relationship Id="rId151" Type="http://schemas.openxmlformats.org/officeDocument/2006/relationships/hyperlink" Target="javascript:fxviewCase('3697')" TargetMode="External"/><Relationship Id="rId368" Type="http://schemas.openxmlformats.org/officeDocument/2006/relationships/hyperlink" Target="javascript:fxviewCase('6411')" TargetMode="External"/><Relationship Id="rId389" Type="http://schemas.openxmlformats.org/officeDocument/2006/relationships/hyperlink" Target="javascript:fxviewCase('3422')" TargetMode="External"/><Relationship Id="rId172" Type="http://schemas.openxmlformats.org/officeDocument/2006/relationships/hyperlink" Target="javascript:fxviewCase('3428')" TargetMode="External"/><Relationship Id="rId193" Type="http://schemas.openxmlformats.org/officeDocument/2006/relationships/hyperlink" Target="javascript:fxviewCase('3455')" TargetMode="External"/><Relationship Id="rId207" Type="http://schemas.openxmlformats.org/officeDocument/2006/relationships/hyperlink" Target="javascript:fxviewCase('1595')" TargetMode="External"/><Relationship Id="rId228" Type="http://schemas.openxmlformats.org/officeDocument/2006/relationships/hyperlink" Target="javascript:fxviewCase('2562')" TargetMode="External"/><Relationship Id="rId249" Type="http://schemas.openxmlformats.org/officeDocument/2006/relationships/hyperlink" Target="javascript:fxviewCase('3189')" TargetMode="External"/><Relationship Id="rId414" Type="http://schemas.openxmlformats.org/officeDocument/2006/relationships/hyperlink" Target="javascript:fxviewCase('6411')" TargetMode="External"/><Relationship Id="rId435" Type="http://schemas.openxmlformats.org/officeDocument/2006/relationships/drawing" Target="../drawings/drawing2.xml"/><Relationship Id="rId13" Type="http://schemas.openxmlformats.org/officeDocument/2006/relationships/hyperlink" Target="javascript:fxviewCase('3334')" TargetMode="External"/><Relationship Id="rId109" Type="http://schemas.openxmlformats.org/officeDocument/2006/relationships/hyperlink" Target="javascript:fxviewCase('3544')" TargetMode="External"/><Relationship Id="rId260" Type="http://schemas.openxmlformats.org/officeDocument/2006/relationships/hyperlink" Target="javascript:fxviewCase('3492')" TargetMode="External"/><Relationship Id="rId281" Type="http://schemas.openxmlformats.org/officeDocument/2006/relationships/hyperlink" Target="javascript:fxviewCase('2533')" TargetMode="External"/><Relationship Id="rId316" Type="http://schemas.openxmlformats.org/officeDocument/2006/relationships/hyperlink" Target="javascript:fxviewCase('2937')" TargetMode="External"/><Relationship Id="rId337" Type="http://schemas.openxmlformats.org/officeDocument/2006/relationships/hyperlink" Target="javascript:fxviewCase('2211')" TargetMode="External"/><Relationship Id="rId34" Type="http://schemas.openxmlformats.org/officeDocument/2006/relationships/hyperlink" Target="javascript:fxviewCase('3579')" TargetMode="External"/><Relationship Id="rId55" Type="http://schemas.openxmlformats.org/officeDocument/2006/relationships/hyperlink" Target="javascript:fxviewCase('3680')" TargetMode="External"/><Relationship Id="rId76" Type="http://schemas.openxmlformats.org/officeDocument/2006/relationships/hyperlink" Target="javascript:fxviewCase('3569')" TargetMode="External"/><Relationship Id="rId97" Type="http://schemas.openxmlformats.org/officeDocument/2006/relationships/hyperlink" Target="javascript:fxviewCase('3871')" TargetMode="External"/><Relationship Id="rId120" Type="http://schemas.openxmlformats.org/officeDocument/2006/relationships/hyperlink" Target="javascript:fxviewCase('3590')" TargetMode="External"/><Relationship Id="rId141" Type="http://schemas.openxmlformats.org/officeDocument/2006/relationships/hyperlink" Target="javascript:fxviewCase('3643')" TargetMode="External"/><Relationship Id="rId358" Type="http://schemas.openxmlformats.org/officeDocument/2006/relationships/hyperlink" Target="javascript:fxviewCase('3929')" TargetMode="External"/><Relationship Id="rId379" Type="http://schemas.openxmlformats.org/officeDocument/2006/relationships/hyperlink" Target="javascript:fxviewCase('3667')" TargetMode="External"/><Relationship Id="rId7" Type="http://schemas.openxmlformats.org/officeDocument/2006/relationships/hyperlink" Target="javascript:fxviewCase('2365')" TargetMode="External"/><Relationship Id="rId162" Type="http://schemas.openxmlformats.org/officeDocument/2006/relationships/hyperlink" Target="javascript:fxviewCase('3704')" TargetMode="External"/><Relationship Id="rId183" Type="http://schemas.openxmlformats.org/officeDocument/2006/relationships/hyperlink" Target="javascript:fxviewCase('3450')" TargetMode="External"/><Relationship Id="rId218" Type="http://schemas.openxmlformats.org/officeDocument/2006/relationships/hyperlink" Target="javascript:fxviewCase('3041')" TargetMode="External"/><Relationship Id="rId239" Type="http://schemas.openxmlformats.org/officeDocument/2006/relationships/hyperlink" Target="javascript:fxviewCase('2204')" TargetMode="External"/><Relationship Id="rId390" Type="http://schemas.openxmlformats.org/officeDocument/2006/relationships/hyperlink" Target="javascript:fxviewCase('3422')" TargetMode="External"/><Relationship Id="rId404" Type="http://schemas.openxmlformats.org/officeDocument/2006/relationships/hyperlink" Target="javascript:fxviewCase('3696')" TargetMode="External"/><Relationship Id="rId425" Type="http://schemas.openxmlformats.org/officeDocument/2006/relationships/hyperlink" Target="javascript:fxviewCase('2823')" TargetMode="External"/><Relationship Id="rId250" Type="http://schemas.openxmlformats.org/officeDocument/2006/relationships/hyperlink" Target="javascript:fxviewCase('2183')" TargetMode="External"/><Relationship Id="rId271" Type="http://schemas.openxmlformats.org/officeDocument/2006/relationships/hyperlink" Target="javascript:fxviewCase('3191')" TargetMode="External"/><Relationship Id="rId292" Type="http://schemas.openxmlformats.org/officeDocument/2006/relationships/hyperlink" Target="javascript:fxviewCase('2646')" TargetMode="External"/><Relationship Id="rId306" Type="http://schemas.openxmlformats.org/officeDocument/2006/relationships/hyperlink" Target="javascript:fxviewCase('3613')" TargetMode="External"/><Relationship Id="rId24" Type="http://schemas.openxmlformats.org/officeDocument/2006/relationships/hyperlink" Target="javascript:fxviewCase('3420')" TargetMode="External"/><Relationship Id="rId45" Type="http://schemas.openxmlformats.org/officeDocument/2006/relationships/hyperlink" Target="javascript:fxviewCase('3642')" TargetMode="External"/><Relationship Id="rId66" Type="http://schemas.openxmlformats.org/officeDocument/2006/relationships/hyperlink" Target="javascript:fxviewCase('3653')" TargetMode="External"/><Relationship Id="rId87" Type="http://schemas.openxmlformats.org/officeDocument/2006/relationships/hyperlink" Target="javascript:fxviewCase('3608')" TargetMode="External"/><Relationship Id="rId110" Type="http://schemas.openxmlformats.org/officeDocument/2006/relationships/hyperlink" Target="javascript:fxviewCase('3545')" TargetMode="External"/><Relationship Id="rId131" Type="http://schemas.openxmlformats.org/officeDocument/2006/relationships/hyperlink" Target="javascript:fxviewCase('3649')" TargetMode="External"/><Relationship Id="rId327" Type="http://schemas.openxmlformats.org/officeDocument/2006/relationships/hyperlink" Target="javascript:fxviewCase('2025')" TargetMode="External"/><Relationship Id="rId348" Type="http://schemas.openxmlformats.org/officeDocument/2006/relationships/hyperlink" Target="javascript:fxviewCase('2086')" TargetMode="External"/><Relationship Id="rId369" Type="http://schemas.openxmlformats.org/officeDocument/2006/relationships/hyperlink" Target="javascript:fxviewCase('6411')" TargetMode="External"/><Relationship Id="rId152" Type="http://schemas.openxmlformats.org/officeDocument/2006/relationships/hyperlink" Target="javascript:fxviewCase('3698')" TargetMode="External"/><Relationship Id="rId173" Type="http://schemas.openxmlformats.org/officeDocument/2006/relationships/hyperlink" Target="javascript:fxviewCase('3429')" TargetMode="External"/><Relationship Id="rId194" Type="http://schemas.openxmlformats.org/officeDocument/2006/relationships/hyperlink" Target="javascript:fxviewCase('2954')" TargetMode="External"/><Relationship Id="rId208" Type="http://schemas.openxmlformats.org/officeDocument/2006/relationships/hyperlink" Target="javascript:fxviewCase('1596')" TargetMode="External"/><Relationship Id="rId229" Type="http://schemas.openxmlformats.org/officeDocument/2006/relationships/hyperlink" Target="javascript:fxviewCase('1890')" TargetMode="External"/><Relationship Id="rId380" Type="http://schemas.openxmlformats.org/officeDocument/2006/relationships/hyperlink" Target="javascript:fxviewCase('3558')" TargetMode="External"/><Relationship Id="rId415" Type="http://schemas.openxmlformats.org/officeDocument/2006/relationships/hyperlink" Target="javascript:fxviewCase('6411')" TargetMode="External"/><Relationship Id="rId436" Type="http://schemas.openxmlformats.org/officeDocument/2006/relationships/vmlDrawing" Target="../drawings/vmlDrawing3.vml"/><Relationship Id="rId240" Type="http://schemas.openxmlformats.org/officeDocument/2006/relationships/hyperlink" Target="javascript:fxviewCase('2116')" TargetMode="External"/><Relationship Id="rId261" Type="http://schemas.openxmlformats.org/officeDocument/2006/relationships/hyperlink" Target="javascript:fxviewCase('3510')" TargetMode="External"/><Relationship Id="rId14" Type="http://schemas.openxmlformats.org/officeDocument/2006/relationships/hyperlink" Target="javascript:fxviewCase('3587')" TargetMode="External"/><Relationship Id="rId35" Type="http://schemas.openxmlformats.org/officeDocument/2006/relationships/hyperlink" Target="javascript:fxviewCase('3592')" TargetMode="External"/><Relationship Id="rId56" Type="http://schemas.openxmlformats.org/officeDocument/2006/relationships/hyperlink" Target="javascript:fxviewCase('3682')" TargetMode="External"/><Relationship Id="rId77" Type="http://schemas.openxmlformats.org/officeDocument/2006/relationships/hyperlink" Target="javascript:fxviewCase('3572')" TargetMode="External"/><Relationship Id="rId100" Type="http://schemas.openxmlformats.org/officeDocument/2006/relationships/hyperlink" Target="javascript:fxviewCase('3689')" TargetMode="External"/><Relationship Id="rId282" Type="http://schemas.openxmlformats.org/officeDocument/2006/relationships/hyperlink" Target="javascript:fxviewCase('2854')" TargetMode="External"/><Relationship Id="rId317" Type="http://schemas.openxmlformats.org/officeDocument/2006/relationships/hyperlink" Target="javascript:fxviewCase('3252')" TargetMode="External"/><Relationship Id="rId338" Type="http://schemas.openxmlformats.org/officeDocument/2006/relationships/hyperlink" Target="javascript:fxviewCase('1936')" TargetMode="External"/><Relationship Id="rId359" Type="http://schemas.openxmlformats.org/officeDocument/2006/relationships/hyperlink" Target="javascript:fxviewCase('4238')" TargetMode="External"/><Relationship Id="rId8" Type="http://schemas.openxmlformats.org/officeDocument/2006/relationships/hyperlink" Target="javascript:fxviewCase('3702')" TargetMode="External"/><Relationship Id="rId98" Type="http://schemas.openxmlformats.org/officeDocument/2006/relationships/hyperlink" Target="javascript:fxviewCase('3595')" TargetMode="External"/><Relationship Id="rId121" Type="http://schemas.openxmlformats.org/officeDocument/2006/relationships/hyperlink" Target="javascript:fxviewCase('3593')" TargetMode="External"/><Relationship Id="rId142" Type="http://schemas.openxmlformats.org/officeDocument/2006/relationships/hyperlink" Target="javascript:fxviewCase('3645')" TargetMode="External"/><Relationship Id="rId163" Type="http://schemas.openxmlformats.org/officeDocument/2006/relationships/hyperlink" Target="javascript:fxviewCase('3705')" TargetMode="External"/><Relationship Id="rId184" Type="http://schemas.openxmlformats.org/officeDocument/2006/relationships/hyperlink" Target="javascript:fxviewCase('2157')" TargetMode="External"/><Relationship Id="rId219" Type="http://schemas.openxmlformats.org/officeDocument/2006/relationships/hyperlink" Target="javascript:fxviewCase('3466')" TargetMode="External"/><Relationship Id="rId370" Type="http://schemas.openxmlformats.org/officeDocument/2006/relationships/hyperlink" Target="javascript:fxviewCase('3650')" TargetMode="External"/><Relationship Id="rId391" Type="http://schemas.openxmlformats.org/officeDocument/2006/relationships/hyperlink" Target="javascript:fxviewCase('3837')" TargetMode="External"/><Relationship Id="rId405" Type="http://schemas.openxmlformats.org/officeDocument/2006/relationships/hyperlink" Target="javascript:fxviewCase('3696')" TargetMode="External"/><Relationship Id="rId426" Type="http://schemas.openxmlformats.org/officeDocument/2006/relationships/hyperlink" Target="javascript:fxviewCase('3175')" TargetMode="External"/><Relationship Id="rId230" Type="http://schemas.openxmlformats.org/officeDocument/2006/relationships/hyperlink" Target="javascript:fxviewCase('2123')" TargetMode="External"/><Relationship Id="rId251" Type="http://schemas.openxmlformats.org/officeDocument/2006/relationships/hyperlink" Target="javascript:fxviewCase('3028')" TargetMode="External"/><Relationship Id="rId25" Type="http://schemas.openxmlformats.org/officeDocument/2006/relationships/hyperlink" Target="javascript:fxviewCase('3556')" TargetMode="External"/><Relationship Id="rId46" Type="http://schemas.openxmlformats.org/officeDocument/2006/relationships/hyperlink" Target="javascript:fxviewCase('3662')" TargetMode="External"/><Relationship Id="rId67" Type="http://schemas.openxmlformats.org/officeDocument/2006/relationships/hyperlink" Target="javascript:fxviewCase('3657')" TargetMode="External"/><Relationship Id="rId272" Type="http://schemas.openxmlformats.org/officeDocument/2006/relationships/hyperlink" Target="javascript:fxviewCase('3795')" TargetMode="External"/><Relationship Id="rId293" Type="http://schemas.openxmlformats.org/officeDocument/2006/relationships/hyperlink" Target="javascript:fxviewCase('2781')" TargetMode="External"/><Relationship Id="rId307" Type="http://schemas.openxmlformats.org/officeDocument/2006/relationships/hyperlink" Target="javascript:fxviewCase('3615')" TargetMode="External"/><Relationship Id="rId328" Type="http://schemas.openxmlformats.org/officeDocument/2006/relationships/hyperlink" Target="javascript:fxviewCase('3506')" TargetMode="External"/><Relationship Id="rId349" Type="http://schemas.openxmlformats.org/officeDocument/2006/relationships/hyperlink" Target="javascript:fxviewCase('2087')" TargetMode="External"/><Relationship Id="rId88" Type="http://schemas.openxmlformats.org/officeDocument/2006/relationships/hyperlink" Target="javascript:fxviewCase('3614')" TargetMode="External"/><Relationship Id="rId111" Type="http://schemas.openxmlformats.org/officeDocument/2006/relationships/hyperlink" Target="javascript:fxviewCase('3546')" TargetMode="External"/><Relationship Id="rId132" Type="http://schemas.openxmlformats.org/officeDocument/2006/relationships/hyperlink" Target="javascript:fxviewCase('3650')" TargetMode="External"/><Relationship Id="rId153" Type="http://schemas.openxmlformats.org/officeDocument/2006/relationships/hyperlink" Target="javascript:fxviewCase('3699')" TargetMode="External"/><Relationship Id="rId174" Type="http://schemas.openxmlformats.org/officeDocument/2006/relationships/hyperlink" Target="javascript:fxviewCase('3432')" TargetMode="External"/><Relationship Id="rId195" Type="http://schemas.openxmlformats.org/officeDocument/2006/relationships/hyperlink" Target="javascript:fxviewCase('3858')" TargetMode="External"/><Relationship Id="rId209" Type="http://schemas.openxmlformats.org/officeDocument/2006/relationships/hyperlink" Target="javascript:fxviewCase('3229')" TargetMode="External"/><Relationship Id="rId360" Type="http://schemas.openxmlformats.org/officeDocument/2006/relationships/hyperlink" Target="javascript:fxviewCase('3921')" TargetMode="External"/><Relationship Id="rId381" Type="http://schemas.openxmlformats.org/officeDocument/2006/relationships/hyperlink" Target="javascript:fxviewCase('3696')" TargetMode="External"/><Relationship Id="rId416" Type="http://schemas.openxmlformats.org/officeDocument/2006/relationships/hyperlink" Target="javascript:fxviewCase('6411')" TargetMode="External"/><Relationship Id="rId220" Type="http://schemas.openxmlformats.org/officeDocument/2006/relationships/hyperlink" Target="javascript:fxviewCase('1653')" TargetMode="External"/><Relationship Id="rId241" Type="http://schemas.openxmlformats.org/officeDocument/2006/relationships/hyperlink" Target="javascript:fxviewCase('3496')" TargetMode="External"/><Relationship Id="rId437" Type="http://schemas.openxmlformats.org/officeDocument/2006/relationships/comments" Target="../comments3.xml"/><Relationship Id="rId15" Type="http://schemas.openxmlformats.org/officeDocument/2006/relationships/hyperlink" Target="javascript:fxviewCase('1931')" TargetMode="External"/><Relationship Id="rId36" Type="http://schemas.openxmlformats.org/officeDocument/2006/relationships/hyperlink" Target="javascript:fxviewCase('3596')" TargetMode="External"/><Relationship Id="rId57" Type="http://schemas.openxmlformats.org/officeDocument/2006/relationships/hyperlink" Target="javascript:fxviewCase('3683')" TargetMode="External"/><Relationship Id="rId262" Type="http://schemas.openxmlformats.org/officeDocument/2006/relationships/hyperlink" Target="javascript:fxviewCase('3510')" TargetMode="External"/><Relationship Id="rId283" Type="http://schemas.openxmlformats.org/officeDocument/2006/relationships/hyperlink" Target="javascript:fxviewCase('2794')" TargetMode="External"/><Relationship Id="rId318" Type="http://schemas.openxmlformats.org/officeDocument/2006/relationships/hyperlink" Target="javascript:fxviewCase('3121')" TargetMode="External"/><Relationship Id="rId339" Type="http://schemas.openxmlformats.org/officeDocument/2006/relationships/hyperlink" Target="javascript:fxviewCase('3004')" TargetMode="External"/><Relationship Id="rId78" Type="http://schemas.openxmlformats.org/officeDocument/2006/relationships/hyperlink" Target="javascript:fxviewCase('3574')" TargetMode="External"/><Relationship Id="rId99" Type="http://schemas.openxmlformats.org/officeDocument/2006/relationships/hyperlink" Target="javascript:fxviewCase('3597')" TargetMode="External"/><Relationship Id="rId101" Type="http://schemas.openxmlformats.org/officeDocument/2006/relationships/hyperlink" Target="javascript:fxviewCase('2740')" TargetMode="External"/><Relationship Id="rId122" Type="http://schemas.openxmlformats.org/officeDocument/2006/relationships/hyperlink" Target="javascript:fxviewCase('3659')" TargetMode="External"/><Relationship Id="rId143" Type="http://schemas.openxmlformats.org/officeDocument/2006/relationships/hyperlink" Target="javascript:fxviewCase('3692')" TargetMode="External"/><Relationship Id="rId164" Type="http://schemas.openxmlformats.org/officeDocument/2006/relationships/hyperlink" Target="javascript:fxviewCase('3706')" TargetMode="External"/><Relationship Id="rId185" Type="http://schemas.openxmlformats.org/officeDocument/2006/relationships/hyperlink" Target="javascript:fxviewCase('2976')" TargetMode="External"/><Relationship Id="rId350" Type="http://schemas.openxmlformats.org/officeDocument/2006/relationships/hyperlink" Target="javascript:fxviewCase('2089')" TargetMode="External"/><Relationship Id="rId371" Type="http://schemas.openxmlformats.org/officeDocument/2006/relationships/hyperlink" Target="javascript:fxviewCase('3871')" TargetMode="External"/><Relationship Id="rId406" Type="http://schemas.openxmlformats.org/officeDocument/2006/relationships/hyperlink" Target="javascript:fxviewCase('3232')" TargetMode="External"/><Relationship Id="rId9" Type="http://schemas.openxmlformats.org/officeDocument/2006/relationships/hyperlink" Target="javascript:fxviewCase('3375')" TargetMode="External"/><Relationship Id="rId210" Type="http://schemas.openxmlformats.org/officeDocument/2006/relationships/hyperlink" Target="javascript:fxviewCase('1607')" TargetMode="External"/><Relationship Id="rId392" Type="http://schemas.openxmlformats.org/officeDocument/2006/relationships/hyperlink" Target="javascript:fxviewCase('3647')" TargetMode="External"/><Relationship Id="rId427" Type="http://schemas.openxmlformats.org/officeDocument/2006/relationships/hyperlink" Target="javascript:fxviewCase('3557')" TargetMode="External"/><Relationship Id="rId26" Type="http://schemas.openxmlformats.org/officeDocument/2006/relationships/hyperlink" Target="javascript:fxviewCase('3562')" TargetMode="External"/><Relationship Id="rId231" Type="http://schemas.openxmlformats.org/officeDocument/2006/relationships/hyperlink" Target="javascript:fxviewCase('3527')" TargetMode="External"/><Relationship Id="rId252" Type="http://schemas.openxmlformats.org/officeDocument/2006/relationships/hyperlink" Target="javascript:fxviewCase('2443')" TargetMode="External"/><Relationship Id="rId273" Type="http://schemas.openxmlformats.org/officeDocument/2006/relationships/hyperlink" Target="javascript:fxviewCase('3799')" TargetMode="External"/><Relationship Id="rId294" Type="http://schemas.openxmlformats.org/officeDocument/2006/relationships/hyperlink" Target="javascript:fxviewCase('2786')" TargetMode="External"/><Relationship Id="rId308" Type="http://schemas.openxmlformats.org/officeDocument/2006/relationships/hyperlink" Target="javascript:fxviewCase('3619')" TargetMode="External"/><Relationship Id="rId329" Type="http://schemas.openxmlformats.org/officeDocument/2006/relationships/hyperlink" Target="javascript:fxviewCase('3516')" TargetMode="External"/><Relationship Id="rId47" Type="http://schemas.openxmlformats.org/officeDocument/2006/relationships/hyperlink" Target="javascript:fxviewCase('3663')" TargetMode="External"/><Relationship Id="rId68" Type="http://schemas.openxmlformats.org/officeDocument/2006/relationships/hyperlink" Target="javascript:fxviewCase('6042')" TargetMode="External"/><Relationship Id="rId89" Type="http://schemas.openxmlformats.org/officeDocument/2006/relationships/hyperlink" Target="javascript:fxviewCase('3617')" TargetMode="External"/><Relationship Id="rId112" Type="http://schemas.openxmlformats.org/officeDocument/2006/relationships/hyperlink" Target="javascript:fxviewCase('3547')" TargetMode="External"/><Relationship Id="rId133" Type="http://schemas.openxmlformats.org/officeDocument/2006/relationships/hyperlink" Target="javascript:fxviewCase('3651')" TargetMode="External"/><Relationship Id="rId154" Type="http://schemas.openxmlformats.org/officeDocument/2006/relationships/hyperlink" Target="javascript:fxviewCase('3712')" TargetMode="External"/><Relationship Id="rId175" Type="http://schemas.openxmlformats.org/officeDocument/2006/relationships/hyperlink" Target="javascript:fxviewCase('3434')" TargetMode="External"/><Relationship Id="rId340" Type="http://schemas.openxmlformats.org/officeDocument/2006/relationships/hyperlink" Target="javascript:fxviewCase('3852')" TargetMode="External"/><Relationship Id="rId361" Type="http://schemas.openxmlformats.org/officeDocument/2006/relationships/hyperlink" Target="javascript:fxviewCase('3632')" TargetMode="External"/><Relationship Id="rId196" Type="http://schemas.openxmlformats.org/officeDocument/2006/relationships/hyperlink" Target="javascript:fxviewCase('2180')" TargetMode="External"/><Relationship Id="rId200" Type="http://schemas.openxmlformats.org/officeDocument/2006/relationships/hyperlink" Target="javascript:fxviewCase('2510')" TargetMode="External"/><Relationship Id="rId382" Type="http://schemas.openxmlformats.org/officeDocument/2006/relationships/hyperlink" Target="javascript:fxviewCase('6411')" TargetMode="External"/><Relationship Id="rId417" Type="http://schemas.openxmlformats.org/officeDocument/2006/relationships/hyperlink" Target="javascript:fxviewCase('3704')" TargetMode="External"/><Relationship Id="rId16" Type="http://schemas.openxmlformats.org/officeDocument/2006/relationships/hyperlink" Target="javascript:fxviewCase('1779')" TargetMode="External"/><Relationship Id="rId221" Type="http://schemas.openxmlformats.org/officeDocument/2006/relationships/hyperlink" Target="javascript:fxviewCase('1838')" TargetMode="External"/><Relationship Id="rId242" Type="http://schemas.openxmlformats.org/officeDocument/2006/relationships/hyperlink" Target="javascript:fxviewCase('2015')" TargetMode="External"/><Relationship Id="rId263" Type="http://schemas.openxmlformats.org/officeDocument/2006/relationships/hyperlink" Target="javascript:fxviewCase('3510')" TargetMode="External"/><Relationship Id="rId284" Type="http://schemas.openxmlformats.org/officeDocument/2006/relationships/hyperlink" Target="javascript:fxviewCase('2943')" TargetMode="External"/><Relationship Id="rId319" Type="http://schemas.openxmlformats.org/officeDocument/2006/relationships/hyperlink" Target="javascript:fxviewCase('3422')" TargetMode="External"/><Relationship Id="rId37" Type="http://schemas.openxmlformats.org/officeDocument/2006/relationships/hyperlink" Target="javascript:fxviewCase('3603')" TargetMode="External"/><Relationship Id="rId58" Type="http://schemas.openxmlformats.org/officeDocument/2006/relationships/hyperlink" Target="javascript:fxviewCase('3685')" TargetMode="External"/><Relationship Id="rId79" Type="http://schemas.openxmlformats.org/officeDocument/2006/relationships/hyperlink" Target="javascript:fxviewCase('3578')" TargetMode="External"/><Relationship Id="rId102" Type="http://schemas.openxmlformats.org/officeDocument/2006/relationships/hyperlink" Target="javascript:fxviewCase('3607')" TargetMode="External"/><Relationship Id="rId123" Type="http://schemas.openxmlformats.org/officeDocument/2006/relationships/hyperlink" Target="javascript:fxviewCase('3633')" TargetMode="External"/><Relationship Id="rId144" Type="http://schemas.openxmlformats.org/officeDocument/2006/relationships/hyperlink" Target="javascript:fxviewCase('3400')" TargetMode="External"/><Relationship Id="rId330" Type="http://schemas.openxmlformats.org/officeDocument/2006/relationships/hyperlink" Target="javascript:fxviewCase('2895')" TargetMode="External"/><Relationship Id="rId90" Type="http://schemas.openxmlformats.org/officeDocument/2006/relationships/hyperlink" Target="javascript:fxviewCase('3620')" TargetMode="External"/><Relationship Id="rId165" Type="http://schemas.openxmlformats.org/officeDocument/2006/relationships/hyperlink" Target="javascript:fxviewCase('3707')" TargetMode="External"/><Relationship Id="rId186" Type="http://schemas.openxmlformats.org/officeDocument/2006/relationships/hyperlink" Target="javascript:fxviewCase('3453')" TargetMode="External"/><Relationship Id="rId351" Type="http://schemas.openxmlformats.org/officeDocument/2006/relationships/hyperlink" Target="javascript:fxviewCase('2091')" TargetMode="External"/><Relationship Id="rId372" Type="http://schemas.openxmlformats.org/officeDocument/2006/relationships/hyperlink" Target="javascript:fxviewCase('3793')" TargetMode="External"/><Relationship Id="rId393" Type="http://schemas.openxmlformats.org/officeDocument/2006/relationships/hyperlink" Target="javascript:fxviewCase('3647')" TargetMode="External"/><Relationship Id="rId407" Type="http://schemas.openxmlformats.org/officeDocument/2006/relationships/hyperlink" Target="javascript:fxviewCase('3697')" TargetMode="External"/><Relationship Id="rId428" Type="http://schemas.openxmlformats.org/officeDocument/2006/relationships/hyperlink" Target="javascript:fxviewCase('3598')" TargetMode="External"/><Relationship Id="rId211" Type="http://schemas.openxmlformats.org/officeDocument/2006/relationships/hyperlink" Target="javascript:fxviewCase('1932')" TargetMode="External"/><Relationship Id="rId232" Type="http://schemas.openxmlformats.org/officeDocument/2006/relationships/hyperlink" Target="javascript:fxviewCase('2005')" TargetMode="External"/><Relationship Id="rId253" Type="http://schemas.openxmlformats.org/officeDocument/2006/relationships/hyperlink" Target="javascript:fxviewCase('2997')" TargetMode="External"/><Relationship Id="rId274" Type="http://schemas.openxmlformats.org/officeDocument/2006/relationships/hyperlink" Target="javascript:fxviewCase('3364')" TargetMode="External"/><Relationship Id="rId295" Type="http://schemas.openxmlformats.org/officeDocument/2006/relationships/hyperlink" Target="javascript:fxviewCase('2485')" TargetMode="External"/><Relationship Id="rId309" Type="http://schemas.openxmlformats.org/officeDocument/2006/relationships/hyperlink" Target="javascript:fxviewCase('3621')" TargetMode="External"/><Relationship Id="rId27" Type="http://schemas.openxmlformats.org/officeDocument/2006/relationships/hyperlink" Target="javascript:fxviewCase('3559')" TargetMode="External"/><Relationship Id="rId48" Type="http://schemas.openxmlformats.org/officeDocument/2006/relationships/hyperlink" Target="javascript:fxviewCase('3664')" TargetMode="External"/><Relationship Id="rId69" Type="http://schemas.openxmlformats.org/officeDocument/2006/relationships/hyperlink" Target="javascript:fxviewCase('6018')" TargetMode="External"/><Relationship Id="rId113" Type="http://schemas.openxmlformats.org/officeDocument/2006/relationships/hyperlink" Target="javascript:fxviewCase('3549')" TargetMode="External"/><Relationship Id="rId134" Type="http://schemas.openxmlformats.org/officeDocument/2006/relationships/hyperlink" Target="javascript:fxviewCase('3586')" TargetMode="External"/><Relationship Id="rId320" Type="http://schemas.openxmlformats.org/officeDocument/2006/relationships/hyperlink" Target="javascript:fxviewCase('2885')" TargetMode="External"/><Relationship Id="rId80" Type="http://schemas.openxmlformats.org/officeDocument/2006/relationships/hyperlink" Target="javascript:fxviewCase('3583')" TargetMode="External"/><Relationship Id="rId155" Type="http://schemas.openxmlformats.org/officeDocument/2006/relationships/hyperlink" Target="javascript:fxviewCase('3700')" TargetMode="External"/><Relationship Id="rId176" Type="http://schemas.openxmlformats.org/officeDocument/2006/relationships/hyperlink" Target="javascript:fxviewCase('3438')" TargetMode="External"/><Relationship Id="rId197" Type="http://schemas.openxmlformats.org/officeDocument/2006/relationships/hyperlink" Target="javascript:fxviewCase('2181')" TargetMode="External"/><Relationship Id="rId341" Type="http://schemas.openxmlformats.org/officeDocument/2006/relationships/hyperlink" Target="javascript:fxviewCase('3940')" TargetMode="External"/><Relationship Id="rId362" Type="http://schemas.openxmlformats.org/officeDocument/2006/relationships/hyperlink" Target="javascript:fxviewCase('6043')" TargetMode="External"/><Relationship Id="rId383" Type="http://schemas.openxmlformats.org/officeDocument/2006/relationships/hyperlink" Target="javascript:fxviewCase('6411')" TargetMode="External"/><Relationship Id="rId418" Type="http://schemas.openxmlformats.org/officeDocument/2006/relationships/hyperlink" Target="javascript:fxviewCase('3858')" TargetMode="External"/><Relationship Id="rId201" Type="http://schemas.openxmlformats.org/officeDocument/2006/relationships/hyperlink" Target="javascript:fxviewCase('2493')" TargetMode="External"/><Relationship Id="rId222" Type="http://schemas.openxmlformats.org/officeDocument/2006/relationships/hyperlink" Target="javascript:fxviewCase('2728')" TargetMode="External"/><Relationship Id="rId243" Type="http://schemas.openxmlformats.org/officeDocument/2006/relationships/hyperlink" Target="javascript:fxviewCase('2549')" TargetMode="External"/><Relationship Id="rId264" Type="http://schemas.openxmlformats.org/officeDocument/2006/relationships/hyperlink" Target="javascript:fxviewCase('3510')" TargetMode="External"/><Relationship Id="rId285" Type="http://schemas.openxmlformats.org/officeDocument/2006/relationships/hyperlink" Target="javascript:fxviewCase('2796')" TargetMode="External"/><Relationship Id="rId17" Type="http://schemas.openxmlformats.org/officeDocument/2006/relationships/hyperlink" Target="javascript:fxviewCase('2388')" TargetMode="External"/><Relationship Id="rId38" Type="http://schemas.openxmlformats.org/officeDocument/2006/relationships/hyperlink" Target="javascript:fxviewCase('3610')" TargetMode="External"/><Relationship Id="rId59" Type="http://schemas.openxmlformats.org/officeDocument/2006/relationships/hyperlink" Target="javascript:fxviewCase('3687')" TargetMode="External"/><Relationship Id="rId103" Type="http://schemas.openxmlformats.org/officeDocument/2006/relationships/hyperlink" Target="javascript:fxviewCase('2396')" TargetMode="External"/><Relationship Id="rId124" Type="http://schemas.openxmlformats.org/officeDocument/2006/relationships/hyperlink" Target="javascript:fxviewCase('3637')" TargetMode="External"/><Relationship Id="rId310" Type="http://schemas.openxmlformats.org/officeDocument/2006/relationships/hyperlink" Target="javascript:fxviewCase('2886')" TargetMode="External"/><Relationship Id="rId70" Type="http://schemas.openxmlformats.org/officeDocument/2006/relationships/hyperlink" Target="javascript:fxviewCase('6173')" TargetMode="External"/><Relationship Id="rId91" Type="http://schemas.openxmlformats.org/officeDocument/2006/relationships/hyperlink" Target="javascript:fxviewCase('3622')" TargetMode="External"/><Relationship Id="rId145" Type="http://schemas.openxmlformats.org/officeDocument/2006/relationships/hyperlink" Target="javascript:fxviewCase('3693')" TargetMode="External"/><Relationship Id="rId166" Type="http://schemas.openxmlformats.org/officeDocument/2006/relationships/hyperlink" Target="javascript:fxviewCase('3708')" TargetMode="External"/><Relationship Id="rId187" Type="http://schemas.openxmlformats.org/officeDocument/2006/relationships/hyperlink" Target="javascript:fxviewCase('2121')" TargetMode="External"/><Relationship Id="rId331" Type="http://schemas.openxmlformats.org/officeDocument/2006/relationships/hyperlink" Target="javascript:fxviewCase('3257')" TargetMode="External"/><Relationship Id="rId352" Type="http://schemas.openxmlformats.org/officeDocument/2006/relationships/hyperlink" Target="javascript:fxviewCase('2092')" TargetMode="External"/><Relationship Id="rId373" Type="http://schemas.openxmlformats.org/officeDocument/2006/relationships/hyperlink" Target="javascript:fxviewCase('3793')" TargetMode="External"/><Relationship Id="rId394" Type="http://schemas.openxmlformats.org/officeDocument/2006/relationships/hyperlink" Target="javascript:fxviewCase('3558')" TargetMode="External"/><Relationship Id="rId408" Type="http://schemas.openxmlformats.org/officeDocument/2006/relationships/hyperlink" Target="javascript:fxviewCase('3697')" TargetMode="External"/><Relationship Id="rId429" Type="http://schemas.openxmlformats.org/officeDocument/2006/relationships/hyperlink" Target="javascript:fxviewCase('6411')" TargetMode="External"/><Relationship Id="rId1" Type="http://schemas.openxmlformats.org/officeDocument/2006/relationships/hyperlink" Target="javascript:fxviewCase('3322')" TargetMode="External"/><Relationship Id="rId212" Type="http://schemas.openxmlformats.org/officeDocument/2006/relationships/hyperlink" Target="javascript:fxviewCase('2910')" TargetMode="External"/><Relationship Id="rId233" Type="http://schemas.openxmlformats.org/officeDocument/2006/relationships/hyperlink" Target="javascript:fxviewCase('3433')" TargetMode="External"/><Relationship Id="rId254" Type="http://schemas.openxmlformats.org/officeDocument/2006/relationships/hyperlink" Target="javascript:fxviewCase('2998')" TargetMode="External"/><Relationship Id="rId28" Type="http://schemas.openxmlformats.org/officeDocument/2006/relationships/hyperlink" Target="javascript:fxviewCase('3567')" TargetMode="External"/><Relationship Id="rId49" Type="http://schemas.openxmlformats.org/officeDocument/2006/relationships/hyperlink" Target="javascript:fxviewCase('3665')" TargetMode="External"/><Relationship Id="rId114" Type="http://schemas.openxmlformats.org/officeDocument/2006/relationships/hyperlink" Target="javascript:fxviewCase('3550')" TargetMode="External"/><Relationship Id="rId275" Type="http://schemas.openxmlformats.org/officeDocument/2006/relationships/hyperlink" Target="javascript:fxviewCase('3367')" TargetMode="External"/><Relationship Id="rId296" Type="http://schemas.openxmlformats.org/officeDocument/2006/relationships/hyperlink" Target="javascript:fxviewCase('2486')" TargetMode="External"/><Relationship Id="rId300" Type="http://schemas.openxmlformats.org/officeDocument/2006/relationships/hyperlink" Target="javascript:fxviewCase('2596')" TargetMode="External"/><Relationship Id="rId60" Type="http://schemas.openxmlformats.org/officeDocument/2006/relationships/hyperlink" Target="javascript:fxviewCase('3688')" TargetMode="External"/><Relationship Id="rId81" Type="http://schemas.openxmlformats.org/officeDocument/2006/relationships/hyperlink" Target="javascript:fxviewCase('3584')" TargetMode="External"/><Relationship Id="rId135" Type="http://schemas.openxmlformats.org/officeDocument/2006/relationships/hyperlink" Target="javascript:fxviewCase('3535')" TargetMode="External"/><Relationship Id="rId156" Type="http://schemas.openxmlformats.org/officeDocument/2006/relationships/hyperlink" Target="javascript:fxviewCase('3533')" TargetMode="External"/><Relationship Id="rId177" Type="http://schemas.openxmlformats.org/officeDocument/2006/relationships/hyperlink" Target="javascript:fxviewCase('3446')" TargetMode="External"/><Relationship Id="rId198" Type="http://schemas.openxmlformats.org/officeDocument/2006/relationships/hyperlink" Target="javascript:fxviewCase('2508')" TargetMode="External"/><Relationship Id="rId321" Type="http://schemas.openxmlformats.org/officeDocument/2006/relationships/hyperlink" Target="javascript:fxviewCase('2938')" TargetMode="External"/><Relationship Id="rId342" Type="http://schemas.openxmlformats.org/officeDocument/2006/relationships/hyperlink" Target="javascript:fxviewCase('3941')" TargetMode="External"/><Relationship Id="rId363" Type="http://schemas.openxmlformats.org/officeDocument/2006/relationships/hyperlink" Target="javascript:fxviewCase('6173')" TargetMode="External"/><Relationship Id="rId384" Type="http://schemas.openxmlformats.org/officeDocument/2006/relationships/hyperlink" Target="javascript:fxviewCase('2886')" TargetMode="External"/><Relationship Id="rId419" Type="http://schemas.openxmlformats.org/officeDocument/2006/relationships/hyperlink" Target="javascript:fxviewCase('6411')" TargetMode="External"/><Relationship Id="rId202" Type="http://schemas.openxmlformats.org/officeDocument/2006/relationships/hyperlink" Target="javascript:fxviewCase('2947')" TargetMode="External"/><Relationship Id="rId223" Type="http://schemas.openxmlformats.org/officeDocument/2006/relationships/hyperlink" Target="javascript:fxviewCase('1863')" TargetMode="External"/><Relationship Id="rId244" Type="http://schemas.openxmlformats.org/officeDocument/2006/relationships/hyperlink" Target="javascript:fxviewCase('2068')" TargetMode="External"/><Relationship Id="rId430" Type="http://schemas.openxmlformats.org/officeDocument/2006/relationships/hyperlink" Target="javascript:fxviewCase('6411')" TargetMode="External"/><Relationship Id="rId18" Type="http://schemas.openxmlformats.org/officeDocument/2006/relationships/hyperlink" Target="javascript:fxviewCase('3255')" TargetMode="External"/><Relationship Id="rId39" Type="http://schemas.openxmlformats.org/officeDocument/2006/relationships/hyperlink" Target="javascript:fxviewCase('3616')" TargetMode="External"/><Relationship Id="rId265" Type="http://schemas.openxmlformats.org/officeDocument/2006/relationships/hyperlink" Target="javascript:fxviewCase('6089')" TargetMode="External"/><Relationship Id="rId286" Type="http://schemas.openxmlformats.org/officeDocument/2006/relationships/hyperlink" Target="javascript:fxviewCase('2952')" TargetMode="External"/><Relationship Id="rId50" Type="http://schemas.openxmlformats.org/officeDocument/2006/relationships/hyperlink" Target="javascript:fxviewCase('3666')" TargetMode="External"/><Relationship Id="rId104" Type="http://schemas.openxmlformats.org/officeDocument/2006/relationships/hyperlink" Target="javascript:fxviewCase('2396')" TargetMode="External"/><Relationship Id="rId125" Type="http://schemas.openxmlformats.org/officeDocument/2006/relationships/hyperlink" Target="javascript:fxviewCase('3639')" TargetMode="External"/><Relationship Id="rId146" Type="http://schemas.openxmlformats.org/officeDocument/2006/relationships/hyperlink" Target="javascript:fxviewCase('3696')" TargetMode="External"/><Relationship Id="rId167" Type="http://schemas.openxmlformats.org/officeDocument/2006/relationships/hyperlink" Target="javascript:fxviewCase('3709')" TargetMode="External"/><Relationship Id="rId188" Type="http://schemas.openxmlformats.org/officeDocument/2006/relationships/hyperlink" Target="javascript:fxviewCase('3454')" TargetMode="External"/><Relationship Id="rId311" Type="http://schemas.openxmlformats.org/officeDocument/2006/relationships/hyperlink" Target="javascript:fxviewCase('2887')" TargetMode="External"/><Relationship Id="rId332" Type="http://schemas.openxmlformats.org/officeDocument/2006/relationships/hyperlink" Target="javascript:fxviewCase('2829')" TargetMode="External"/><Relationship Id="rId353" Type="http://schemas.openxmlformats.org/officeDocument/2006/relationships/hyperlink" Target="javascript:fxviewCase('2081')" TargetMode="External"/><Relationship Id="rId374" Type="http://schemas.openxmlformats.org/officeDocument/2006/relationships/hyperlink" Target="javascript:fxviewCase('3674')" TargetMode="External"/><Relationship Id="rId395" Type="http://schemas.openxmlformats.org/officeDocument/2006/relationships/hyperlink" Target="javascript:fxviewCase('3858')" TargetMode="External"/><Relationship Id="rId409" Type="http://schemas.openxmlformats.org/officeDocument/2006/relationships/hyperlink" Target="javascript:fxviewCase('3858')" TargetMode="External"/><Relationship Id="rId71" Type="http://schemas.openxmlformats.org/officeDocument/2006/relationships/hyperlink" Target="javascript:fxviewCase('3561')" TargetMode="External"/><Relationship Id="rId92" Type="http://schemas.openxmlformats.org/officeDocument/2006/relationships/hyperlink" Target="javascript:fxviewCase('3624')" TargetMode="External"/><Relationship Id="rId213" Type="http://schemas.openxmlformats.org/officeDocument/2006/relationships/hyperlink" Target="javascript:fxviewCase('3002')" TargetMode="External"/><Relationship Id="rId234" Type="http://schemas.openxmlformats.org/officeDocument/2006/relationships/hyperlink" Target="javascript:fxviewCase('1894')" TargetMode="External"/><Relationship Id="rId420" Type="http://schemas.openxmlformats.org/officeDocument/2006/relationships/hyperlink" Target="javascript:fxviewCase('2885')" TargetMode="External"/><Relationship Id="rId2" Type="http://schemas.openxmlformats.org/officeDocument/2006/relationships/hyperlink" Target="javascript:fxviewCase('3710')" TargetMode="External"/><Relationship Id="rId29" Type="http://schemas.openxmlformats.org/officeDocument/2006/relationships/hyperlink" Target="javascript:fxviewCase('3691')" TargetMode="External"/><Relationship Id="rId255" Type="http://schemas.openxmlformats.org/officeDocument/2006/relationships/hyperlink" Target="javascript:fxviewCase('2495')" TargetMode="External"/><Relationship Id="rId276" Type="http://schemas.openxmlformats.org/officeDocument/2006/relationships/hyperlink" Target="javascript:fxviewCase('3504')" TargetMode="External"/><Relationship Id="rId297" Type="http://schemas.openxmlformats.org/officeDocument/2006/relationships/hyperlink" Target="javascript:fxviewCase('2487')" TargetMode="External"/><Relationship Id="rId40" Type="http://schemas.openxmlformats.org/officeDocument/2006/relationships/hyperlink" Target="javascript:fxviewCase('3628')" TargetMode="External"/><Relationship Id="rId115" Type="http://schemas.openxmlformats.org/officeDocument/2006/relationships/hyperlink" Target="javascript:fxviewCase('3656')" TargetMode="External"/><Relationship Id="rId136" Type="http://schemas.openxmlformats.org/officeDocument/2006/relationships/hyperlink" Target="javascript:fxviewCase('3623')" TargetMode="External"/><Relationship Id="rId157" Type="http://schemas.openxmlformats.org/officeDocument/2006/relationships/hyperlink" Target="javascript:fxviewCase('2029')" TargetMode="External"/><Relationship Id="rId178" Type="http://schemas.openxmlformats.org/officeDocument/2006/relationships/hyperlink" Target="javascript:fxviewCase('3447')" TargetMode="External"/><Relationship Id="rId301" Type="http://schemas.openxmlformats.org/officeDocument/2006/relationships/hyperlink" Target="javascript:fxviewCase('2784')" TargetMode="External"/><Relationship Id="rId322" Type="http://schemas.openxmlformats.org/officeDocument/2006/relationships/hyperlink" Target="javascript:fxviewCase('2820')" TargetMode="External"/><Relationship Id="rId343" Type="http://schemas.openxmlformats.org/officeDocument/2006/relationships/hyperlink" Target="javascript:fxviewCase('3926')" TargetMode="External"/><Relationship Id="rId364" Type="http://schemas.openxmlformats.org/officeDocument/2006/relationships/hyperlink" Target="javascript:fxviewCase('6173')" TargetMode="External"/><Relationship Id="rId61" Type="http://schemas.openxmlformats.org/officeDocument/2006/relationships/hyperlink" Target="javascript:fxviewCase('3648')" TargetMode="External"/><Relationship Id="rId82" Type="http://schemas.openxmlformats.org/officeDocument/2006/relationships/hyperlink" Target="javascript:fxviewCase('3594')" TargetMode="External"/><Relationship Id="rId199" Type="http://schemas.openxmlformats.org/officeDocument/2006/relationships/hyperlink" Target="javascript:fxviewCase('2509')" TargetMode="External"/><Relationship Id="rId203" Type="http://schemas.openxmlformats.org/officeDocument/2006/relationships/hyperlink" Target="javascript:fxviewCase('2113')" TargetMode="External"/><Relationship Id="rId385" Type="http://schemas.openxmlformats.org/officeDocument/2006/relationships/hyperlink" Target="javascript:fxviewCase('2886')" TargetMode="External"/><Relationship Id="rId19" Type="http://schemas.openxmlformats.org/officeDocument/2006/relationships/hyperlink" Target="javascript:fxviewCase('2446')" TargetMode="External"/><Relationship Id="rId224" Type="http://schemas.openxmlformats.org/officeDocument/2006/relationships/hyperlink" Target="javascript:fxviewCase('3227')" TargetMode="External"/><Relationship Id="rId245" Type="http://schemas.openxmlformats.org/officeDocument/2006/relationships/hyperlink" Target="javascript:fxviewCase('2093')" TargetMode="External"/><Relationship Id="rId266" Type="http://schemas.openxmlformats.org/officeDocument/2006/relationships/hyperlink" Target="javascript:fxviewCase('2721')" TargetMode="External"/><Relationship Id="rId287" Type="http://schemas.openxmlformats.org/officeDocument/2006/relationships/hyperlink" Target="javascript:fxviewCase('2944')" TargetMode="External"/><Relationship Id="rId410" Type="http://schemas.openxmlformats.org/officeDocument/2006/relationships/hyperlink" Target="javascript:fxviewCase('3858')" TargetMode="External"/><Relationship Id="rId431" Type="http://schemas.openxmlformats.org/officeDocument/2006/relationships/hyperlink" Target="javascript:fxviewCase('6411')" TargetMode="External"/><Relationship Id="rId30" Type="http://schemas.openxmlformats.org/officeDocument/2006/relationships/hyperlink" Target="javascript:fxviewCase('3580')" TargetMode="External"/><Relationship Id="rId105" Type="http://schemas.openxmlformats.org/officeDocument/2006/relationships/hyperlink" Target="javascript:fxviewCase('3669')" TargetMode="External"/><Relationship Id="rId126" Type="http://schemas.openxmlformats.org/officeDocument/2006/relationships/hyperlink" Target="javascript:fxviewCase('3661')" TargetMode="External"/><Relationship Id="rId147" Type="http://schemas.openxmlformats.org/officeDocument/2006/relationships/hyperlink" Target="javascript:fxviewCase('3696')" TargetMode="External"/><Relationship Id="rId168" Type="http://schemas.openxmlformats.org/officeDocument/2006/relationships/hyperlink" Target="javascript:fxviewCase('3711')" TargetMode="External"/><Relationship Id="rId312" Type="http://schemas.openxmlformats.org/officeDocument/2006/relationships/hyperlink" Target="javascript:fxviewCase('2888')" TargetMode="External"/><Relationship Id="rId333" Type="http://schemas.openxmlformats.org/officeDocument/2006/relationships/hyperlink" Target="javascript:fxviewCase('3515')" TargetMode="External"/><Relationship Id="rId354" Type="http://schemas.openxmlformats.org/officeDocument/2006/relationships/hyperlink" Target="javascript:fxviewCase('2088')" TargetMode="External"/><Relationship Id="rId51" Type="http://schemas.openxmlformats.org/officeDocument/2006/relationships/hyperlink" Target="javascript:fxviewCase('3676')" TargetMode="External"/><Relationship Id="rId72" Type="http://schemas.openxmlformats.org/officeDocument/2006/relationships/hyperlink" Target="javascript:fxviewCase('3563')" TargetMode="External"/><Relationship Id="rId93" Type="http://schemas.openxmlformats.org/officeDocument/2006/relationships/hyperlink" Target="javascript:fxviewCase('3626')" TargetMode="External"/><Relationship Id="rId189" Type="http://schemas.openxmlformats.org/officeDocument/2006/relationships/hyperlink" Target="javascript:fxviewCase('3456')" TargetMode="External"/><Relationship Id="rId375" Type="http://schemas.openxmlformats.org/officeDocument/2006/relationships/hyperlink" Target="javascript:fxviewCase('3673')" TargetMode="External"/><Relationship Id="rId396" Type="http://schemas.openxmlformats.org/officeDocument/2006/relationships/hyperlink" Target="javascript:fxviewCase('3704')" TargetMode="External"/><Relationship Id="rId3" Type="http://schemas.openxmlformats.org/officeDocument/2006/relationships/hyperlink" Target="javascript:fxviewCase('3341')" TargetMode="External"/><Relationship Id="rId214" Type="http://schemas.openxmlformats.org/officeDocument/2006/relationships/hyperlink" Target="javascript:fxviewCase('2278')" TargetMode="External"/><Relationship Id="rId235" Type="http://schemas.openxmlformats.org/officeDocument/2006/relationships/hyperlink" Target="javascript:fxviewCase('2111')" TargetMode="External"/><Relationship Id="rId256" Type="http://schemas.openxmlformats.org/officeDocument/2006/relationships/hyperlink" Target="javascript:fxviewCase('2483')" TargetMode="External"/><Relationship Id="rId277" Type="http://schemas.openxmlformats.org/officeDocument/2006/relationships/hyperlink" Target="javascript:fxviewCase('3528')" TargetMode="External"/><Relationship Id="rId298" Type="http://schemas.openxmlformats.org/officeDocument/2006/relationships/hyperlink" Target="javascript:fxviewCase('3338')" TargetMode="External"/><Relationship Id="rId400" Type="http://schemas.openxmlformats.org/officeDocument/2006/relationships/hyperlink" Target="javascript:fxviewCase('3696')" TargetMode="External"/><Relationship Id="rId421" Type="http://schemas.openxmlformats.org/officeDocument/2006/relationships/hyperlink" Target="javascript:fxviewCase('2938')" TargetMode="External"/><Relationship Id="rId116" Type="http://schemas.openxmlformats.org/officeDocument/2006/relationships/hyperlink" Target="javascript:fxviewCase('3558')" TargetMode="External"/><Relationship Id="rId137" Type="http://schemas.openxmlformats.org/officeDocument/2006/relationships/hyperlink" Target="javascript:fxviewCase('3630')" TargetMode="External"/><Relationship Id="rId158" Type="http://schemas.openxmlformats.org/officeDocument/2006/relationships/hyperlink" Target="javascript:fxviewCase('3552')" TargetMode="External"/><Relationship Id="rId302" Type="http://schemas.openxmlformats.org/officeDocument/2006/relationships/hyperlink" Target="javascript:fxviewCase('3600')" TargetMode="External"/><Relationship Id="rId323" Type="http://schemas.openxmlformats.org/officeDocument/2006/relationships/hyperlink" Target="javascript:fxviewCase('3258')" TargetMode="External"/><Relationship Id="rId344" Type="http://schemas.openxmlformats.org/officeDocument/2006/relationships/hyperlink" Target="javascript:fxviewCase('3942')" TargetMode="External"/><Relationship Id="rId20" Type="http://schemas.openxmlformats.org/officeDocument/2006/relationships/hyperlink" Target="javascript:fxviewCase('3016')" TargetMode="External"/><Relationship Id="rId41" Type="http://schemas.openxmlformats.org/officeDocument/2006/relationships/hyperlink" Target="javascript:fxviewCase('3632')" TargetMode="External"/><Relationship Id="rId62" Type="http://schemas.openxmlformats.org/officeDocument/2006/relationships/hyperlink" Target="javascript:fxviewCase('3648')" TargetMode="External"/><Relationship Id="rId83" Type="http://schemas.openxmlformats.org/officeDocument/2006/relationships/hyperlink" Target="javascript:fxviewCase('3599')" TargetMode="External"/><Relationship Id="rId179" Type="http://schemas.openxmlformats.org/officeDocument/2006/relationships/hyperlink" Target="javascript:fxviewCase('3448')" TargetMode="External"/><Relationship Id="rId365" Type="http://schemas.openxmlformats.org/officeDocument/2006/relationships/hyperlink" Target="javascript:fxviewCase('3871')" TargetMode="External"/><Relationship Id="rId386" Type="http://schemas.openxmlformats.org/officeDocument/2006/relationships/hyperlink" Target="javascript:fxviewCase('2889')" TargetMode="External"/><Relationship Id="rId190" Type="http://schemas.openxmlformats.org/officeDocument/2006/relationships/hyperlink" Target="javascript:fxviewCase('3457')" TargetMode="External"/><Relationship Id="rId204" Type="http://schemas.openxmlformats.org/officeDocument/2006/relationships/hyperlink" Target="javascript:fxviewCase('2851')" TargetMode="External"/><Relationship Id="rId225" Type="http://schemas.openxmlformats.org/officeDocument/2006/relationships/hyperlink" Target="javascript:fxviewCase('3259')" TargetMode="External"/><Relationship Id="rId246" Type="http://schemas.openxmlformats.org/officeDocument/2006/relationships/hyperlink" Target="javascript:fxviewCase('2160')" TargetMode="External"/><Relationship Id="rId267" Type="http://schemas.openxmlformats.org/officeDocument/2006/relationships/hyperlink" Target="javascript:fxviewCase('3490')" TargetMode="External"/><Relationship Id="rId288" Type="http://schemas.openxmlformats.org/officeDocument/2006/relationships/hyperlink" Target="javascript:fxviewCase('3125')" TargetMode="External"/><Relationship Id="rId411" Type="http://schemas.openxmlformats.org/officeDocument/2006/relationships/hyperlink" Target="javascript:fxviewCase('6411')" TargetMode="External"/><Relationship Id="rId432" Type="http://schemas.openxmlformats.org/officeDocument/2006/relationships/hyperlink" Target="javascript:fxviewCase('6411')" TargetMode="External"/><Relationship Id="rId106" Type="http://schemas.openxmlformats.org/officeDocument/2006/relationships/hyperlink" Target="javascript:fxviewCase('3672')" TargetMode="External"/><Relationship Id="rId127" Type="http://schemas.openxmlformats.org/officeDocument/2006/relationships/hyperlink" Target="javascript:fxviewCase('3641')" TargetMode="External"/><Relationship Id="rId313" Type="http://schemas.openxmlformats.org/officeDocument/2006/relationships/hyperlink" Target="javascript:fxviewCase('2881')" TargetMode="External"/><Relationship Id="rId10" Type="http://schemas.openxmlformats.org/officeDocument/2006/relationships/hyperlink" Target="javascript:fxviewCase('2777')" TargetMode="External"/><Relationship Id="rId31" Type="http://schemas.openxmlformats.org/officeDocument/2006/relationships/hyperlink" Target="javascript:fxviewCase('3573')" TargetMode="External"/><Relationship Id="rId52" Type="http://schemas.openxmlformats.org/officeDocument/2006/relationships/hyperlink" Target="javascript:fxviewCase('3677')" TargetMode="External"/><Relationship Id="rId73" Type="http://schemas.openxmlformats.org/officeDocument/2006/relationships/hyperlink" Target="javascript:fxviewCase('3564')" TargetMode="External"/><Relationship Id="rId94" Type="http://schemas.openxmlformats.org/officeDocument/2006/relationships/hyperlink" Target="javascript:fxviewCase('3627')" TargetMode="External"/><Relationship Id="rId148" Type="http://schemas.openxmlformats.org/officeDocument/2006/relationships/hyperlink" Target="javascript:fxviewCase('3696')" TargetMode="External"/><Relationship Id="rId169" Type="http://schemas.openxmlformats.org/officeDocument/2006/relationships/hyperlink" Target="javascript:fxviewCase('3538')" TargetMode="External"/><Relationship Id="rId334" Type="http://schemas.openxmlformats.org/officeDocument/2006/relationships/hyperlink" Target="javascript:fxviewCase('3087')" TargetMode="External"/><Relationship Id="rId355" Type="http://schemas.openxmlformats.org/officeDocument/2006/relationships/hyperlink" Target="javascript:fxviewCase('3226')" TargetMode="External"/><Relationship Id="rId376" Type="http://schemas.openxmlformats.org/officeDocument/2006/relationships/hyperlink" Target="javascript:fxviewCase('3671')" TargetMode="External"/><Relationship Id="rId397" Type="http://schemas.openxmlformats.org/officeDocument/2006/relationships/hyperlink" Target="javascript:fxviewCase('3552')" TargetMode="External"/><Relationship Id="rId4" Type="http://schemas.openxmlformats.org/officeDocument/2006/relationships/hyperlink" Target="javascript:fxviewCase('3376')" TargetMode="External"/><Relationship Id="rId180" Type="http://schemas.openxmlformats.org/officeDocument/2006/relationships/hyperlink" Target="javascript:fxviewCase('3449')" TargetMode="External"/><Relationship Id="rId215" Type="http://schemas.openxmlformats.org/officeDocument/2006/relationships/hyperlink" Target="javascript:fxviewCase('2890')" TargetMode="External"/><Relationship Id="rId236" Type="http://schemas.openxmlformats.org/officeDocument/2006/relationships/hyperlink" Target="javascript:fxviewCase('1899')" TargetMode="External"/><Relationship Id="rId257" Type="http://schemas.openxmlformats.org/officeDocument/2006/relationships/hyperlink" Target="javascript:fxviewCase('2230')" TargetMode="External"/><Relationship Id="rId278" Type="http://schemas.openxmlformats.org/officeDocument/2006/relationships/hyperlink" Target="javascript:fxviewCase('6176')" TargetMode="External"/><Relationship Id="rId401" Type="http://schemas.openxmlformats.org/officeDocument/2006/relationships/hyperlink" Target="javascript:fxviewCase('3696')" TargetMode="External"/><Relationship Id="rId422" Type="http://schemas.openxmlformats.org/officeDocument/2006/relationships/hyperlink" Target="javascript:fxviewCase('2820')" TargetMode="External"/><Relationship Id="rId303" Type="http://schemas.openxmlformats.org/officeDocument/2006/relationships/hyperlink" Target="javascript:fxviewCase('3604')" TargetMode="External"/><Relationship Id="rId42" Type="http://schemas.openxmlformats.org/officeDocument/2006/relationships/hyperlink" Target="javascript:fxviewCase('3635')" TargetMode="External"/><Relationship Id="rId84" Type="http://schemas.openxmlformats.org/officeDocument/2006/relationships/hyperlink" Target="javascript:fxviewCase('3601')" TargetMode="External"/><Relationship Id="rId138" Type="http://schemas.openxmlformats.org/officeDocument/2006/relationships/hyperlink" Target="javascript:fxviewCase('3631')" TargetMode="External"/><Relationship Id="rId345" Type="http://schemas.openxmlformats.org/officeDocument/2006/relationships/hyperlink" Target="javascript:fxviewCase('3939')" TargetMode="External"/><Relationship Id="rId387" Type="http://schemas.openxmlformats.org/officeDocument/2006/relationships/hyperlink" Target="javascript:fxviewCase('2889')" TargetMode="External"/><Relationship Id="rId191" Type="http://schemas.openxmlformats.org/officeDocument/2006/relationships/hyperlink" Target="javascript:fxviewCase('3458')" TargetMode="External"/><Relationship Id="rId205" Type="http://schemas.openxmlformats.org/officeDocument/2006/relationships/hyperlink" Target="javascript:fxviewCase('2479')" TargetMode="External"/><Relationship Id="rId247" Type="http://schemas.openxmlformats.org/officeDocument/2006/relationships/hyperlink" Target="javascript:fxviewCase('2774')" TargetMode="External"/><Relationship Id="rId412" Type="http://schemas.openxmlformats.org/officeDocument/2006/relationships/hyperlink" Target="javascript:fxviewCase('3422')" TargetMode="External"/><Relationship Id="rId107" Type="http://schemas.openxmlformats.org/officeDocument/2006/relationships/hyperlink" Target="javascript:fxviewCase('3542')" TargetMode="External"/><Relationship Id="rId289" Type="http://schemas.openxmlformats.org/officeDocument/2006/relationships/hyperlink" Target="javascript:fxviewCase('3123')" TargetMode="External"/><Relationship Id="rId11" Type="http://schemas.openxmlformats.org/officeDocument/2006/relationships/hyperlink" Target="javascript:fxviewCase('3425')" TargetMode="External"/><Relationship Id="rId53" Type="http://schemas.openxmlformats.org/officeDocument/2006/relationships/hyperlink" Target="javascript:fxviewCase('3678')" TargetMode="External"/><Relationship Id="rId149" Type="http://schemas.openxmlformats.org/officeDocument/2006/relationships/hyperlink" Target="javascript:fxviewCase('3696')" TargetMode="External"/><Relationship Id="rId314" Type="http://schemas.openxmlformats.org/officeDocument/2006/relationships/hyperlink" Target="javascript:fxviewCase('2882')" TargetMode="External"/><Relationship Id="rId356" Type="http://schemas.openxmlformats.org/officeDocument/2006/relationships/hyperlink" Target="javascript:fxviewCase('2101')" TargetMode="External"/><Relationship Id="rId398" Type="http://schemas.openxmlformats.org/officeDocument/2006/relationships/hyperlink" Target="javascript:fxviewCase('3694')" TargetMode="External"/><Relationship Id="rId95" Type="http://schemas.openxmlformats.org/officeDocument/2006/relationships/hyperlink" Target="javascript:fxviewCase('3629')" TargetMode="External"/><Relationship Id="rId160" Type="http://schemas.openxmlformats.org/officeDocument/2006/relationships/hyperlink" Target="javascript:fxviewCase('3701')" TargetMode="External"/><Relationship Id="rId216" Type="http://schemas.openxmlformats.org/officeDocument/2006/relationships/hyperlink" Target="javascript:fxviewCase('3539')" TargetMode="External"/><Relationship Id="rId423" Type="http://schemas.openxmlformats.org/officeDocument/2006/relationships/hyperlink" Target="javascript:fxviewCase('3258')" TargetMode="External"/><Relationship Id="rId258" Type="http://schemas.openxmlformats.org/officeDocument/2006/relationships/hyperlink" Target="javascript:fxviewCase('2490')" TargetMode="External"/><Relationship Id="rId22" Type="http://schemas.openxmlformats.org/officeDocument/2006/relationships/hyperlink" Target="javascript:fxviewCase('3016')" TargetMode="External"/><Relationship Id="rId64" Type="http://schemas.openxmlformats.org/officeDocument/2006/relationships/hyperlink" Target="javascript:fxviewCase('3170')" TargetMode="External"/><Relationship Id="rId118" Type="http://schemas.openxmlformats.org/officeDocument/2006/relationships/hyperlink" Target="javascript:fxviewCase('3658')" TargetMode="External"/><Relationship Id="rId325" Type="http://schemas.openxmlformats.org/officeDocument/2006/relationships/hyperlink" Target="javascript:fxviewCase('2823')" TargetMode="External"/><Relationship Id="rId367" Type="http://schemas.openxmlformats.org/officeDocument/2006/relationships/hyperlink" Target="javascript:fxviewCase('3650')" TargetMode="External"/><Relationship Id="rId171" Type="http://schemas.openxmlformats.org/officeDocument/2006/relationships/hyperlink" Target="javascript:fxviewCase('3439')" TargetMode="External"/><Relationship Id="rId227" Type="http://schemas.openxmlformats.org/officeDocument/2006/relationships/hyperlink" Target="javascript:fxviewCase('3260')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xviewCase('3858')" TargetMode="External"/><Relationship Id="rId21" Type="http://schemas.openxmlformats.org/officeDocument/2006/relationships/hyperlink" Target="javascript:fxviewCase('3691')" TargetMode="External"/><Relationship Id="rId42" Type="http://schemas.openxmlformats.org/officeDocument/2006/relationships/hyperlink" Target="javascript:fxviewCase('3682')" TargetMode="External"/><Relationship Id="rId63" Type="http://schemas.openxmlformats.org/officeDocument/2006/relationships/hyperlink" Target="javascript:fxviewCase('3620')" TargetMode="External"/><Relationship Id="rId84" Type="http://schemas.openxmlformats.org/officeDocument/2006/relationships/hyperlink" Target="javascript:fxviewCase('3586')" TargetMode="External"/><Relationship Id="rId138" Type="http://schemas.openxmlformats.org/officeDocument/2006/relationships/hyperlink" Target="javascript:fxviewCase('3852')" TargetMode="External"/><Relationship Id="rId159" Type="http://schemas.openxmlformats.org/officeDocument/2006/relationships/hyperlink" Target="javascript:fxviewCase('3632')" TargetMode="External"/><Relationship Id="rId170" Type="http://schemas.openxmlformats.org/officeDocument/2006/relationships/hyperlink" Target="javascript:fxviewCase('3667')" TargetMode="External"/><Relationship Id="rId191" Type="http://schemas.openxmlformats.org/officeDocument/2006/relationships/hyperlink" Target="javascript:fxviewCase('2886')" TargetMode="External"/><Relationship Id="rId205" Type="http://schemas.openxmlformats.org/officeDocument/2006/relationships/hyperlink" Target="javascript:fxviewCase('2820')" TargetMode="External"/><Relationship Id="rId226" Type="http://schemas.openxmlformats.org/officeDocument/2006/relationships/comments" Target="../comments4.xml"/><Relationship Id="rId107" Type="http://schemas.openxmlformats.org/officeDocument/2006/relationships/hyperlink" Target="javascript:fxviewCase('3432')" TargetMode="External"/><Relationship Id="rId11" Type="http://schemas.openxmlformats.org/officeDocument/2006/relationships/hyperlink" Target="javascript:fxviewCase('3334')" TargetMode="External"/><Relationship Id="rId32" Type="http://schemas.openxmlformats.org/officeDocument/2006/relationships/hyperlink" Target="javascript:fxviewCase('3642')" TargetMode="External"/><Relationship Id="rId53" Type="http://schemas.openxmlformats.org/officeDocument/2006/relationships/hyperlink" Target="javascript:fxviewCase('3657')" TargetMode="External"/><Relationship Id="rId74" Type="http://schemas.openxmlformats.org/officeDocument/2006/relationships/hyperlink" Target="javascript:fxviewCase('3543')" TargetMode="External"/><Relationship Id="rId128" Type="http://schemas.openxmlformats.org/officeDocument/2006/relationships/hyperlink" Target="javascript:fxviewCase('2895')" TargetMode="External"/><Relationship Id="rId149" Type="http://schemas.openxmlformats.org/officeDocument/2006/relationships/hyperlink" Target="javascript:fxviewCase('2091')" TargetMode="External"/><Relationship Id="rId5" Type="http://schemas.openxmlformats.org/officeDocument/2006/relationships/hyperlink" Target="javascript:fxviewCase('3714')" TargetMode="External"/><Relationship Id="rId95" Type="http://schemas.openxmlformats.org/officeDocument/2006/relationships/hyperlink" Target="javascript:fxviewCase('3232')" TargetMode="External"/><Relationship Id="rId160" Type="http://schemas.openxmlformats.org/officeDocument/2006/relationships/hyperlink" Target="javascript:fxviewCase('6043')" TargetMode="External"/><Relationship Id="rId181" Type="http://schemas.openxmlformats.org/officeDocument/2006/relationships/hyperlink" Target="javascript:fxviewCase('2781')" TargetMode="External"/><Relationship Id="rId216" Type="http://schemas.openxmlformats.org/officeDocument/2006/relationships/hyperlink" Target="javascript:fxviewCase('3533')" TargetMode="External"/><Relationship Id="rId211" Type="http://schemas.openxmlformats.org/officeDocument/2006/relationships/hyperlink" Target="javascript:fxviewCase('3569')" TargetMode="External"/><Relationship Id="rId22" Type="http://schemas.openxmlformats.org/officeDocument/2006/relationships/hyperlink" Target="javascript:fxviewCase('3580')" TargetMode="External"/><Relationship Id="rId27" Type="http://schemas.openxmlformats.org/officeDocument/2006/relationships/hyperlink" Target="javascript:fxviewCase('3616')" TargetMode="External"/><Relationship Id="rId43" Type="http://schemas.openxmlformats.org/officeDocument/2006/relationships/hyperlink" Target="javascript:fxviewCase('3683')" TargetMode="External"/><Relationship Id="rId48" Type="http://schemas.openxmlformats.org/officeDocument/2006/relationships/hyperlink" Target="javascript:fxviewCase('3648')" TargetMode="External"/><Relationship Id="rId64" Type="http://schemas.openxmlformats.org/officeDocument/2006/relationships/hyperlink" Target="javascript:fxviewCase('3622')" TargetMode="External"/><Relationship Id="rId69" Type="http://schemas.openxmlformats.org/officeDocument/2006/relationships/hyperlink" Target="javascript:fxviewCase('3689')" TargetMode="External"/><Relationship Id="rId113" Type="http://schemas.openxmlformats.org/officeDocument/2006/relationships/hyperlink" Target="javascript:fxviewCase('3457')" TargetMode="External"/><Relationship Id="rId118" Type="http://schemas.openxmlformats.org/officeDocument/2006/relationships/hyperlink" Target="javascript:fxviewCase('2885')" TargetMode="External"/><Relationship Id="rId134" Type="http://schemas.openxmlformats.org/officeDocument/2006/relationships/hyperlink" Target="javascript:fxviewCase('3793')" TargetMode="External"/><Relationship Id="rId139" Type="http://schemas.openxmlformats.org/officeDocument/2006/relationships/hyperlink" Target="javascript:fxviewCase('3940')" TargetMode="External"/><Relationship Id="rId80" Type="http://schemas.openxmlformats.org/officeDocument/2006/relationships/hyperlink" Target="javascript:fxviewCase('3637')" TargetMode="External"/><Relationship Id="rId85" Type="http://schemas.openxmlformats.org/officeDocument/2006/relationships/hyperlink" Target="javascript:fxviewCase('3535')" TargetMode="External"/><Relationship Id="rId150" Type="http://schemas.openxmlformats.org/officeDocument/2006/relationships/hyperlink" Target="javascript:fxviewCase('2092')" TargetMode="External"/><Relationship Id="rId155" Type="http://schemas.openxmlformats.org/officeDocument/2006/relationships/hyperlink" Target="javascript:fxviewCase('2100')" TargetMode="External"/><Relationship Id="rId171" Type="http://schemas.openxmlformats.org/officeDocument/2006/relationships/hyperlink" Target="javascript:fxviewCase('3837')" TargetMode="External"/><Relationship Id="rId176" Type="http://schemas.openxmlformats.org/officeDocument/2006/relationships/hyperlink" Target="javascript:fxviewCase('3125')" TargetMode="External"/><Relationship Id="rId192" Type="http://schemas.openxmlformats.org/officeDocument/2006/relationships/hyperlink" Target="javascript:fxviewCase('2887')" TargetMode="External"/><Relationship Id="rId197" Type="http://schemas.openxmlformats.org/officeDocument/2006/relationships/hyperlink" Target="javascript:fxviewCase('2937')" TargetMode="External"/><Relationship Id="rId206" Type="http://schemas.openxmlformats.org/officeDocument/2006/relationships/hyperlink" Target="javascript:fxviewCase('3258')" TargetMode="External"/><Relationship Id="rId201" Type="http://schemas.openxmlformats.org/officeDocument/2006/relationships/hyperlink" Target="javascript:fxviewCase('3422')" TargetMode="External"/><Relationship Id="rId222" Type="http://schemas.openxmlformats.org/officeDocument/2006/relationships/hyperlink" Target="javascript:fxviewCase('3422')" TargetMode="External"/><Relationship Id="rId12" Type="http://schemas.openxmlformats.org/officeDocument/2006/relationships/hyperlink" Target="javascript:fxviewCase('3587')" TargetMode="External"/><Relationship Id="rId17" Type="http://schemas.openxmlformats.org/officeDocument/2006/relationships/hyperlink" Target="javascript:fxviewCase('3016')" TargetMode="External"/><Relationship Id="rId33" Type="http://schemas.openxmlformats.org/officeDocument/2006/relationships/hyperlink" Target="javascript:fxviewCase('3662')" TargetMode="External"/><Relationship Id="rId38" Type="http://schemas.openxmlformats.org/officeDocument/2006/relationships/hyperlink" Target="javascript:fxviewCase('3677')" TargetMode="External"/><Relationship Id="rId59" Type="http://schemas.openxmlformats.org/officeDocument/2006/relationships/hyperlink" Target="javascript:fxviewCase('3583')" TargetMode="External"/><Relationship Id="rId103" Type="http://schemas.openxmlformats.org/officeDocument/2006/relationships/hyperlink" Target="javascript:fxviewCase('3538')" TargetMode="External"/><Relationship Id="rId108" Type="http://schemas.openxmlformats.org/officeDocument/2006/relationships/hyperlink" Target="javascript:fxviewCase('3451')" TargetMode="External"/><Relationship Id="rId124" Type="http://schemas.openxmlformats.org/officeDocument/2006/relationships/hyperlink" Target="javascript:fxviewCase('3175')" TargetMode="External"/><Relationship Id="rId129" Type="http://schemas.openxmlformats.org/officeDocument/2006/relationships/hyperlink" Target="javascript:fxviewCase('3257')" TargetMode="External"/><Relationship Id="rId54" Type="http://schemas.openxmlformats.org/officeDocument/2006/relationships/hyperlink" Target="javascript:fxviewCase('3563')" TargetMode="External"/><Relationship Id="rId70" Type="http://schemas.openxmlformats.org/officeDocument/2006/relationships/hyperlink" Target="javascript:fxviewCase('2740')" TargetMode="External"/><Relationship Id="rId75" Type="http://schemas.openxmlformats.org/officeDocument/2006/relationships/hyperlink" Target="javascript:fxviewCase('3545')" TargetMode="External"/><Relationship Id="rId91" Type="http://schemas.openxmlformats.org/officeDocument/2006/relationships/hyperlink" Target="javascript:fxviewCase('3645')" TargetMode="External"/><Relationship Id="rId96" Type="http://schemas.openxmlformats.org/officeDocument/2006/relationships/hyperlink" Target="javascript:fxviewCase('3697')" TargetMode="External"/><Relationship Id="rId140" Type="http://schemas.openxmlformats.org/officeDocument/2006/relationships/hyperlink" Target="javascript:fxviewCase('3941')" TargetMode="External"/><Relationship Id="rId145" Type="http://schemas.openxmlformats.org/officeDocument/2006/relationships/hyperlink" Target="javascript:fxviewCase('2085')" TargetMode="External"/><Relationship Id="rId161" Type="http://schemas.openxmlformats.org/officeDocument/2006/relationships/hyperlink" Target="javascript:fxviewCase('6173')" TargetMode="External"/><Relationship Id="rId166" Type="http://schemas.openxmlformats.org/officeDocument/2006/relationships/hyperlink" Target="javascript:fxviewCase('3793')" TargetMode="External"/><Relationship Id="rId182" Type="http://schemas.openxmlformats.org/officeDocument/2006/relationships/hyperlink" Target="javascript:fxviewCase('2786')" TargetMode="External"/><Relationship Id="rId187" Type="http://schemas.openxmlformats.org/officeDocument/2006/relationships/hyperlink" Target="javascript:fxviewCase('3613')" TargetMode="External"/><Relationship Id="rId217" Type="http://schemas.openxmlformats.org/officeDocument/2006/relationships/hyperlink" Target="javascript:fxviewCase('3533')" TargetMode="External"/><Relationship Id="rId1" Type="http://schemas.openxmlformats.org/officeDocument/2006/relationships/hyperlink" Target="javascript:fxviewCase('3322')" TargetMode="External"/><Relationship Id="rId6" Type="http://schemas.openxmlformats.org/officeDocument/2006/relationships/hyperlink" Target="javascript:fxviewCase('2365')" TargetMode="External"/><Relationship Id="rId212" Type="http://schemas.openxmlformats.org/officeDocument/2006/relationships/hyperlink" Target="javascript:fxviewCase('3400')" TargetMode="External"/><Relationship Id="rId23" Type="http://schemas.openxmlformats.org/officeDocument/2006/relationships/hyperlink" Target="javascript:fxviewCase('3548')" TargetMode="External"/><Relationship Id="rId28" Type="http://schemas.openxmlformats.org/officeDocument/2006/relationships/hyperlink" Target="javascript:fxviewCase('3628')" TargetMode="External"/><Relationship Id="rId49" Type="http://schemas.openxmlformats.org/officeDocument/2006/relationships/hyperlink" Target="javascript:fxviewCase('3553')" TargetMode="External"/><Relationship Id="rId114" Type="http://schemas.openxmlformats.org/officeDocument/2006/relationships/hyperlink" Target="javascript:fxviewCase('3458')" TargetMode="External"/><Relationship Id="rId119" Type="http://schemas.openxmlformats.org/officeDocument/2006/relationships/hyperlink" Target="javascript:fxviewCase('2938')" TargetMode="External"/><Relationship Id="rId44" Type="http://schemas.openxmlformats.org/officeDocument/2006/relationships/hyperlink" Target="javascript:fxviewCase('3685')" TargetMode="External"/><Relationship Id="rId60" Type="http://schemas.openxmlformats.org/officeDocument/2006/relationships/hyperlink" Target="javascript:fxviewCase('3584')" TargetMode="External"/><Relationship Id="rId65" Type="http://schemas.openxmlformats.org/officeDocument/2006/relationships/hyperlink" Target="javascript:fxviewCase('3626')" TargetMode="External"/><Relationship Id="rId81" Type="http://schemas.openxmlformats.org/officeDocument/2006/relationships/hyperlink" Target="javascript:fxviewCase('3641')" TargetMode="External"/><Relationship Id="rId86" Type="http://schemas.openxmlformats.org/officeDocument/2006/relationships/hyperlink" Target="javascript:fxviewCase('3623')" TargetMode="External"/><Relationship Id="rId130" Type="http://schemas.openxmlformats.org/officeDocument/2006/relationships/hyperlink" Target="javascript:fxviewCase('2829')" TargetMode="External"/><Relationship Id="rId135" Type="http://schemas.openxmlformats.org/officeDocument/2006/relationships/hyperlink" Target="javascript:fxviewCase('2211')" TargetMode="External"/><Relationship Id="rId151" Type="http://schemas.openxmlformats.org/officeDocument/2006/relationships/hyperlink" Target="javascript:fxviewCase('2081')" TargetMode="External"/><Relationship Id="rId156" Type="http://schemas.openxmlformats.org/officeDocument/2006/relationships/hyperlink" Target="javascript:fxviewCase('3929')" TargetMode="External"/><Relationship Id="rId177" Type="http://schemas.openxmlformats.org/officeDocument/2006/relationships/hyperlink" Target="javascript:fxviewCase('3123')" TargetMode="External"/><Relationship Id="rId198" Type="http://schemas.openxmlformats.org/officeDocument/2006/relationships/hyperlink" Target="javascript:fxviewCase('2886')" TargetMode="External"/><Relationship Id="rId172" Type="http://schemas.openxmlformats.org/officeDocument/2006/relationships/hyperlink" Target="javascript:fxviewCase('3704')" TargetMode="External"/><Relationship Id="rId193" Type="http://schemas.openxmlformats.org/officeDocument/2006/relationships/hyperlink" Target="javascript:fxviewCase('2888')" TargetMode="External"/><Relationship Id="rId202" Type="http://schemas.openxmlformats.org/officeDocument/2006/relationships/hyperlink" Target="javascript:fxviewCase('3422')" TargetMode="External"/><Relationship Id="rId207" Type="http://schemas.openxmlformats.org/officeDocument/2006/relationships/hyperlink" Target="javascript:fxviewCase('3059')" TargetMode="External"/><Relationship Id="rId223" Type="http://schemas.openxmlformats.org/officeDocument/2006/relationships/hyperlink" Target="javascript:fxviewCase('3704')" TargetMode="External"/><Relationship Id="rId13" Type="http://schemas.openxmlformats.org/officeDocument/2006/relationships/hyperlink" Target="javascript:fxviewCase('1931')" TargetMode="External"/><Relationship Id="rId18" Type="http://schemas.openxmlformats.org/officeDocument/2006/relationships/hyperlink" Target="javascript:fxviewCase('3556')" TargetMode="External"/><Relationship Id="rId39" Type="http://schemas.openxmlformats.org/officeDocument/2006/relationships/hyperlink" Target="javascript:fxviewCase('3678')" TargetMode="External"/><Relationship Id="rId109" Type="http://schemas.openxmlformats.org/officeDocument/2006/relationships/hyperlink" Target="javascript:fxviewCase('3450')" TargetMode="External"/><Relationship Id="rId34" Type="http://schemas.openxmlformats.org/officeDocument/2006/relationships/hyperlink" Target="javascript:fxviewCase('3663')" TargetMode="External"/><Relationship Id="rId50" Type="http://schemas.openxmlformats.org/officeDocument/2006/relationships/hyperlink" Target="javascript:fxviewCase('3170')" TargetMode="External"/><Relationship Id="rId55" Type="http://schemas.openxmlformats.org/officeDocument/2006/relationships/hyperlink" Target="javascript:fxviewCase('3564')" TargetMode="External"/><Relationship Id="rId76" Type="http://schemas.openxmlformats.org/officeDocument/2006/relationships/hyperlink" Target="javascript:fxviewCase('3546')" TargetMode="External"/><Relationship Id="rId97" Type="http://schemas.openxmlformats.org/officeDocument/2006/relationships/hyperlink" Target="javascript:fxviewCase('3699')" TargetMode="External"/><Relationship Id="rId104" Type="http://schemas.openxmlformats.org/officeDocument/2006/relationships/hyperlink" Target="javascript:fxviewCase('3439')" TargetMode="External"/><Relationship Id="rId120" Type="http://schemas.openxmlformats.org/officeDocument/2006/relationships/hyperlink" Target="javascript:fxviewCase('2820')" TargetMode="External"/><Relationship Id="rId125" Type="http://schemas.openxmlformats.org/officeDocument/2006/relationships/hyperlink" Target="javascript:fxviewCase('2025')" TargetMode="External"/><Relationship Id="rId141" Type="http://schemas.openxmlformats.org/officeDocument/2006/relationships/hyperlink" Target="javascript:fxviewCase('3926')" TargetMode="External"/><Relationship Id="rId146" Type="http://schemas.openxmlformats.org/officeDocument/2006/relationships/hyperlink" Target="javascript:fxviewCase('2086')" TargetMode="External"/><Relationship Id="rId167" Type="http://schemas.openxmlformats.org/officeDocument/2006/relationships/hyperlink" Target="javascript:fxviewCase('3673')" TargetMode="External"/><Relationship Id="rId188" Type="http://schemas.openxmlformats.org/officeDocument/2006/relationships/hyperlink" Target="javascript:fxviewCase('3615')" TargetMode="External"/><Relationship Id="rId7" Type="http://schemas.openxmlformats.org/officeDocument/2006/relationships/hyperlink" Target="javascript:fxviewCase('3375')" TargetMode="External"/><Relationship Id="rId71" Type="http://schemas.openxmlformats.org/officeDocument/2006/relationships/hyperlink" Target="javascript:fxviewCase('2396')" TargetMode="External"/><Relationship Id="rId92" Type="http://schemas.openxmlformats.org/officeDocument/2006/relationships/hyperlink" Target="javascript:fxviewCase('3692')" TargetMode="External"/><Relationship Id="rId162" Type="http://schemas.openxmlformats.org/officeDocument/2006/relationships/hyperlink" Target="javascript:fxviewCase('3650')" TargetMode="External"/><Relationship Id="rId183" Type="http://schemas.openxmlformats.org/officeDocument/2006/relationships/hyperlink" Target="javascript:fxviewCase('3600')" TargetMode="External"/><Relationship Id="rId213" Type="http://schemas.openxmlformats.org/officeDocument/2006/relationships/hyperlink" Target="javascript:fxviewCase('3696')" TargetMode="External"/><Relationship Id="rId218" Type="http://schemas.openxmlformats.org/officeDocument/2006/relationships/hyperlink" Target="javascript:fxviewCase('3533')" TargetMode="External"/><Relationship Id="rId2" Type="http://schemas.openxmlformats.org/officeDocument/2006/relationships/hyperlink" Target="javascript:fxviewCase('3710')" TargetMode="External"/><Relationship Id="rId29" Type="http://schemas.openxmlformats.org/officeDocument/2006/relationships/hyperlink" Target="javascript:fxviewCase('3632')" TargetMode="External"/><Relationship Id="rId24" Type="http://schemas.openxmlformats.org/officeDocument/2006/relationships/hyperlink" Target="javascript:fxviewCase('3565')" TargetMode="External"/><Relationship Id="rId40" Type="http://schemas.openxmlformats.org/officeDocument/2006/relationships/hyperlink" Target="javascript:fxviewCase('3679')" TargetMode="External"/><Relationship Id="rId45" Type="http://schemas.openxmlformats.org/officeDocument/2006/relationships/hyperlink" Target="javascript:fxviewCase('3687')" TargetMode="External"/><Relationship Id="rId66" Type="http://schemas.openxmlformats.org/officeDocument/2006/relationships/hyperlink" Target="javascript:fxviewCase('3629')" TargetMode="External"/><Relationship Id="rId87" Type="http://schemas.openxmlformats.org/officeDocument/2006/relationships/hyperlink" Target="javascript:fxviewCase('3630')" TargetMode="External"/><Relationship Id="rId110" Type="http://schemas.openxmlformats.org/officeDocument/2006/relationships/hyperlink" Target="javascript:fxviewCase('2976')" TargetMode="External"/><Relationship Id="rId115" Type="http://schemas.openxmlformats.org/officeDocument/2006/relationships/hyperlink" Target="javascript:fxviewCase('1419')" TargetMode="External"/><Relationship Id="rId131" Type="http://schemas.openxmlformats.org/officeDocument/2006/relationships/hyperlink" Target="javascript:fxviewCase('3515')" TargetMode="External"/><Relationship Id="rId136" Type="http://schemas.openxmlformats.org/officeDocument/2006/relationships/hyperlink" Target="javascript:fxviewCase('1936')" TargetMode="External"/><Relationship Id="rId157" Type="http://schemas.openxmlformats.org/officeDocument/2006/relationships/hyperlink" Target="javascript:fxviewCase('4238')" TargetMode="External"/><Relationship Id="rId178" Type="http://schemas.openxmlformats.org/officeDocument/2006/relationships/hyperlink" Target="javascript:fxviewCase('2613')" TargetMode="External"/><Relationship Id="rId61" Type="http://schemas.openxmlformats.org/officeDocument/2006/relationships/hyperlink" Target="javascript:fxviewCase('3594')" TargetMode="External"/><Relationship Id="rId82" Type="http://schemas.openxmlformats.org/officeDocument/2006/relationships/hyperlink" Target="javascript:fxviewCase('3649')" TargetMode="External"/><Relationship Id="rId152" Type="http://schemas.openxmlformats.org/officeDocument/2006/relationships/hyperlink" Target="javascript:fxviewCase('2088')" TargetMode="External"/><Relationship Id="rId173" Type="http://schemas.openxmlformats.org/officeDocument/2006/relationships/hyperlink" Target="javascript:fxviewCase('3552')" TargetMode="External"/><Relationship Id="rId194" Type="http://schemas.openxmlformats.org/officeDocument/2006/relationships/hyperlink" Target="javascript:fxviewCase('2881')" TargetMode="External"/><Relationship Id="rId199" Type="http://schemas.openxmlformats.org/officeDocument/2006/relationships/hyperlink" Target="javascript:fxviewCase('2889')" TargetMode="External"/><Relationship Id="rId203" Type="http://schemas.openxmlformats.org/officeDocument/2006/relationships/hyperlink" Target="javascript:fxviewCase('2885')" TargetMode="External"/><Relationship Id="rId208" Type="http://schemas.openxmlformats.org/officeDocument/2006/relationships/hyperlink" Target="javascript:fxviewCase('2823')" TargetMode="External"/><Relationship Id="rId19" Type="http://schemas.openxmlformats.org/officeDocument/2006/relationships/hyperlink" Target="javascript:fxviewCase('3559')" TargetMode="External"/><Relationship Id="rId224" Type="http://schemas.openxmlformats.org/officeDocument/2006/relationships/drawing" Target="../drawings/drawing3.xml"/><Relationship Id="rId14" Type="http://schemas.openxmlformats.org/officeDocument/2006/relationships/hyperlink" Target="javascript:fxviewCase('3255')" TargetMode="External"/><Relationship Id="rId30" Type="http://schemas.openxmlformats.org/officeDocument/2006/relationships/hyperlink" Target="javascript:fxviewCase('3635')" TargetMode="External"/><Relationship Id="rId35" Type="http://schemas.openxmlformats.org/officeDocument/2006/relationships/hyperlink" Target="javascript:fxviewCase('3665')" TargetMode="External"/><Relationship Id="rId56" Type="http://schemas.openxmlformats.org/officeDocument/2006/relationships/hyperlink" Target="javascript:fxviewCase('3566')" TargetMode="External"/><Relationship Id="rId77" Type="http://schemas.openxmlformats.org/officeDocument/2006/relationships/hyperlink" Target="javascript:fxviewCase('3547')" TargetMode="External"/><Relationship Id="rId100" Type="http://schemas.openxmlformats.org/officeDocument/2006/relationships/hyperlink" Target="javascript:fxviewCase('3030')" TargetMode="External"/><Relationship Id="rId105" Type="http://schemas.openxmlformats.org/officeDocument/2006/relationships/hyperlink" Target="javascript:fxviewCase('3428')" TargetMode="External"/><Relationship Id="rId126" Type="http://schemas.openxmlformats.org/officeDocument/2006/relationships/hyperlink" Target="javascript:fxviewCase('3506')" TargetMode="External"/><Relationship Id="rId147" Type="http://schemas.openxmlformats.org/officeDocument/2006/relationships/hyperlink" Target="javascript:fxviewCase('2087')" TargetMode="External"/><Relationship Id="rId168" Type="http://schemas.openxmlformats.org/officeDocument/2006/relationships/hyperlink" Target="javascript:fxviewCase('3671')" TargetMode="External"/><Relationship Id="rId8" Type="http://schemas.openxmlformats.org/officeDocument/2006/relationships/hyperlink" Target="javascript:fxviewCase('2777')" TargetMode="External"/><Relationship Id="rId51" Type="http://schemas.openxmlformats.org/officeDocument/2006/relationships/hyperlink" Target="javascript:fxviewCase('3652')" TargetMode="External"/><Relationship Id="rId72" Type="http://schemas.openxmlformats.org/officeDocument/2006/relationships/hyperlink" Target="javascript:fxviewCase('3669')" TargetMode="External"/><Relationship Id="rId93" Type="http://schemas.openxmlformats.org/officeDocument/2006/relationships/hyperlink" Target="javascript:fxviewCase('3400')" TargetMode="External"/><Relationship Id="rId98" Type="http://schemas.openxmlformats.org/officeDocument/2006/relationships/hyperlink" Target="javascript:fxviewCase('3533')" TargetMode="External"/><Relationship Id="rId121" Type="http://schemas.openxmlformats.org/officeDocument/2006/relationships/hyperlink" Target="javascript:fxviewCase('3258')" TargetMode="External"/><Relationship Id="rId142" Type="http://schemas.openxmlformats.org/officeDocument/2006/relationships/hyperlink" Target="javascript:fxviewCase('3942')" TargetMode="External"/><Relationship Id="rId163" Type="http://schemas.openxmlformats.org/officeDocument/2006/relationships/hyperlink" Target="javascript:fxviewCase('3650')" TargetMode="External"/><Relationship Id="rId184" Type="http://schemas.openxmlformats.org/officeDocument/2006/relationships/hyperlink" Target="javascript:fxviewCase('3604')" TargetMode="External"/><Relationship Id="rId189" Type="http://schemas.openxmlformats.org/officeDocument/2006/relationships/hyperlink" Target="javascript:fxviewCase('3619')" TargetMode="External"/><Relationship Id="rId219" Type="http://schemas.openxmlformats.org/officeDocument/2006/relationships/hyperlink" Target="javascript:fxviewCase('3552')" TargetMode="External"/><Relationship Id="rId3" Type="http://schemas.openxmlformats.org/officeDocument/2006/relationships/hyperlink" Target="javascript:fxviewCase('3341')" TargetMode="External"/><Relationship Id="rId214" Type="http://schemas.openxmlformats.org/officeDocument/2006/relationships/hyperlink" Target="javascript:fxviewCase('3232')" TargetMode="External"/><Relationship Id="rId25" Type="http://schemas.openxmlformats.org/officeDocument/2006/relationships/hyperlink" Target="javascript:fxviewCase('3603')" TargetMode="External"/><Relationship Id="rId46" Type="http://schemas.openxmlformats.org/officeDocument/2006/relationships/hyperlink" Target="javascript:fxviewCase('3688')" TargetMode="External"/><Relationship Id="rId67" Type="http://schemas.openxmlformats.org/officeDocument/2006/relationships/hyperlink" Target="javascript:fxviewCase('3871')" TargetMode="External"/><Relationship Id="rId116" Type="http://schemas.openxmlformats.org/officeDocument/2006/relationships/hyperlink" Target="javascript:fxviewCase('3455')" TargetMode="External"/><Relationship Id="rId137" Type="http://schemas.openxmlformats.org/officeDocument/2006/relationships/hyperlink" Target="javascript:fxviewCase('3004')" TargetMode="External"/><Relationship Id="rId158" Type="http://schemas.openxmlformats.org/officeDocument/2006/relationships/hyperlink" Target="javascript:fxviewCase('3921')" TargetMode="External"/><Relationship Id="rId20" Type="http://schemas.openxmlformats.org/officeDocument/2006/relationships/hyperlink" Target="javascript:fxviewCase('3567')" TargetMode="External"/><Relationship Id="rId41" Type="http://schemas.openxmlformats.org/officeDocument/2006/relationships/hyperlink" Target="javascript:fxviewCase('3680')" TargetMode="External"/><Relationship Id="rId62" Type="http://schemas.openxmlformats.org/officeDocument/2006/relationships/hyperlink" Target="javascript:fxviewCase('3614')" TargetMode="External"/><Relationship Id="rId83" Type="http://schemas.openxmlformats.org/officeDocument/2006/relationships/hyperlink" Target="javascript:fxviewCase('3650')" TargetMode="External"/><Relationship Id="rId88" Type="http://schemas.openxmlformats.org/officeDocument/2006/relationships/hyperlink" Target="javascript:fxviewCase('3634')" TargetMode="External"/><Relationship Id="rId111" Type="http://schemas.openxmlformats.org/officeDocument/2006/relationships/hyperlink" Target="javascript:fxviewCase('2121')" TargetMode="External"/><Relationship Id="rId132" Type="http://schemas.openxmlformats.org/officeDocument/2006/relationships/hyperlink" Target="javascript:fxviewCase('3087')" TargetMode="External"/><Relationship Id="rId153" Type="http://schemas.openxmlformats.org/officeDocument/2006/relationships/hyperlink" Target="javascript:fxviewCase('3226')" TargetMode="External"/><Relationship Id="rId174" Type="http://schemas.openxmlformats.org/officeDocument/2006/relationships/hyperlink" Target="javascript:fxviewCase('3704')" TargetMode="External"/><Relationship Id="rId179" Type="http://schemas.openxmlformats.org/officeDocument/2006/relationships/hyperlink" Target="javascript:fxviewCase('2935')" TargetMode="External"/><Relationship Id="rId195" Type="http://schemas.openxmlformats.org/officeDocument/2006/relationships/hyperlink" Target="javascript:fxviewCase('2882')" TargetMode="External"/><Relationship Id="rId209" Type="http://schemas.openxmlformats.org/officeDocument/2006/relationships/hyperlink" Target="javascript:fxviewCase('3175')" TargetMode="External"/><Relationship Id="rId190" Type="http://schemas.openxmlformats.org/officeDocument/2006/relationships/hyperlink" Target="javascript:fxviewCase('3621')" TargetMode="External"/><Relationship Id="rId204" Type="http://schemas.openxmlformats.org/officeDocument/2006/relationships/hyperlink" Target="javascript:fxviewCase('2938')" TargetMode="External"/><Relationship Id="rId220" Type="http://schemas.openxmlformats.org/officeDocument/2006/relationships/hyperlink" Target="javascript:fxviewCase('3538')" TargetMode="External"/><Relationship Id="rId225" Type="http://schemas.openxmlformats.org/officeDocument/2006/relationships/vmlDrawing" Target="../drawings/vmlDrawing4.vml"/><Relationship Id="rId15" Type="http://schemas.openxmlformats.org/officeDocument/2006/relationships/hyperlink" Target="javascript:fxviewCase('2446')" TargetMode="External"/><Relationship Id="rId36" Type="http://schemas.openxmlformats.org/officeDocument/2006/relationships/hyperlink" Target="javascript:fxviewCase('3666')" TargetMode="External"/><Relationship Id="rId57" Type="http://schemas.openxmlformats.org/officeDocument/2006/relationships/hyperlink" Target="javascript:fxviewCase('3569')" TargetMode="External"/><Relationship Id="rId106" Type="http://schemas.openxmlformats.org/officeDocument/2006/relationships/hyperlink" Target="javascript:fxviewCase('3429')" TargetMode="External"/><Relationship Id="rId127" Type="http://schemas.openxmlformats.org/officeDocument/2006/relationships/hyperlink" Target="javascript:fxviewCase('3516')" TargetMode="External"/><Relationship Id="rId10" Type="http://schemas.openxmlformats.org/officeDocument/2006/relationships/hyperlink" Target="javascript:fxviewCase('3837')" TargetMode="External"/><Relationship Id="rId31" Type="http://schemas.openxmlformats.org/officeDocument/2006/relationships/hyperlink" Target="javascript:fxviewCase('3482')" TargetMode="External"/><Relationship Id="rId52" Type="http://schemas.openxmlformats.org/officeDocument/2006/relationships/hyperlink" Target="javascript:fxviewCase('3653')" TargetMode="External"/><Relationship Id="rId73" Type="http://schemas.openxmlformats.org/officeDocument/2006/relationships/hyperlink" Target="javascript:fxviewCase('3542')" TargetMode="External"/><Relationship Id="rId78" Type="http://schemas.openxmlformats.org/officeDocument/2006/relationships/hyperlink" Target="javascript:fxviewCase('3549')" TargetMode="External"/><Relationship Id="rId94" Type="http://schemas.openxmlformats.org/officeDocument/2006/relationships/hyperlink" Target="javascript:fxviewCase('3696')" TargetMode="External"/><Relationship Id="rId99" Type="http://schemas.openxmlformats.org/officeDocument/2006/relationships/hyperlink" Target="javascript:fxviewCase('3552')" TargetMode="External"/><Relationship Id="rId101" Type="http://schemas.openxmlformats.org/officeDocument/2006/relationships/hyperlink" Target="javascript:fxviewCase('3703')" TargetMode="External"/><Relationship Id="rId122" Type="http://schemas.openxmlformats.org/officeDocument/2006/relationships/hyperlink" Target="javascript:fxviewCase('3059')" TargetMode="External"/><Relationship Id="rId143" Type="http://schemas.openxmlformats.org/officeDocument/2006/relationships/hyperlink" Target="javascript:fxviewCase('3939')" TargetMode="External"/><Relationship Id="rId148" Type="http://schemas.openxmlformats.org/officeDocument/2006/relationships/hyperlink" Target="javascript:fxviewCase('2089')" TargetMode="External"/><Relationship Id="rId164" Type="http://schemas.openxmlformats.org/officeDocument/2006/relationships/hyperlink" Target="javascript:fxviewCase('3871')" TargetMode="External"/><Relationship Id="rId169" Type="http://schemas.openxmlformats.org/officeDocument/2006/relationships/hyperlink" Target="javascript:fxviewCase('3670')" TargetMode="External"/><Relationship Id="rId185" Type="http://schemas.openxmlformats.org/officeDocument/2006/relationships/hyperlink" Target="javascript:fxviewCase('3609')" TargetMode="External"/><Relationship Id="rId4" Type="http://schemas.openxmlformats.org/officeDocument/2006/relationships/hyperlink" Target="javascript:fxviewCase('3376')" TargetMode="External"/><Relationship Id="rId9" Type="http://schemas.openxmlformats.org/officeDocument/2006/relationships/hyperlink" Target="javascript:fxviewCase('3425')" TargetMode="External"/><Relationship Id="rId180" Type="http://schemas.openxmlformats.org/officeDocument/2006/relationships/hyperlink" Target="javascript:fxviewCase('2646')" TargetMode="External"/><Relationship Id="rId210" Type="http://schemas.openxmlformats.org/officeDocument/2006/relationships/hyperlink" Target="javascript:fxviewCase('3598')" TargetMode="External"/><Relationship Id="rId215" Type="http://schemas.openxmlformats.org/officeDocument/2006/relationships/hyperlink" Target="javascript:fxviewCase('3699')" TargetMode="External"/><Relationship Id="rId26" Type="http://schemas.openxmlformats.org/officeDocument/2006/relationships/hyperlink" Target="javascript:fxviewCase('3610')" TargetMode="External"/><Relationship Id="rId47" Type="http://schemas.openxmlformats.org/officeDocument/2006/relationships/hyperlink" Target="javascript:fxviewCase('3648')" TargetMode="External"/><Relationship Id="rId68" Type="http://schemas.openxmlformats.org/officeDocument/2006/relationships/hyperlink" Target="javascript:fxviewCase('3597')" TargetMode="External"/><Relationship Id="rId89" Type="http://schemas.openxmlformats.org/officeDocument/2006/relationships/hyperlink" Target="javascript:fxviewCase('3640')" TargetMode="External"/><Relationship Id="rId112" Type="http://schemas.openxmlformats.org/officeDocument/2006/relationships/hyperlink" Target="javascript:fxviewCase('3456')" TargetMode="External"/><Relationship Id="rId133" Type="http://schemas.openxmlformats.org/officeDocument/2006/relationships/hyperlink" Target="javascript:fxviewCase('3792')" TargetMode="External"/><Relationship Id="rId154" Type="http://schemas.openxmlformats.org/officeDocument/2006/relationships/hyperlink" Target="javascript:fxviewCase('2101')" TargetMode="External"/><Relationship Id="rId175" Type="http://schemas.openxmlformats.org/officeDocument/2006/relationships/hyperlink" Target="javascript:fxviewCase('3858')" TargetMode="External"/><Relationship Id="rId196" Type="http://schemas.openxmlformats.org/officeDocument/2006/relationships/hyperlink" Target="javascript:fxviewCase('2883')" TargetMode="External"/><Relationship Id="rId200" Type="http://schemas.openxmlformats.org/officeDocument/2006/relationships/hyperlink" Target="javascript:fxviewCase('3422')" TargetMode="External"/><Relationship Id="rId16" Type="http://schemas.openxmlformats.org/officeDocument/2006/relationships/hyperlink" Target="javascript:fxviewCase('3016')" TargetMode="External"/><Relationship Id="rId221" Type="http://schemas.openxmlformats.org/officeDocument/2006/relationships/hyperlink" Target="javascript:fxviewCase('3538')" TargetMode="External"/><Relationship Id="rId37" Type="http://schemas.openxmlformats.org/officeDocument/2006/relationships/hyperlink" Target="javascript:fxviewCase('3676')" TargetMode="External"/><Relationship Id="rId58" Type="http://schemas.openxmlformats.org/officeDocument/2006/relationships/hyperlink" Target="javascript:fxviewCase('3572')" TargetMode="External"/><Relationship Id="rId79" Type="http://schemas.openxmlformats.org/officeDocument/2006/relationships/hyperlink" Target="javascript:fxviewCase('3656')" TargetMode="External"/><Relationship Id="rId102" Type="http://schemas.openxmlformats.org/officeDocument/2006/relationships/hyperlink" Target="javascript:fxviewCase('3709')" TargetMode="External"/><Relationship Id="rId123" Type="http://schemas.openxmlformats.org/officeDocument/2006/relationships/hyperlink" Target="javascript:fxviewCase('2823')" TargetMode="External"/><Relationship Id="rId144" Type="http://schemas.openxmlformats.org/officeDocument/2006/relationships/hyperlink" Target="javascript:fxviewCase('2959')" TargetMode="External"/><Relationship Id="rId90" Type="http://schemas.openxmlformats.org/officeDocument/2006/relationships/hyperlink" Target="javascript:fxviewCase('3643')" TargetMode="External"/><Relationship Id="rId165" Type="http://schemas.openxmlformats.org/officeDocument/2006/relationships/hyperlink" Target="javascript:fxviewCase('3793')" TargetMode="External"/><Relationship Id="rId186" Type="http://schemas.openxmlformats.org/officeDocument/2006/relationships/hyperlink" Target="javascript:fxviewCase('361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6"/>
  <sheetViews>
    <sheetView tabSelected="1" zoomScale="90" zoomScaleNormal="90" workbookViewId="0"/>
  </sheetViews>
  <sheetFormatPr defaultColWidth="8.6640625" defaultRowHeight="15"/>
  <cols>
    <col min="1" max="1" width="1.58203125" style="151" customWidth="1"/>
    <col min="2" max="2" width="7.83203125" style="151" bestFit="1" customWidth="1"/>
    <col min="3" max="3" width="13.4140625" style="348" customWidth="1"/>
    <col min="4" max="4" width="12" style="151" customWidth="1"/>
    <col min="5" max="5" width="16.6640625" style="151" customWidth="1"/>
    <col min="6" max="6" width="61.6640625" style="151" customWidth="1"/>
    <col min="7" max="16384" width="8.6640625" style="151"/>
  </cols>
  <sheetData>
    <row r="2" spans="2:6" ht="18.5">
      <c r="B2" s="390" t="s">
        <v>2629</v>
      </c>
      <c r="C2" s="391"/>
      <c r="D2" s="391"/>
      <c r="E2" s="391"/>
      <c r="F2" s="392"/>
    </row>
    <row r="3" spans="2:6">
      <c r="B3" s="344" t="s">
        <v>2630</v>
      </c>
      <c r="C3" s="223" t="s">
        <v>2631</v>
      </c>
      <c r="D3" s="344" t="s">
        <v>2632</v>
      </c>
      <c r="E3" s="344" t="s">
        <v>2633</v>
      </c>
      <c r="F3" s="344" t="s">
        <v>2634</v>
      </c>
    </row>
    <row r="4" spans="2:6">
      <c r="B4" s="345" t="s">
        <v>2861</v>
      </c>
      <c r="C4" s="347">
        <v>43826</v>
      </c>
      <c r="D4" s="346" t="s">
        <v>2636</v>
      </c>
      <c r="E4" s="346" t="s">
        <v>2637</v>
      </c>
      <c r="F4" s="346" t="s">
        <v>2859</v>
      </c>
    </row>
    <row r="5" spans="2:6" ht="92" customHeight="1">
      <c r="B5" s="345" t="s">
        <v>2817</v>
      </c>
      <c r="C5" s="347">
        <v>43817</v>
      </c>
      <c r="D5" s="346" t="s">
        <v>2636</v>
      </c>
      <c r="E5" s="346" t="s">
        <v>2637</v>
      </c>
      <c r="F5" s="346" t="s">
        <v>2860</v>
      </c>
    </row>
    <row r="6" spans="2:6">
      <c r="B6" s="345" t="s">
        <v>2635</v>
      </c>
      <c r="C6" s="347">
        <v>43798</v>
      </c>
      <c r="D6" s="346" t="s">
        <v>2636</v>
      </c>
      <c r="E6" s="346" t="s">
        <v>2637</v>
      </c>
      <c r="F6" s="346" t="s">
        <v>2638</v>
      </c>
    </row>
  </sheetData>
  <customSheetViews>
    <customSheetView guid="{795862F2-72E9-4114-B5C5-9A2887D08FC3}" scale="90">
      <selection activeCell="C14" sqref="C14"/>
      <pageMargins left="0.7" right="0.7" top="0.75" bottom="0.75" header="0.3" footer="0.3"/>
    </customSheetView>
  </customSheetViews>
  <mergeCells count="1">
    <mergeCell ref="B2:F2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topLeftCell="A4" zoomScale="70" zoomScaleNormal="70" workbookViewId="0">
      <selection activeCell="F11" sqref="F11"/>
    </sheetView>
  </sheetViews>
  <sheetFormatPr defaultRowHeight="15"/>
  <cols>
    <col min="1" max="1" width="1.83203125" customWidth="1"/>
    <col min="2" max="2" width="36.6640625" customWidth="1"/>
    <col min="3" max="3" width="6.9140625" customWidth="1"/>
    <col min="4" max="4" width="12.6640625" customWidth="1"/>
    <col min="5" max="5" width="11.9140625" customWidth="1"/>
    <col min="6" max="6" width="17.4140625" customWidth="1"/>
    <col min="7" max="7" width="15.83203125" customWidth="1"/>
    <col min="8" max="8" width="13.1640625" customWidth="1"/>
    <col min="9" max="9" width="11.4140625" customWidth="1"/>
    <col min="10" max="10" width="16.08203125" customWidth="1"/>
    <col min="11" max="13" width="11.1640625" customWidth="1"/>
  </cols>
  <sheetData>
    <row r="1" spans="2:20" ht="7" customHeight="1"/>
    <row r="2" spans="2:20" ht="45" customHeight="1">
      <c r="B2" s="393" t="s">
        <v>2569</v>
      </c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208"/>
      <c r="N2" s="208"/>
      <c r="O2" s="208"/>
      <c r="P2" s="208"/>
      <c r="Q2" s="208"/>
      <c r="R2" s="208"/>
      <c r="S2" s="208"/>
      <c r="T2" s="208"/>
    </row>
    <row r="3" spans="2:20" ht="17" customHeight="1">
      <c r="B3" s="192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</row>
    <row r="4" spans="2:20" ht="29" customHeight="1">
      <c r="B4" s="198" t="s">
        <v>1489</v>
      </c>
      <c r="C4" s="198" t="s">
        <v>1490</v>
      </c>
      <c r="D4" s="194" t="s">
        <v>2567</v>
      </c>
      <c r="E4" s="194" t="s">
        <v>2566</v>
      </c>
      <c r="F4" s="195" t="s">
        <v>2568</v>
      </c>
      <c r="G4" s="196" t="s">
        <v>1487</v>
      </c>
      <c r="H4" s="196" t="s">
        <v>1481</v>
      </c>
      <c r="I4" s="196" t="s">
        <v>1621</v>
      </c>
      <c r="J4" s="197" t="s">
        <v>1486</v>
      </c>
      <c r="K4" s="266" t="s">
        <v>1579</v>
      </c>
      <c r="L4" s="266" t="s">
        <v>1642</v>
      </c>
      <c r="M4" s="266" t="s">
        <v>1648</v>
      </c>
    </row>
    <row r="5" spans="2:20">
      <c r="B5" s="321" t="s">
        <v>2570</v>
      </c>
      <c r="C5" s="199" t="s">
        <v>7</v>
      </c>
      <c r="D5" s="204">
        <f t="shared" ref="D5:M5" ca="1" si="0">SUM(D6:D18)</f>
        <v>2145.9500000000003</v>
      </c>
      <c r="E5" s="204">
        <f t="shared" si="0"/>
        <v>0</v>
      </c>
      <c r="F5" s="204">
        <f t="shared" si="0"/>
        <v>0</v>
      </c>
      <c r="G5" s="204">
        <f t="shared" si="0"/>
        <v>0</v>
      </c>
      <c r="H5" s="204">
        <f t="shared" si="0"/>
        <v>0</v>
      </c>
      <c r="I5" s="204">
        <f t="shared" si="0"/>
        <v>0</v>
      </c>
      <c r="J5" s="204">
        <f t="shared" si="0"/>
        <v>0</v>
      </c>
      <c r="K5" s="204">
        <f t="shared" si="0"/>
        <v>0</v>
      </c>
      <c r="L5" s="204">
        <f t="shared" si="0"/>
        <v>0</v>
      </c>
      <c r="M5" s="204">
        <f t="shared" si="0"/>
        <v>0</v>
      </c>
    </row>
    <row r="6" spans="2:20" ht="17" customHeight="1">
      <c r="B6" s="202" t="s">
        <v>9</v>
      </c>
      <c r="C6" s="200" t="s">
        <v>7</v>
      </c>
      <c r="D6" s="205">
        <f>'SW Test planning-FVT'!I10</f>
        <v>219.36666666666667</v>
      </c>
      <c r="E6" s="205">
        <f>'SW Test planning-FVT'!U10</f>
        <v>0</v>
      </c>
      <c r="F6" s="205">
        <f>'SW Test planning-FVT'!Y10</f>
        <v>0</v>
      </c>
      <c r="G6" s="205">
        <f>'SW Test planning-FVT'!AB10</f>
        <v>0</v>
      </c>
      <c r="H6" s="205">
        <f>'SW Test planning-FVT'!AD10</f>
        <v>0</v>
      </c>
      <c r="I6" s="205">
        <f>'SW Test planning-FVT'!AH10</f>
        <v>0</v>
      </c>
      <c r="J6" s="205">
        <f>'SW Test planning-FVT'!AK10</f>
        <v>0</v>
      </c>
      <c r="K6" s="205">
        <f>'SW Test planning-FVT'!AX10</f>
        <v>0</v>
      </c>
      <c r="L6" s="205">
        <f>IFERROR(J6/6/'SW Test planning-FVT'!C3,0)</f>
        <v>0</v>
      </c>
      <c r="M6" s="205">
        <f>L6*6/7</f>
        <v>0</v>
      </c>
    </row>
    <row r="7" spans="2:20" ht="17" customHeight="1">
      <c r="B7" s="202" t="s">
        <v>142</v>
      </c>
      <c r="C7" s="200" t="s">
        <v>7</v>
      </c>
      <c r="D7" s="205">
        <f>'SW Test planning-FVT'!I66</f>
        <v>242.1</v>
      </c>
      <c r="E7" s="205">
        <f>'SW Test planning-FVT'!U66</f>
        <v>0</v>
      </c>
      <c r="F7" s="205">
        <f>'SW Test planning-FVT'!Y66</f>
        <v>0</v>
      </c>
      <c r="G7" s="205">
        <f>'SW Test planning-FVT'!AB66</f>
        <v>0</v>
      </c>
      <c r="H7" s="205">
        <f>'SW Test planning-FVT'!AD66</f>
        <v>0</v>
      </c>
      <c r="I7" s="205">
        <f>'SW Test planning-FVT'!AH66</f>
        <v>0</v>
      </c>
      <c r="J7" s="205">
        <f>'SW Test planning-FVT'!AK66</f>
        <v>0</v>
      </c>
      <c r="K7" s="205">
        <f>'SW Test planning-FVT'!AX66</f>
        <v>0</v>
      </c>
      <c r="L7" s="205">
        <f>IFERROR(J7/6/'SW Test planning-FVT'!C3,0)</f>
        <v>0</v>
      </c>
      <c r="M7" s="205">
        <f t="shared" ref="M7:M18" si="1">L7*6/7</f>
        <v>0</v>
      </c>
    </row>
    <row r="8" spans="2:20" ht="17" customHeight="1">
      <c r="B8" s="202" t="s">
        <v>240</v>
      </c>
      <c r="C8" s="200" t="s">
        <v>7</v>
      </c>
      <c r="D8" s="205">
        <f>'SW Test planning-FVT'!I131</f>
        <v>239.2</v>
      </c>
      <c r="E8" s="205">
        <f>'SW Test planning-FVT'!U131</f>
        <v>0</v>
      </c>
      <c r="F8" s="205">
        <f>'SW Test planning-FVT'!Y131</f>
        <v>0</v>
      </c>
      <c r="G8" s="205">
        <f>'SW Test planning-FVT'!AB131</f>
        <v>0</v>
      </c>
      <c r="H8" s="205">
        <f>'SW Test planning-FVT'!AD131</f>
        <v>0</v>
      </c>
      <c r="I8" s="205">
        <f>'SW Test planning-FVT'!AH131</f>
        <v>0</v>
      </c>
      <c r="J8" s="205">
        <f>'SW Test planning-FVT'!AK131</f>
        <v>0</v>
      </c>
      <c r="K8" s="205">
        <f>'SW Test planning-FVT'!AVW131</f>
        <v>0</v>
      </c>
      <c r="L8" s="205">
        <f>IFERROR(J8/6/'SW Test planning-FVT'!C5,0)</f>
        <v>0</v>
      </c>
      <c r="M8" s="205">
        <f t="shared" si="1"/>
        <v>0</v>
      </c>
    </row>
    <row r="9" spans="2:20" ht="17" customHeight="1">
      <c r="B9" s="202" t="s">
        <v>302</v>
      </c>
      <c r="C9" s="200" t="s">
        <v>7</v>
      </c>
      <c r="D9" s="205">
        <f>'SW Test planning-FVT'!I167</f>
        <v>238.61666666666667</v>
      </c>
      <c r="E9" s="205">
        <f>'SW Test planning-FVT'!U167</f>
        <v>0</v>
      </c>
      <c r="F9" s="205">
        <f>'SW Test planning-FVT'!Y167</f>
        <v>0</v>
      </c>
      <c r="G9" s="205">
        <f>'SW Test planning-FVT'!AB167</f>
        <v>0</v>
      </c>
      <c r="H9" s="205">
        <f>'SW Test planning-FVT'!AD167</f>
        <v>0</v>
      </c>
      <c r="I9" s="205">
        <f>'SW Test planning-FVT'!AH167</f>
        <v>0</v>
      </c>
      <c r="J9" s="205">
        <f>'SW Test planning-FVT'!AK167</f>
        <v>0</v>
      </c>
      <c r="K9" s="205">
        <f>'SW Test planning-FVT'!AX167</f>
        <v>0</v>
      </c>
      <c r="L9" s="205">
        <f>IFERROR(J9/6/'SW Test planning-FVT'!C3,0)</f>
        <v>0</v>
      </c>
      <c r="M9" s="205">
        <f t="shared" si="1"/>
        <v>0</v>
      </c>
    </row>
    <row r="10" spans="2:20" ht="17" customHeight="1">
      <c r="B10" s="202" t="s">
        <v>385</v>
      </c>
      <c r="C10" s="200" t="s">
        <v>7</v>
      </c>
      <c r="D10" s="205">
        <f>'SW Test planning-FVT'!I226</f>
        <v>46.7</v>
      </c>
      <c r="E10" s="205">
        <f>'SW Test planning-FVT'!U226</f>
        <v>0</v>
      </c>
      <c r="F10" s="205">
        <f>'SW Test planning-FVT'!Y226</f>
        <v>0</v>
      </c>
      <c r="G10" s="205">
        <f>'SW Test planning-FVT'!AB226</f>
        <v>0</v>
      </c>
      <c r="H10" s="205">
        <f>'SW Test planning-FVT'!AD226</f>
        <v>0</v>
      </c>
      <c r="I10" s="205">
        <f>'SW Test planning-FVT'!AH226</f>
        <v>0</v>
      </c>
      <c r="J10" s="205">
        <f>'SW Test planning-FVT'!AK226</f>
        <v>0</v>
      </c>
      <c r="K10" s="205">
        <f>'SW Test planning-FVT'!AX226</f>
        <v>0</v>
      </c>
      <c r="L10" s="205">
        <f>IFERROR(J10/6/'SW Test planning-FVT'!C3,0)</f>
        <v>0</v>
      </c>
      <c r="M10" s="205">
        <f t="shared" si="1"/>
        <v>0</v>
      </c>
    </row>
    <row r="11" spans="2:20" ht="17" customHeight="1">
      <c r="B11" s="341" t="s">
        <v>2622</v>
      </c>
      <c r="C11" s="200" t="s">
        <v>7</v>
      </c>
      <c r="D11" s="205">
        <f>'SW Test planning-FVT'!I287</f>
        <v>75.5</v>
      </c>
      <c r="E11" s="205">
        <f>'SW Test planning-FVT'!U287</f>
        <v>0</v>
      </c>
      <c r="F11" s="205">
        <f>'SW Test planning-FVT'!Y287</f>
        <v>0</v>
      </c>
      <c r="G11" s="205">
        <f>'SW Test planning-FVT'!AB287</f>
        <v>0</v>
      </c>
      <c r="H11" s="205">
        <f>'SW Test planning-FVT'!AD287</f>
        <v>0</v>
      </c>
      <c r="I11" s="205">
        <f>'SW Test planning-FVT'!AH287</f>
        <v>0</v>
      </c>
      <c r="J11" s="205">
        <f>'SW Test planning-FVT'!AK287</f>
        <v>0</v>
      </c>
      <c r="K11" s="205">
        <f>'SW Test planning-FVT'!AX287</f>
        <v>0</v>
      </c>
      <c r="L11" s="205">
        <f>IFERROR(J11/6/'SW Test planning-FVT'!C3,0)</f>
        <v>0</v>
      </c>
      <c r="M11" s="205">
        <f t="shared" ref="M11" si="2">L11*6/7</f>
        <v>0</v>
      </c>
    </row>
    <row r="12" spans="2:20" ht="17" customHeight="1">
      <c r="B12" s="202" t="s">
        <v>454</v>
      </c>
      <c r="C12" s="200" t="s">
        <v>7</v>
      </c>
      <c r="D12" s="205">
        <f>'SW Test planning-FVT'!I293</f>
        <v>156.19999999999999</v>
      </c>
      <c r="E12" s="205">
        <f>'SW Test planning-FVT'!U293</f>
        <v>0</v>
      </c>
      <c r="F12" s="205">
        <f>'SW Test planning-FVT'!Y293</f>
        <v>0</v>
      </c>
      <c r="G12" s="205">
        <f>'SW Test planning-FVT'!AB293</f>
        <v>0</v>
      </c>
      <c r="H12" s="205">
        <f>'SW Test planning-FVT'!AD293</f>
        <v>0</v>
      </c>
      <c r="I12" s="205">
        <f>'SW Test planning-FVT'!AH293</f>
        <v>0</v>
      </c>
      <c r="J12" s="205">
        <f>'SW Test planning-FVT'!AK293</f>
        <v>0</v>
      </c>
      <c r="K12" s="205">
        <f>'SW Test planning-FVT'!AX293</f>
        <v>0</v>
      </c>
      <c r="L12" s="205">
        <f>IFERROR(J12/6/'SW Test planning-FVT'!C3,0)</f>
        <v>0</v>
      </c>
      <c r="M12" s="205">
        <f t="shared" si="1"/>
        <v>0</v>
      </c>
    </row>
    <row r="13" spans="2:20" ht="17" customHeight="1">
      <c r="B13" s="202" t="s">
        <v>520</v>
      </c>
      <c r="C13" s="200" t="s">
        <v>7</v>
      </c>
      <c r="D13" s="206">
        <f>'SW Test planning-FVT'!I325</f>
        <v>205.18333333333334</v>
      </c>
      <c r="E13" s="206">
        <f>'SW Test planning-FVT'!U325</f>
        <v>0</v>
      </c>
      <c r="F13" s="206">
        <f>'SW Test planning-FVT'!Y325</f>
        <v>0</v>
      </c>
      <c r="G13" s="206">
        <f>'SW Test planning-FVT'!AB325</f>
        <v>0</v>
      </c>
      <c r="H13" s="206">
        <f>'SW Test planning-FVT'!AD325</f>
        <v>0</v>
      </c>
      <c r="I13" s="206">
        <f>'SW Test planning-FVT'!AH325</f>
        <v>0</v>
      </c>
      <c r="J13" s="206">
        <f>'SW Test planning-FVT'!AK325</f>
        <v>0</v>
      </c>
      <c r="K13" s="206">
        <f>'SW Test planning-FVT'!AX325</f>
        <v>0</v>
      </c>
      <c r="L13" s="205">
        <f>IFERROR(J13/6/'SW Test planning-FVT'!C3,0)</f>
        <v>0</v>
      </c>
      <c r="M13" s="206">
        <f t="shared" si="1"/>
        <v>0</v>
      </c>
    </row>
    <row r="14" spans="2:20" ht="17" customHeight="1">
      <c r="B14" s="202" t="s">
        <v>1634</v>
      </c>
      <c r="C14" s="200" t="s">
        <v>7</v>
      </c>
      <c r="D14" s="205">
        <f>'SW Test planning-FVT'!I457</f>
        <v>21.333333333333332</v>
      </c>
      <c r="E14" s="205">
        <f>'SW Test planning-FVT'!U457</f>
        <v>0</v>
      </c>
      <c r="F14" s="205">
        <f>'SW Test planning-FVT'!Y457</f>
        <v>0</v>
      </c>
      <c r="G14" s="205">
        <f>'SW Test planning-FVT'!AB457</f>
        <v>0</v>
      </c>
      <c r="H14" s="205">
        <f>'SW Test planning-FVT'!AD457</f>
        <v>0</v>
      </c>
      <c r="I14" s="205">
        <f>'SW Test planning-FVT'!AH457</f>
        <v>0</v>
      </c>
      <c r="J14" s="205">
        <f>'SW Test planning-FVT'!OAM457</f>
        <v>0</v>
      </c>
      <c r="K14" s="205">
        <f>'SW Test planning-FVT'!AX457</f>
        <v>0</v>
      </c>
      <c r="L14" s="205">
        <f>IFERROR(J14/6/'SW Test planning-FVT'!C3,0)</f>
        <v>0</v>
      </c>
      <c r="M14" s="205">
        <f t="shared" si="1"/>
        <v>0</v>
      </c>
    </row>
    <row r="15" spans="2:20" ht="17" customHeight="1">
      <c r="B15" s="202" t="s">
        <v>1623</v>
      </c>
      <c r="C15" s="200" t="s">
        <v>7</v>
      </c>
      <c r="D15" s="205">
        <f>'SW Test planning-FVT'!I464</f>
        <v>26</v>
      </c>
      <c r="E15" s="205">
        <f>'SW Test planning-FVT'!U464</f>
        <v>0</v>
      </c>
      <c r="F15" s="205">
        <f>'SW Test planning-FVT'!Y464</f>
        <v>0</v>
      </c>
      <c r="G15" s="205">
        <f>'SW Test planning-FVT'!AB464</f>
        <v>0</v>
      </c>
      <c r="H15" s="205">
        <f>'SW Test planning-FVT'!AD464</f>
        <v>0</v>
      </c>
      <c r="I15" s="205">
        <f>'SW Test planning-FVT'!AH464</f>
        <v>0</v>
      </c>
      <c r="J15" s="205">
        <f>'SW Test planning-FVT'!OAM464</f>
        <v>0</v>
      </c>
      <c r="K15" s="205">
        <f>'SW Test planning-FVT'!AX464</f>
        <v>0</v>
      </c>
      <c r="L15" s="205">
        <f>IFERROR(J15/6/'SW Test planning-FVT'!C3,0)</f>
        <v>0</v>
      </c>
      <c r="M15" s="205">
        <f t="shared" si="1"/>
        <v>0</v>
      </c>
    </row>
    <row r="16" spans="2:20" ht="17" customHeight="1">
      <c r="B16" s="202" t="s">
        <v>506</v>
      </c>
      <c r="C16" s="200" t="s">
        <v>7</v>
      </c>
      <c r="D16" s="205">
        <f>'SW Test planning-FVT'!I471</f>
        <v>114.83333333333333</v>
      </c>
      <c r="E16" s="205">
        <f>'SW Test planning-FVT'!U471</f>
        <v>0</v>
      </c>
      <c r="F16" s="205">
        <f>'SW Test planning-FVT'!Y471</f>
        <v>0</v>
      </c>
      <c r="G16" s="205">
        <f>'SW Test planning-FVT'!AB471</f>
        <v>0</v>
      </c>
      <c r="H16" s="205">
        <f>'SW Test planning-FVT'!AD471</f>
        <v>0</v>
      </c>
      <c r="I16" s="205">
        <f>'SW Test planning-FVT'!AH471</f>
        <v>0</v>
      </c>
      <c r="J16" s="205">
        <f>'SW Test planning-FVT'!AK471</f>
        <v>0</v>
      </c>
      <c r="K16" s="205">
        <f>'SW Test planning-FVT'!AX471</f>
        <v>0</v>
      </c>
      <c r="L16" s="205">
        <f>IFERROR(J16/6/'SW Test planning-FVT'!C3,0)</f>
        <v>0</v>
      </c>
      <c r="M16" s="205">
        <f t="shared" si="1"/>
        <v>0</v>
      </c>
    </row>
    <row r="17" spans="2:13" ht="17" customHeight="1">
      <c r="B17" s="202" t="s">
        <v>742</v>
      </c>
      <c r="C17" s="200" t="s">
        <v>7</v>
      </c>
      <c r="D17" s="206">
        <f ca="1">'SW Test planning-FVT'!I478</f>
        <v>491.91666666666669</v>
      </c>
      <c r="E17" s="206">
        <f>'SW Test planning-FVT'!U478</f>
        <v>0</v>
      </c>
      <c r="F17" s="206">
        <f>'SW Test planning-FVT'!Y478</f>
        <v>0</v>
      </c>
      <c r="G17" s="206">
        <f>'SW Test planning-FVT'!AB478</f>
        <v>0</v>
      </c>
      <c r="H17" s="206">
        <f>'SW Test planning-FVT'!AD478</f>
        <v>0</v>
      </c>
      <c r="I17" s="206">
        <f>'SW Test planning-FVT'!AH478</f>
        <v>0</v>
      </c>
      <c r="J17" s="206">
        <f>'SW Test planning-FVT'!AK478</f>
        <v>0</v>
      </c>
      <c r="K17" s="206">
        <f>'SW Test planning-FVT'!AX478</f>
        <v>0</v>
      </c>
      <c r="L17" s="205">
        <f>IFERROR(J17/6/'SW Test planning-FVT'!C3,0)</f>
        <v>0</v>
      </c>
      <c r="M17" s="206">
        <f t="shared" si="1"/>
        <v>0</v>
      </c>
    </row>
    <row r="18" spans="2:13" ht="17" customHeight="1">
      <c r="B18" s="203" t="s">
        <v>846</v>
      </c>
      <c r="C18" s="201" t="s">
        <v>7</v>
      </c>
      <c r="D18" s="207">
        <f>'SW Test planning-FVT'!I579</f>
        <v>69</v>
      </c>
      <c r="E18" s="207">
        <f>'SW Test planning-FVT'!U579</f>
        <v>0</v>
      </c>
      <c r="F18" s="207">
        <f>'SW Test planning-FVT'!Y579</f>
        <v>0</v>
      </c>
      <c r="G18" s="207">
        <f>'SW Test planning-FVT'!AB579</f>
        <v>0</v>
      </c>
      <c r="H18" s="207">
        <f>'SW Test planning-FVT'!AD579</f>
        <v>0</v>
      </c>
      <c r="I18" s="207">
        <f>'SW Test planning-FVT'!AH579</f>
        <v>0</v>
      </c>
      <c r="J18" s="207">
        <f>'SW Test planning-FVT'!AK579</f>
        <v>0</v>
      </c>
      <c r="K18" s="207">
        <f>'SW Test planning-FVT'!AX579</f>
        <v>0</v>
      </c>
      <c r="L18" s="205">
        <f>IFERROR(J18/6/'SW Test planning-FVT'!C3,0)</f>
        <v>0</v>
      </c>
      <c r="M18" s="207">
        <f t="shared" si="1"/>
        <v>0</v>
      </c>
    </row>
    <row r="19" spans="2:13">
      <c r="D19" s="283"/>
      <c r="E19" s="283"/>
      <c r="F19" s="283"/>
      <c r="G19" s="283"/>
      <c r="H19" s="283"/>
      <c r="I19" s="283"/>
      <c r="J19" s="283"/>
      <c r="K19" s="283"/>
      <c r="L19" s="283"/>
      <c r="M19" s="283"/>
    </row>
    <row r="20" spans="2:13" ht="29" customHeight="1">
      <c r="B20" s="198" t="s">
        <v>1489</v>
      </c>
      <c r="C20" s="198" t="s">
        <v>1490</v>
      </c>
      <c r="D20" s="194" t="s">
        <v>1657</v>
      </c>
      <c r="E20" s="194" t="s">
        <v>2566</v>
      </c>
      <c r="F20" s="195" t="s">
        <v>2568</v>
      </c>
      <c r="G20" s="196" t="s">
        <v>1485</v>
      </c>
      <c r="H20" s="196" t="s">
        <v>1481</v>
      </c>
      <c r="I20" s="196" t="s">
        <v>1621</v>
      </c>
      <c r="J20" s="197" t="s">
        <v>1486</v>
      </c>
      <c r="K20" s="266" t="s">
        <v>1578</v>
      </c>
      <c r="L20" s="266" t="s">
        <v>1642</v>
      </c>
      <c r="M20" s="266" t="s">
        <v>1648</v>
      </c>
    </row>
    <row r="21" spans="2:13">
      <c r="B21" s="321" t="s">
        <v>2571</v>
      </c>
      <c r="C21" s="199" t="s">
        <v>7</v>
      </c>
      <c r="D21" s="204">
        <f ca="1">SUM(D22:D34)</f>
        <v>2145.9500000000003</v>
      </c>
      <c r="E21" s="204">
        <f t="shared" ref="E21:K21" si="3">SUM(E22:E34)</f>
        <v>0</v>
      </c>
      <c r="F21" s="204">
        <f t="shared" si="3"/>
        <v>0</v>
      </c>
      <c r="G21" s="204">
        <f t="shared" si="3"/>
        <v>0</v>
      </c>
      <c r="H21" s="204">
        <f t="shared" si="3"/>
        <v>0</v>
      </c>
      <c r="I21" s="204">
        <f t="shared" si="3"/>
        <v>0</v>
      </c>
      <c r="J21" s="204">
        <f t="shared" si="3"/>
        <v>0</v>
      </c>
      <c r="K21" s="204">
        <f t="shared" si="3"/>
        <v>0</v>
      </c>
      <c r="L21" s="204">
        <f>SUM(L22:L34)</f>
        <v>0</v>
      </c>
      <c r="M21" s="204">
        <f>SUM(M22:M34)</f>
        <v>0</v>
      </c>
    </row>
    <row r="22" spans="2:13" ht="17" customHeight="1">
      <c r="B22" s="202" t="s">
        <v>9</v>
      </c>
      <c r="C22" s="200" t="s">
        <v>7</v>
      </c>
      <c r="D22" s="205">
        <f>'SW Test planning-SIT'!I10</f>
        <v>219.36666666666667</v>
      </c>
      <c r="E22" s="205">
        <f>'SW Test planning-SIT'!U10</f>
        <v>0</v>
      </c>
      <c r="F22" s="205">
        <f>'SW Test planning-SIT'!Y10</f>
        <v>0</v>
      </c>
      <c r="G22" s="205">
        <f>'SW Test planning-SIT'!AB10</f>
        <v>0</v>
      </c>
      <c r="H22" s="205">
        <f>'SW Test planning-SIT'!AD10</f>
        <v>0</v>
      </c>
      <c r="I22" s="205">
        <f>'SW Test planning-SIT'!AH10</f>
        <v>0</v>
      </c>
      <c r="J22" s="205">
        <f>'SW Test planning-SIT'!AK10</f>
        <v>0</v>
      </c>
      <c r="K22" s="205">
        <f>'SW Test planning-SIT'!AX10</f>
        <v>0</v>
      </c>
      <c r="L22" s="205">
        <f>IFERROR(J22/6/'SW Test planning-SIT'!C3,0)</f>
        <v>0</v>
      </c>
      <c r="M22" s="205">
        <f>L22*6/7</f>
        <v>0</v>
      </c>
    </row>
    <row r="23" spans="2:13" ht="17" customHeight="1">
      <c r="B23" s="202" t="s">
        <v>142</v>
      </c>
      <c r="C23" s="200" t="s">
        <v>7</v>
      </c>
      <c r="D23" s="205">
        <f>'SW Test planning-SIT'!I66</f>
        <v>242.1</v>
      </c>
      <c r="E23" s="205">
        <f>'SW Test planning-SIT'!U66</f>
        <v>0</v>
      </c>
      <c r="F23" s="205">
        <f>'SW Test planning-SIT'!Y66</f>
        <v>0</v>
      </c>
      <c r="G23" s="205">
        <f>'SW Test planning-SIT'!AB66</f>
        <v>0</v>
      </c>
      <c r="H23" s="205">
        <f>'SW Test planning-SIT'!AD66</f>
        <v>0</v>
      </c>
      <c r="I23" s="205">
        <f>'SW Test planning-SIT'!AH66</f>
        <v>0</v>
      </c>
      <c r="J23" s="205">
        <f>'SW Test planning-SIT'!AK66</f>
        <v>0</v>
      </c>
      <c r="K23" s="205">
        <f>'SW Test planning-SIT'!AX66</f>
        <v>0</v>
      </c>
      <c r="L23" s="205">
        <f>IFERROR(J23/6/'SW Test planning-SIT'!C3,0)</f>
        <v>0</v>
      </c>
      <c r="M23" s="205">
        <f t="shared" ref="M23:M34" si="4">L23*6/7</f>
        <v>0</v>
      </c>
    </row>
    <row r="24" spans="2:13" ht="17" customHeight="1">
      <c r="B24" s="202" t="s">
        <v>240</v>
      </c>
      <c r="C24" s="200" t="s">
        <v>7</v>
      </c>
      <c r="D24" s="205">
        <f>'SW Test planning-SIT'!I131</f>
        <v>239.2</v>
      </c>
      <c r="E24" s="205">
        <f>'SW Test planning-SIT'!U131</f>
        <v>0</v>
      </c>
      <c r="F24" s="205">
        <f>'SW Test planning-SIT'!Y131</f>
        <v>0</v>
      </c>
      <c r="G24" s="205">
        <f>'SW Test planning-SIT'!AB131</f>
        <v>0</v>
      </c>
      <c r="H24" s="205">
        <f>'SW Test planning-SIT'!AD131</f>
        <v>0</v>
      </c>
      <c r="I24" s="205">
        <f>'SW Test planning-SIT'!AH131</f>
        <v>0</v>
      </c>
      <c r="J24" s="205">
        <f>'SW Test planning-SIT'!AK131</f>
        <v>0</v>
      </c>
      <c r="K24" s="205">
        <f>'SW Test planning-SIT'!AX131</f>
        <v>0</v>
      </c>
      <c r="L24" s="205">
        <f>IFERROR(J24/6/'SW Test planning-SIT'!C3,0)</f>
        <v>0</v>
      </c>
      <c r="M24" s="205">
        <f t="shared" si="4"/>
        <v>0</v>
      </c>
    </row>
    <row r="25" spans="2:13" ht="17" customHeight="1">
      <c r="B25" s="202" t="s">
        <v>302</v>
      </c>
      <c r="C25" s="200" t="s">
        <v>7</v>
      </c>
      <c r="D25" s="205">
        <f>'SW Test planning-SIT'!I167</f>
        <v>238.61666666666667</v>
      </c>
      <c r="E25" s="205">
        <f>'SW Test planning-SIT'!U167</f>
        <v>0</v>
      </c>
      <c r="F25" s="205">
        <f>'SW Test planning-SIT'!Y167</f>
        <v>0</v>
      </c>
      <c r="G25" s="205">
        <f>'SW Test planning-SIT'!AB167</f>
        <v>0</v>
      </c>
      <c r="H25" s="205">
        <f>'SW Test planning-SIT'!AD167</f>
        <v>0</v>
      </c>
      <c r="I25" s="205">
        <f>'SW Test planning-SIT'!AH167</f>
        <v>0</v>
      </c>
      <c r="J25" s="205">
        <f>'SW Test planning-SIT'!AK167</f>
        <v>0</v>
      </c>
      <c r="K25" s="205">
        <f>'SW Test planning-SIT'!AX167</f>
        <v>0</v>
      </c>
      <c r="L25" s="205">
        <f>IFERROR(J25/6/'SW Test planning-SIT'!C3,0)</f>
        <v>0</v>
      </c>
      <c r="M25" s="205">
        <f t="shared" si="4"/>
        <v>0</v>
      </c>
    </row>
    <row r="26" spans="2:13" ht="17" customHeight="1">
      <c r="B26" s="202" t="s">
        <v>385</v>
      </c>
      <c r="C26" s="200" t="s">
        <v>7</v>
      </c>
      <c r="D26" s="205">
        <f>'SW Test planning-SIT'!I226</f>
        <v>46.7</v>
      </c>
      <c r="E26" s="205">
        <f>'SW Test planning-SIT'!U226</f>
        <v>0</v>
      </c>
      <c r="F26" s="205">
        <f>'SW Test planning-SIT'!Y226</f>
        <v>0</v>
      </c>
      <c r="G26" s="205">
        <f>'SW Test planning-SIT'!AB226</f>
        <v>0</v>
      </c>
      <c r="H26" s="205">
        <f>'SW Test planning-SIT'!AD226</f>
        <v>0</v>
      </c>
      <c r="I26" s="205">
        <f>'SW Test planning-SIT'!AH226</f>
        <v>0</v>
      </c>
      <c r="J26" s="205">
        <f>'SW Test planning-SIT'!AK226</f>
        <v>0</v>
      </c>
      <c r="K26" s="205">
        <f>'SW Test planning-SIT'!AX226</f>
        <v>0</v>
      </c>
      <c r="L26" s="205">
        <f>IFERROR(J26/6/'SW Test planning-SIT'!C3,0)</f>
        <v>0</v>
      </c>
      <c r="M26" s="205">
        <f t="shared" si="4"/>
        <v>0</v>
      </c>
    </row>
    <row r="27" spans="2:13" ht="17" customHeight="1">
      <c r="B27" s="341" t="s">
        <v>2622</v>
      </c>
      <c r="C27" s="200" t="s">
        <v>7</v>
      </c>
      <c r="D27" s="205">
        <f>'SW Test planning-SIT'!I287</f>
        <v>75.5</v>
      </c>
      <c r="E27" s="205">
        <f>'SW Test planning-SIT'!U287</f>
        <v>0</v>
      </c>
      <c r="F27" s="205">
        <f>'SW Test planning-SIT'!Y287</f>
        <v>0</v>
      </c>
      <c r="G27" s="205">
        <f>'SW Test planning-SIT'!AB287</f>
        <v>0</v>
      </c>
      <c r="H27" s="205">
        <f>'SW Test planning-SIT'!AD287</f>
        <v>0</v>
      </c>
      <c r="I27" s="205">
        <f>'SW Test planning-SIT'!AH287</f>
        <v>0</v>
      </c>
      <c r="J27" s="205">
        <f>'SW Test planning-SIT'!AK287</f>
        <v>0</v>
      </c>
      <c r="K27" s="205">
        <f>'SW Test planning-SIT'!AX287</f>
        <v>0</v>
      </c>
      <c r="L27" s="205">
        <f>IFERROR(J27/6/'SW Test planning-SIT'!C3,0)</f>
        <v>0</v>
      </c>
      <c r="M27" s="205">
        <f t="shared" ref="M27" si="5">L27*6/7</f>
        <v>0</v>
      </c>
    </row>
    <row r="28" spans="2:13" ht="17" customHeight="1">
      <c r="B28" s="202" t="s">
        <v>454</v>
      </c>
      <c r="C28" s="200" t="s">
        <v>7</v>
      </c>
      <c r="D28" s="205">
        <f>'SW Test planning-SIT'!I293</f>
        <v>156.19999999999999</v>
      </c>
      <c r="E28" s="205">
        <f>'SW Test planning-SIT'!U293</f>
        <v>0</v>
      </c>
      <c r="F28" s="205">
        <f>'SW Test planning-SIT'!Y293</f>
        <v>0</v>
      </c>
      <c r="G28" s="205">
        <f>'SW Test planning-SIT'!AB293</f>
        <v>0</v>
      </c>
      <c r="H28" s="205">
        <f>'SW Test planning-SIT'!AD293</f>
        <v>0</v>
      </c>
      <c r="I28" s="205">
        <f>'SW Test planning-SIT'!AH293</f>
        <v>0</v>
      </c>
      <c r="J28" s="205">
        <f>'SW Test planning-SIT'!AK293</f>
        <v>0</v>
      </c>
      <c r="K28" s="205">
        <f>'SW Test planning-SIT'!AX293</f>
        <v>0</v>
      </c>
      <c r="L28" s="205">
        <f>IFERROR(J28/6/'SW Test planning-SIT'!C3,0)</f>
        <v>0</v>
      </c>
      <c r="M28" s="205">
        <f t="shared" si="4"/>
        <v>0</v>
      </c>
    </row>
    <row r="29" spans="2:13" ht="17" customHeight="1">
      <c r="B29" s="202" t="s">
        <v>520</v>
      </c>
      <c r="C29" s="200" t="s">
        <v>7</v>
      </c>
      <c r="D29" s="206">
        <f>'SW Test planning-SIT'!I325</f>
        <v>205.18333333333334</v>
      </c>
      <c r="E29" s="206">
        <f>'SW Test planning-SIT'!U325</f>
        <v>0</v>
      </c>
      <c r="F29" s="206">
        <f>'SW Test planning-SIT'!Y325</f>
        <v>0</v>
      </c>
      <c r="G29" s="206">
        <f>'SW Test planning-SIT'!AB325</f>
        <v>0</v>
      </c>
      <c r="H29" s="206">
        <f>'SW Test planning-SIT'!AD325</f>
        <v>0</v>
      </c>
      <c r="I29" s="206">
        <f>'SW Test planning-SIT'!AH325</f>
        <v>0</v>
      </c>
      <c r="J29" s="206">
        <f>'SW Test planning-SIT'!AK325</f>
        <v>0</v>
      </c>
      <c r="K29" s="206">
        <f>'SW Test planning-SIT'!AX325</f>
        <v>0</v>
      </c>
      <c r="L29" s="205">
        <f>IFERROR(J29/6/'SW Test planning-SIT'!C3,0)</f>
        <v>0</v>
      </c>
      <c r="M29" s="206">
        <f t="shared" si="4"/>
        <v>0</v>
      </c>
    </row>
    <row r="30" spans="2:13" ht="17" customHeight="1">
      <c r="B30" s="202" t="s">
        <v>1634</v>
      </c>
      <c r="C30" s="200" t="s">
        <v>7</v>
      </c>
      <c r="D30" s="205">
        <f>'SW Test planning-SIT'!I457</f>
        <v>21.333333333333332</v>
      </c>
      <c r="E30" s="205">
        <f>'SW Test planning-SIT'!U457</f>
        <v>0</v>
      </c>
      <c r="F30" s="205">
        <f>'SW Test planning-SIT'!Y457</f>
        <v>0</v>
      </c>
      <c r="G30" s="205">
        <f>'SW Test planning-SIT'!AB457</f>
        <v>0</v>
      </c>
      <c r="H30" s="205">
        <f>'SW Test planning-SIT'!AD457</f>
        <v>0</v>
      </c>
      <c r="I30" s="205">
        <f>'SW Test planning-SIT'!AH457</f>
        <v>0</v>
      </c>
      <c r="J30" s="205">
        <f>'SW Test planning-SIT'!AK457</f>
        <v>0</v>
      </c>
      <c r="K30" s="205">
        <f>'SW Test planning-SIT'!AX457</f>
        <v>0</v>
      </c>
      <c r="L30" s="205">
        <f>IFERROR(J30/6/'SW Test planning-SIT'!C3,0)</f>
        <v>0</v>
      </c>
      <c r="M30" s="205">
        <f t="shared" si="4"/>
        <v>0</v>
      </c>
    </row>
    <row r="31" spans="2:13" ht="17" customHeight="1">
      <c r="B31" s="202" t="s">
        <v>1622</v>
      </c>
      <c r="C31" s="200" t="s">
        <v>7</v>
      </c>
      <c r="D31" s="205">
        <f>'SW Test planning-SIT'!I464</f>
        <v>26</v>
      </c>
      <c r="E31" s="205">
        <f>'SW Test planning-SIT'!U464</f>
        <v>0</v>
      </c>
      <c r="F31" s="205">
        <f>'SW Test planning-SIT'!Y464</f>
        <v>0</v>
      </c>
      <c r="G31" s="205">
        <f>'SW Test planning-SIT'!AB464</f>
        <v>0</v>
      </c>
      <c r="H31" s="205">
        <f>'SW Test planning-SIT'!AD464</f>
        <v>0</v>
      </c>
      <c r="I31" s="205">
        <f>'SW Test planning-SIT'!AH464</f>
        <v>0</v>
      </c>
      <c r="J31" s="205">
        <f>'SW Test planning-SIT'!AK464</f>
        <v>0</v>
      </c>
      <c r="K31" s="205">
        <f>'SW Test planning-SIT'!AX464</f>
        <v>0</v>
      </c>
      <c r="L31" s="205">
        <f>IFERROR(J31/6/'SW Test planning-SIT'!C3,0)</f>
        <v>0</v>
      </c>
      <c r="M31" s="205">
        <f t="shared" si="4"/>
        <v>0</v>
      </c>
    </row>
    <row r="32" spans="2:13" ht="17" customHeight="1">
      <c r="B32" s="202" t="s">
        <v>506</v>
      </c>
      <c r="C32" s="200" t="s">
        <v>7</v>
      </c>
      <c r="D32" s="205">
        <f>'SW Test planning-SIT'!I471</f>
        <v>114.83333333333333</v>
      </c>
      <c r="E32" s="205">
        <f>'SW Test planning-SIT'!U471</f>
        <v>0</v>
      </c>
      <c r="F32" s="205">
        <f>'SW Test planning-SIT'!Y471</f>
        <v>0</v>
      </c>
      <c r="G32" s="205">
        <f>'SW Test planning-SIT'!AB471</f>
        <v>0</v>
      </c>
      <c r="H32" s="205">
        <f>'SW Test planning-SIT'!AD471</f>
        <v>0</v>
      </c>
      <c r="I32" s="205">
        <f>'SW Test planning-SIT'!AH471</f>
        <v>0</v>
      </c>
      <c r="J32" s="205">
        <f>'SW Test planning-SIT'!AK471</f>
        <v>0</v>
      </c>
      <c r="K32" s="205">
        <f>'SW Test planning-SIT'!AX471</f>
        <v>0</v>
      </c>
      <c r="L32" s="205">
        <f>IFERROR(J32/6/'SW Test planning-SIT'!C3,0)</f>
        <v>0</v>
      </c>
      <c r="M32" s="205">
        <f t="shared" si="4"/>
        <v>0</v>
      </c>
    </row>
    <row r="33" spans="2:13" ht="17" customHeight="1">
      <c r="B33" s="202" t="s">
        <v>742</v>
      </c>
      <c r="C33" s="200" t="s">
        <v>7</v>
      </c>
      <c r="D33" s="206">
        <f ca="1">'SW Test planning-SIT'!I478</f>
        <v>491.91666666666669</v>
      </c>
      <c r="E33" s="206">
        <f>'SW Test planning-SIT'!U478</f>
        <v>0</v>
      </c>
      <c r="F33" s="206">
        <f>'SW Test planning-SIT'!Y478</f>
        <v>0</v>
      </c>
      <c r="G33" s="206">
        <f>'SW Test planning-SIT'!AB478</f>
        <v>0</v>
      </c>
      <c r="H33" s="206">
        <f>'SW Test planning-SIT'!AD478</f>
        <v>0</v>
      </c>
      <c r="I33" s="206">
        <f>'SW Test planning-SIT'!AH478</f>
        <v>0</v>
      </c>
      <c r="J33" s="206">
        <f>'SW Test planning-SIT'!AK478</f>
        <v>0</v>
      </c>
      <c r="K33" s="206">
        <f>'SW Test planning-SIT'!AX478</f>
        <v>0</v>
      </c>
      <c r="L33" s="205">
        <f>IFERROR(J33/6/'SW Test planning-SIT'!C3,0)</f>
        <v>0</v>
      </c>
      <c r="M33" s="206">
        <f t="shared" si="4"/>
        <v>0</v>
      </c>
    </row>
    <row r="34" spans="2:13" ht="17" customHeight="1">
      <c r="B34" s="203" t="s">
        <v>846</v>
      </c>
      <c r="C34" s="201" t="s">
        <v>7</v>
      </c>
      <c r="D34" s="207">
        <f>'SW Test planning-SIT'!I579</f>
        <v>69</v>
      </c>
      <c r="E34" s="207">
        <f>'SW Test planning-SIT'!U579</f>
        <v>0</v>
      </c>
      <c r="F34" s="207">
        <f>'SW Test planning-SIT'!V579</f>
        <v>0</v>
      </c>
      <c r="G34" s="207">
        <f>'SW Test planning-SIT'!AB579</f>
        <v>0</v>
      </c>
      <c r="H34" s="207">
        <f>'SW Test planning-SIT'!AD579</f>
        <v>0</v>
      </c>
      <c r="I34" s="207">
        <f>'SW Test planning-SIT'!AH579</f>
        <v>0</v>
      </c>
      <c r="J34" s="207">
        <f>'SW Test planning-SIT'!AK579</f>
        <v>0</v>
      </c>
      <c r="K34" s="207">
        <f>'SW Test planning-SIT'!AX579</f>
        <v>0</v>
      </c>
      <c r="L34" s="205">
        <f>IFERROR(J34/6/'SW Test planning-SIT'!C3,0)</f>
        <v>0</v>
      </c>
      <c r="M34" s="207">
        <f t="shared" si="4"/>
        <v>0</v>
      </c>
    </row>
    <row r="35" spans="2:13">
      <c r="D35" s="283"/>
      <c r="E35" s="283"/>
      <c r="F35" s="283"/>
      <c r="G35" s="283"/>
      <c r="H35" s="283"/>
      <c r="I35" s="283"/>
      <c r="J35" s="283"/>
      <c r="K35" s="283"/>
      <c r="L35" s="283"/>
      <c r="M35" s="283"/>
    </row>
    <row r="36" spans="2:13" ht="29" customHeight="1">
      <c r="B36" s="198" t="s">
        <v>1489</v>
      </c>
      <c r="C36" s="198" t="s">
        <v>1490</v>
      </c>
      <c r="D36" s="194" t="s">
        <v>1657</v>
      </c>
      <c r="E36" s="194" t="s">
        <v>2566</v>
      </c>
      <c r="F36" s="195" t="s">
        <v>2568</v>
      </c>
      <c r="G36" s="196" t="s">
        <v>1485</v>
      </c>
      <c r="H36" s="196" t="s">
        <v>1481</v>
      </c>
      <c r="I36" s="196" t="s">
        <v>1621</v>
      </c>
      <c r="J36" s="197" t="s">
        <v>1486</v>
      </c>
      <c r="K36" s="266" t="s">
        <v>1578</v>
      </c>
      <c r="L36" s="266" t="s">
        <v>1642</v>
      </c>
      <c r="M36" s="266" t="s">
        <v>1648</v>
      </c>
    </row>
    <row r="37" spans="2:13">
      <c r="B37" s="321" t="s">
        <v>2572</v>
      </c>
      <c r="C37" s="199" t="s">
        <v>7</v>
      </c>
      <c r="D37" s="204">
        <f ca="1">SUM(D38:D48)</f>
        <v>1197.9300001569588</v>
      </c>
      <c r="E37" s="204">
        <f t="shared" ref="E37:K37" si="6">SUM(E38:E48)</f>
        <v>0</v>
      </c>
      <c r="F37" s="204">
        <f t="shared" si="6"/>
        <v>0</v>
      </c>
      <c r="G37" s="204">
        <f t="shared" si="6"/>
        <v>0</v>
      </c>
      <c r="H37" s="204">
        <f t="shared" si="6"/>
        <v>0</v>
      </c>
      <c r="I37" s="204">
        <f t="shared" si="6"/>
        <v>0</v>
      </c>
      <c r="J37" s="204">
        <f t="shared" si="6"/>
        <v>0</v>
      </c>
      <c r="K37" s="204">
        <f t="shared" si="6"/>
        <v>2</v>
      </c>
      <c r="L37" s="204">
        <f>SUM(L38:L48)</f>
        <v>0</v>
      </c>
      <c r="M37" s="204">
        <f>SUM(M38:M48)</f>
        <v>0</v>
      </c>
    </row>
    <row r="38" spans="2:13" ht="17" customHeight="1">
      <c r="B38" s="202" t="s">
        <v>9</v>
      </c>
      <c r="C38" s="200" t="s">
        <v>7</v>
      </c>
      <c r="D38" s="205">
        <f>'SW Test planning-FFRT'!I10</f>
        <v>179.79333337157968</v>
      </c>
      <c r="E38" s="205">
        <f>'SW Test planning-FFRT'!S10</f>
        <v>0</v>
      </c>
      <c r="F38" s="205">
        <f>'SW Test planning-FFRT'!X10</f>
        <v>0</v>
      </c>
      <c r="G38" s="205">
        <f>'SW Test planning-FFRT'!AA10</f>
        <v>0</v>
      </c>
      <c r="H38" s="205">
        <f>'SW Test planning-FFRT'!AC10</f>
        <v>0</v>
      </c>
      <c r="I38" s="205">
        <f>'SW Test planning-FFRT'!AG10</f>
        <v>0</v>
      </c>
      <c r="J38" s="205">
        <f>'SW Test planning-FFRT'!AJ10</f>
        <v>0</v>
      </c>
      <c r="K38" s="205">
        <f>'SW Test planning-FFRT'!AW10</f>
        <v>0</v>
      </c>
      <c r="L38" s="205">
        <f>IFERROR(J38/6/'SW Test planning-FFRT'!C3,0)</f>
        <v>0</v>
      </c>
      <c r="M38" s="205">
        <f>L38*6/7</f>
        <v>0</v>
      </c>
    </row>
    <row r="39" spans="2:13" ht="17" customHeight="1">
      <c r="B39" s="202" t="s">
        <v>142</v>
      </c>
      <c r="C39" s="200" t="s">
        <v>7</v>
      </c>
      <c r="D39" s="205">
        <f>'SW Test planning-FFRT'!I261</f>
        <v>245.86333343913148</v>
      </c>
      <c r="E39" s="205">
        <f>'SW Test planning-FFRT'!S261</f>
        <v>0</v>
      </c>
      <c r="F39" s="205">
        <f>'SW Test planning-FFRT'!X261</f>
        <v>0</v>
      </c>
      <c r="G39" s="205">
        <f>'SW Test planning-FFRT'!AA261</f>
        <v>0</v>
      </c>
      <c r="H39" s="205">
        <f>'SW Test planning-FFRT'!AC261</f>
        <v>0</v>
      </c>
      <c r="I39" s="205">
        <f>'SW Test planning-FFRT'!AG261</f>
        <v>0</v>
      </c>
      <c r="J39" s="205">
        <f>'SW Test planning-FFRT'!AJ261</f>
        <v>0</v>
      </c>
      <c r="K39" s="205">
        <f>'SW Test planning-FFRT'!AW261</f>
        <v>0</v>
      </c>
      <c r="L39" s="205">
        <f>IFERROR(J39/6/'SW Test planning-FFRT'!C3,0)</f>
        <v>0</v>
      </c>
      <c r="M39" s="205">
        <f t="shared" ref="M39:M48" si="7">L39*6/7</f>
        <v>0</v>
      </c>
    </row>
    <row r="40" spans="2:13" ht="17" customHeight="1">
      <c r="B40" s="202" t="s">
        <v>240</v>
      </c>
      <c r="C40" s="200" t="s">
        <v>7</v>
      </c>
      <c r="D40" s="205">
        <f>'SW Test planning-FFRT'!I539</f>
        <v>121.52333333333331</v>
      </c>
      <c r="E40" s="205">
        <f>'SW Test planning-FFRT'!S539</f>
        <v>0</v>
      </c>
      <c r="F40" s="205">
        <f>'SW Test planning-FFRT'!X539</f>
        <v>0</v>
      </c>
      <c r="G40" s="205">
        <f>'SW Test planning-FFRT'!AA539</f>
        <v>0</v>
      </c>
      <c r="H40" s="205">
        <f>'SW Test planning-FFRT'!AC539</f>
        <v>0</v>
      </c>
      <c r="I40" s="205">
        <f>'SW Test planning-FFRT'!AG539</f>
        <v>0</v>
      </c>
      <c r="J40" s="205">
        <f>'SW Test planning-FFRT'!AJ539</f>
        <v>0</v>
      </c>
      <c r="K40" s="205">
        <f>'SW Test planning-FFRT'!AW539</f>
        <v>0</v>
      </c>
      <c r="L40" s="205">
        <f>IFERROR(J40/6/'SW Test planning-FFRT'!C3,0)</f>
        <v>0</v>
      </c>
      <c r="M40" s="205">
        <f t="shared" si="7"/>
        <v>0</v>
      </c>
    </row>
    <row r="41" spans="2:13" ht="17" customHeight="1">
      <c r="B41" s="202" t="s">
        <v>302</v>
      </c>
      <c r="C41" s="200" t="s">
        <v>7</v>
      </c>
      <c r="D41" s="205">
        <f>'SW Test planning-FFRT'!I640</f>
        <v>130.55666667958101</v>
      </c>
      <c r="E41" s="205">
        <f>'SW Test planning-FFRT'!S640</f>
        <v>0</v>
      </c>
      <c r="F41" s="205">
        <f>'SW Test planning-FFRT'!X640</f>
        <v>0</v>
      </c>
      <c r="G41" s="205">
        <f>'SW Test planning-FFRT'!AA640</f>
        <v>0</v>
      </c>
      <c r="H41" s="205">
        <f>'SW Test planning-FFRT'!AC640</f>
        <v>0</v>
      </c>
      <c r="I41" s="205">
        <f>'SW Test planning-FFRT'!AG640</f>
        <v>0</v>
      </c>
      <c r="J41" s="205">
        <f>'SW Test planning-FFRT'!AJ640</f>
        <v>0</v>
      </c>
      <c r="K41" s="205">
        <f>'SW Test planning-FFRT'!AW640</f>
        <v>0</v>
      </c>
      <c r="L41" s="205">
        <f>IFERROR(J41/6/'SW Test planning-FFRT'!C3,0)</f>
        <v>0</v>
      </c>
      <c r="M41" s="205">
        <f t="shared" si="7"/>
        <v>0</v>
      </c>
    </row>
    <row r="42" spans="2:13" ht="17" customHeight="1">
      <c r="B42" s="202" t="s">
        <v>385</v>
      </c>
      <c r="C42" s="200" t="s">
        <v>7</v>
      </c>
      <c r="D42" s="205">
        <f ca="1">'SW Test planning-FFRT'!I834</f>
        <v>20.783333333333335</v>
      </c>
      <c r="E42" s="205">
        <f>'SW Test planning-FFRT'!S834</f>
        <v>0</v>
      </c>
      <c r="F42" s="205">
        <f>'SW Test planning-FFRT'!X834</f>
        <v>0</v>
      </c>
      <c r="G42" s="205">
        <f>'SW Test planning-FFRT'!AA834</f>
        <v>0</v>
      </c>
      <c r="H42" s="205">
        <f>'SW Test planning-FFRT'!AC834</f>
        <v>0</v>
      </c>
      <c r="I42" s="205">
        <f>'SW Test planning-FFRT'!AG834</f>
        <v>0</v>
      </c>
      <c r="J42" s="205">
        <f>'SW Test planning-FFRT'!AJ834</f>
        <v>0</v>
      </c>
      <c r="K42" s="205">
        <f>'SW Test planning-FFRT'!AW834</f>
        <v>0</v>
      </c>
      <c r="L42" s="205">
        <f>IFERROR(J42/6/'SW Test planning-FFRT'!C3,0)</f>
        <v>0</v>
      </c>
      <c r="M42" s="205">
        <f t="shared" si="7"/>
        <v>0</v>
      </c>
    </row>
    <row r="43" spans="2:13" ht="17" customHeight="1">
      <c r="B43" s="341" t="s">
        <v>2622</v>
      </c>
      <c r="C43" s="200" t="s">
        <v>7</v>
      </c>
      <c r="D43" s="205">
        <f>'SW Test planning-FFRT'!I912</f>
        <v>15.34</v>
      </c>
      <c r="E43" s="205">
        <f>'SW Test planning-FFRT'!S912</f>
        <v>0</v>
      </c>
      <c r="F43" s="205">
        <f>'SW Test planning-FFRT'!X912</f>
        <v>0</v>
      </c>
      <c r="G43" s="205">
        <f>'SW Test planning-FFRT'!AA912</f>
        <v>0</v>
      </c>
      <c r="H43" s="205">
        <f>'SW Test planning-FFRT'!AC912</f>
        <v>0</v>
      </c>
      <c r="I43" s="205">
        <f>'SW Test planning-FFRT'!AG912</f>
        <v>0</v>
      </c>
      <c r="J43" s="205">
        <f>'SW Test planning-FFRT'!AJ912</f>
        <v>0</v>
      </c>
      <c r="K43" s="205">
        <f>'SW Test planning-FFRT'!AW912</f>
        <v>0</v>
      </c>
      <c r="L43" s="205">
        <f>IFERROR(J43/6/'SW Test planning-FFRT'!C3,0)</f>
        <v>0</v>
      </c>
      <c r="M43" s="205">
        <f t="shared" ref="M43" si="8">L43*6/7</f>
        <v>0</v>
      </c>
    </row>
    <row r="44" spans="2:13" ht="17" customHeight="1">
      <c r="B44" s="202" t="s">
        <v>454</v>
      </c>
      <c r="C44" s="200" t="s">
        <v>7</v>
      </c>
      <c r="D44" s="205">
        <f>'SW Test planning-FFRT'!I919</f>
        <v>203.25</v>
      </c>
      <c r="E44" s="205">
        <f>'SW Test planning-FFRT'!S919</f>
        <v>0</v>
      </c>
      <c r="F44" s="205">
        <f>'SW Test planning-FFRT'!X919</f>
        <v>0</v>
      </c>
      <c r="G44" s="205">
        <f>'SW Test planning-FFRT'!AA919</f>
        <v>0</v>
      </c>
      <c r="H44" s="205">
        <f>'SW Test planning-FFRT'!AC919</f>
        <v>0</v>
      </c>
      <c r="I44" s="205">
        <f>'SW Test planning-FFRT'!AG919</f>
        <v>0</v>
      </c>
      <c r="J44" s="205">
        <f>'SW Test planning-FFRT'!AJ919</f>
        <v>0</v>
      </c>
      <c r="K44" s="205">
        <f>'SW Test planning-FFRT'!AW919</f>
        <v>0</v>
      </c>
      <c r="L44" s="205">
        <f>IFERROR(J44/6/'SW Test planning-FFRT'!C3,0)</f>
        <v>0</v>
      </c>
      <c r="M44" s="205">
        <f t="shared" si="7"/>
        <v>0</v>
      </c>
    </row>
    <row r="45" spans="2:13" ht="17" customHeight="1">
      <c r="B45" s="202" t="s">
        <v>1634</v>
      </c>
      <c r="C45" s="200" t="s">
        <v>7</v>
      </c>
      <c r="D45" s="205">
        <f>'SW Test planning-FFRT'!I939</f>
        <v>31.833333333333332</v>
      </c>
      <c r="E45" s="205">
        <f>'SW Test planning-FFRT'!S939</f>
        <v>0</v>
      </c>
      <c r="F45" s="205">
        <f>'SW Test planning-FFRT'!X939</f>
        <v>0</v>
      </c>
      <c r="G45" s="205">
        <f>'SW Test planning-FFRT'!AA939</f>
        <v>0</v>
      </c>
      <c r="H45" s="205">
        <f>'SW Test planning-FFRT'!AC939</f>
        <v>0</v>
      </c>
      <c r="I45" s="205">
        <f>'SW Test planning-FFRT'!AG939</f>
        <v>0</v>
      </c>
      <c r="J45" s="205">
        <f>'SW Test planning-FFRT'!AJ939</f>
        <v>0</v>
      </c>
      <c r="K45" s="205">
        <f>'SW Test planning-FFRT'!AW939</f>
        <v>0</v>
      </c>
      <c r="L45" s="205">
        <f>IFERROR(J45/6/'SW Test planning-FFRT'!C3,0)</f>
        <v>0</v>
      </c>
      <c r="M45" s="205">
        <f t="shared" si="7"/>
        <v>0</v>
      </c>
    </row>
    <row r="46" spans="2:13" ht="17" customHeight="1">
      <c r="B46" s="202" t="s">
        <v>1622</v>
      </c>
      <c r="C46" s="200" t="s">
        <v>7</v>
      </c>
      <c r="D46" s="205">
        <f>'SW Test planning-FFRT'!I946</f>
        <v>31.416666666666668</v>
      </c>
      <c r="E46" s="205">
        <f>'SW Test planning-FFRT'!S946</f>
        <v>0</v>
      </c>
      <c r="F46" s="205">
        <f>'SW Test planning-FFRT'!X946</f>
        <v>0</v>
      </c>
      <c r="G46" s="205">
        <f>'SW Test planning-FFRT'!AA946</f>
        <v>0</v>
      </c>
      <c r="H46" s="205">
        <f>'SW Test planning-FFRT'!AC946</f>
        <v>0</v>
      </c>
      <c r="I46" s="205">
        <f>'SW Test planning-FFRT'!AG946</f>
        <v>0</v>
      </c>
      <c r="J46" s="205">
        <f>'SW Test planning-FFRT'!AJ946</f>
        <v>0</v>
      </c>
      <c r="K46" s="205">
        <f>'SW Test planning-FFRT'!AW946</f>
        <v>0</v>
      </c>
      <c r="L46" s="205">
        <f>IFERROR(J46/6/'SW Test planning-FFRT'!C3,0)</f>
        <v>0</v>
      </c>
      <c r="M46" s="205">
        <f t="shared" si="7"/>
        <v>0</v>
      </c>
    </row>
    <row r="47" spans="2:13" ht="17" customHeight="1">
      <c r="B47" s="202" t="s">
        <v>742</v>
      </c>
      <c r="C47" s="200" t="s">
        <v>7</v>
      </c>
      <c r="D47" s="205">
        <f>'SW Test planning-FFRT'!I967</f>
        <v>217.57000000000002</v>
      </c>
      <c r="E47" s="205">
        <f>'SW Test planning-FFRT'!S967</f>
        <v>0</v>
      </c>
      <c r="F47" s="205">
        <f>'SW Test planning-FFRT'!X967</f>
        <v>0</v>
      </c>
      <c r="G47" s="205">
        <f>'SW Test planning-FFRT'!AA967</f>
        <v>0</v>
      </c>
      <c r="H47" s="205">
        <f>'SW Test planning-FFRT'!AC967</f>
        <v>0</v>
      </c>
      <c r="I47" s="205">
        <f>'SW Test planning-FFRT'!AG967</f>
        <v>0</v>
      </c>
      <c r="J47" s="205">
        <f>'SW Test planning-FFRT'!AJ967</f>
        <v>0</v>
      </c>
      <c r="K47" s="205">
        <f>'SW Test planning-FFRT'!AW967</f>
        <v>0</v>
      </c>
      <c r="L47" s="206">
        <f>IFERROR(J47/6/'SW Test planning-FFRT'!C3,0)</f>
        <v>0</v>
      </c>
      <c r="M47" s="206">
        <f t="shared" si="7"/>
        <v>0</v>
      </c>
    </row>
    <row r="48" spans="2:13" ht="30.5" customHeight="1">
      <c r="B48" s="340" t="s">
        <v>2618</v>
      </c>
      <c r="C48" s="201" t="s">
        <v>7</v>
      </c>
      <c r="D48" s="205">
        <f>'SW Test planning-FFRT'!X1270</f>
        <v>0</v>
      </c>
      <c r="E48" s="205">
        <f>'SW Test planning-FFRT'!S1270</f>
        <v>0</v>
      </c>
      <c r="F48" s="205">
        <f>'SW Test planning-FFRT'!X1270</f>
        <v>0</v>
      </c>
      <c r="G48" s="205">
        <f>'SW Test planning-FFRT'!AA1270</f>
        <v>0</v>
      </c>
      <c r="H48" s="205">
        <f>'SW Test planning-FFRT'!AC1270</f>
        <v>0</v>
      </c>
      <c r="I48" s="205">
        <f>'SW Test planning-FFRT'!AG1270</f>
        <v>0</v>
      </c>
      <c r="J48" s="205">
        <f>'SW Test planning-FFRT'!AJ1270</f>
        <v>0</v>
      </c>
      <c r="K48" s="205">
        <f>'SW Test planning-FFRT'!AW1270</f>
        <v>2</v>
      </c>
      <c r="L48" s="207">
        <f>IFERROR(J48/6/'SW Test planning-FFRT'!C3,0)</f>
        <v>0</v>
      </c>
      <c r="M48" s="207">
        <f t="shared" si="7"/>
        <v>0</v>
      </c>
    </row>
    <row r="49" spans="4:13">
      <c r="D49" s="283"/>
      <c r="E49" s="283"/>
      <c r="F49" s="283"/>
      <c r="G49" s="283"/>
      <c r="H49" s="283"/>
      <c r="I49" s="283"/>
      <c r="J49" s="283"/>
      <c r="K49" s="283"/>
      <c r="L49" s="283"/>
      <c r="M49" s="283"/>
    </row>
  </sheetData>
  <sheetProtection password="CD8C" sheet="1" objects="1" scenarios="1"/>
  <protectedRanges>
    <protectedRange sqref="B2 M5 M21 M37 L4:L18 L20:L34 L36:L48" name="範圍1"/>
  </protectedRanges>
  <customSheetViews>
    <customSheetView guid="{795862F2-72E9-4114-B5C5-9A2887D08FC3}" scale="90" hiddenRows="1">
      <selection activeCell="B30" sqref="B30"/>
      <pageMargins left="0.7" right="0.7" top="0.75" bottom="0.75" header="0.3" footer="0.3"/>
      <pageSetup paperSize="9" orientation="portrait" r:id="rId1"/>
    </customSheetView>
  </customSheetViews>
  <mergeCells count="1">
    <mergeCell ref="B2:L2"/>
  </mergeCells>
  <phoneticPr fontId="7" type="noConversion"/>
  <pageMargins left="0.7" right="0.7" top="0.75" bottom="0.75" header="0.3" footer="0.3"/>
  <pageSetup paperSize="9" orientation="portrait" r:id="rId2"/>
  <ignoredErrors>
    <ignoredError sqref="E44:E48 E38:E4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Y650"/>
  <sheetViews>
    <sheetView showGridLines="0" zoomScale="60" zoomScaleNormal="60" workbookViewId="0">
      <pane xSplit="5" ySplit="9" topLeftCell="F579" activePane="bottomRight" state="frozen"/>
      <selection pane="topRight" activeCell="E1" sqref="E1"/>
      <selection pane="bottomLeft" activeCell="A6" sqref="A6"/>
      <selection pane="bottomRight" activeCell="BD587" sqref="BD587"/>
    </sheetView>
  </sheetViews>
  <sheetFormatPr defaultColWidth="8.6640625" defaultRowHeight="15" outlineLevelRow="1" outlineLevelCol="1"/>
  <cols>
    <col min="1" max="1" width="0.6640625" style="151" customWidth="1"/>
    <col min="2" max="2" width="17" style="163" customWidth="1"/>
    <col min="3" max="3" width="33.9140625" style="7" customWidth="1"/>
    <col min="4" max="4" width="7.9140625" style="13" customWidth="1"/>
    <col min="5" max="5" width="10.5" style="2" customWidth="1"/>
    <col min="6" max="6" width="7.9140625" style="1" customWidth="1"/>
    <col min="7" max="7" width="6.83203125" style="3" customWidth="1"/>
    <col min="8" max="8" width="9" style="11" customWidth="1"/>
    <col min="9" max="9" width="8.83203125" style="10" customWidth="1"/>
    <col min="10" max="10" width="11.08203125" style="10" customWidth="1"/>
    <col min="11" max="11" width="10.58203125" style="265" customWidth="1"/>
    <col min="12" max="14" width="8.08203125" style="4" customWidth="1" outlineLevel="1"/>
    <col min="15" max="15" width="5.1640625" style="4" customWidth="1" outlineLevel="1"/>
    <col min="16" max="16" width="7.33203125" style="4" customWidth="1" outlineLevel="1"/>
    <col min="17" max="18" width="5" style="4" customWidth="1" outlineLevel="1"/>
    <col min="19" max="19" width="25.6640625" style="5" customWidth="1" outlineLevel="1"/>
    <col min="20" max="20" width="13.83203125" style="4" customWidth="1"/>
    <col min="21" max="21" width="10" style="10" customWidth="1" collapsed="1"/>
    <col min="22" max="22" width="6.83203125" style="5" customWidth="1"/>
    <col min="23" max="23" width="11.1640625" style="5" customWidth="1"/>
    <col min="24" max="24" width="9.33203125" style="4" customWidth="1"/>
    <col min="25" max="25" width="14.4140625" style="10" customWidth="1"/>
    <col min="26" max="26" width="2.6640625" style="151" customWidth="1"/>
    <col min="27" max="27" width="10.58203125" style="4" customWidth="1"/>
    <col min="28" max="28" width="10.58203125" style="10" customWidth="1"/>
    <col min="29" max="29" width="9.83203125" style="4" customWidth="1"/>
    <col min="30" max="30" width="9.83203125" style="10" customWidth="1"/>
    <col min="31" max="31" width="35.58203125" style="10" customWidth="1"/>
    <col min="32" max="33" width="9.83203125" style="4" customWidth="1"/>
    <col min="34" max="34" width="9.83203125" style="10" customWidth="1"/>
    <col min="35" max="35" width="35.58203125" style="4" customWidth="1"/>
    <col min="36" max="36" width="9.83203125" style="4" customWidth="1"/>
    <col min="37" max="37" width="9.6640625" style="5" customWidth="1"/>
    <col min="38" max="47" width="8.9140625" style="4" customWidth="1" outlineLevel="1"/>
    <col min="48" max="50" width="10.58203125" style="10" customWidth="1"/>
    <col min="51" max="51" width="30.4140625" style="151" customWidth="1"/>
    <col min="52" max="1016" width="9" style="151" customWidth="1"/>
    <col min="1017" max="16384" width="8.6640625" style="151"/>
  </cols>
  <sheetData>
    <row r="1" spans="2:51" ht="23.5">
      <c r="B1" s="416" t="s">
        <v>2575</v>
      </c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187"/>
      <c r="U1" s="283"/>
      <c r="V1" s="284"/>
      <c r="W1" s="284"/>
      <c r="X1" s="285"/>
      <c r="Y1" s="283"/>
      <c r="Z1" s="284"/>
      <c r="AA1" s="285"/>
      <c r="AB1" s="283"/>
      <c r="AC1" s="286"/>
      <c r="AD1" s="283"/>
      <c r="AE1" s="283"/>
      <c r="AF1" s="285"/>
      <c r="AG1" s="285"/>
      <c r="AH1" s="283"/>
      <c r="AI1" s="285"/>
      <c r="AJ1" s="283"/>
      <c r="AK1" s="283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7"/>
      <c r="AW1" s="287"/>
      <c r="AX1" s="283"/>
      <c r="AY1" s="191"/>
    </row>
    <row r="2" spans="2:51" ht="20" customHeight="1">
      <c r="B2" s="150" t="s">
        <v>2573</v>
      </c>
      <c r="C2" s="291" t="s">
        <v>1646</v>
      </c>
      <c r="D2" s="149"/>
      <c r="E2" s="149"/>
      <c r="F2" s="149"/>
      <c r="G2" s="149"/>
      <c r="H2" s="149"/>
      <c r="I2" s="149"/>
      <c r="J2" s="149"/>
      <c r="K2" s="250"/>
      <c r="L2" s="149"/>
      <c r="M2" s="149"/>
      <c r="N2" s="149"/>
      <c r="O2" s="149"/>
      <c r="P2" s="149"/>
      <c r="Q2" s="149"/>
      <c r="R2" s="149"/>
      <c r="S2" s="171"/>
      <c r="T2" s="171"/>
      <c r="U2" s="220"/>
      <c r="V2" s="149"/>
      <c r="W2" s="149"/>
      <c r="X2" s="193"/>
      <c r="Y2" s="220"/>
      <c r="AA2" s="172"/>
      <c r="AB2" s="220"/>
      <c r="AC2" s="172"/>
      <c r="AD2" s="220"/>
      <c r="AE2" s="220"/>
      <c r="AF2" s="172"/>
      <c r="AG2" s="193"/>
      <c r="AH2" s="220"/>
      <c r="AI2" s="193"/>
      <c r="AJ2" s="193"/>
      <c r="AK2" s="149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220"/>
      <c r="AW2" s="220"/>
      <c r="AX2" s="220"/>
    </row>
    <row r="3" spans="2:51" ht="20" customHeight="1">
      <c r="B3" s="150" t="s">
        <v>1647</v>
      </c>
      <c r="C3" s="292">
        <v>15</v>
      </c>
      <c r="D3" s="149"/>
      <c r="E3" s="149"/>
      <c r="F3" s="149"/>
      <c r="G3" s="149"/>
      <c r="H3" s="149"/>
      <c r="I3" s="149"/>
      <c r="J3" s="149"/>
      <c r="K3" s="250"/>
      <c r="L3" s="149"/>
      <c r="M3" s="149"/>
      <c r="N3" s="149"/>
      <c r="O3" s="149"/>
      <c r="P3" s="149"/>
      <c r="Q3" s="149"/>
      <c r="R3" s="149"/>
      <c r="S3" s="171"/>
      <c r="T3" s="171"/>
      <c r="U3" s="220"/>
      <c r="V3" s="149"/>
      <c r="W3" s="149"/>
      <c r="X3" s="193"/>
      <c r="Y3" s="220"/>
      <c r="AA3" s="172"/>
      <c r="AB3" s="220"/>
      <c r="AC3" s="172"/>
      <c r="AD3" s="220"/>
      <c r="AE3" s="220"/>
      <c r="AF3" s="172"/>
      <c r="AG3" s="193"/>
      <c r="AH3" s="220"/>
      <c r="AI3" s="193"/>
      <c r="AJ3" s="193"/>
      <c r="AK3" s="149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220"/>
      <c r="AW3" s="220"/>
      <c r="AX3" s="220"/>
      <c r="AY3" s="190"/>
    </row>
    <row r="4" spans="2:51" s="189" customFormat="1" ht="21">
      <c r="B4" s="222" t="s">
        <v>2574</v>
      </c>
      <c r="C4" s="293">
        <v>43813</v>
      </c>
      <c r="D4" s="188"/>
      <c r="E4" s="188"/>
      <c r="F4" s="188"/>
      <c r="G4" s="188"/>
      <c r="H4" s="188"/>
      <c r="I4" s="188"/>
      <c r="J4" s="188"/>
      <c r="K4" s="251"/>
      <c r="L4" s="188"/>
      <c r="M4" s="188"/>
      <c r="N4" s="188"/>
      <c r="O4" s="188"/>
      <c r="P4" s="188"/>
      <c r="Q4" s="188"/>
      <c r="R4" s="188"/>
      <c r="S4" s="188"/>
      <c r="T4" s="188"/>
      <c r="U4" s="220"/>
      <c r="V4" s="188"/>
      <c r="W4" s="188"/>
      <c r="X4" s="188"/>
      <c r="Y4" s="220"/>
      <c r="AA4" s="211"/>
      <c r="AB4" s="211"/>
      <c r="AC4" s="188"/>
      <c r="AD4" s="211"/>
      <c r="AE4" s="211"/>
      <c r="AF4" s="211"/>
      <c r="AG4" s="211"/>
      <c r="AH4" s="211"/>
      <c r="AI4" s="211"/>
      <c r="AJ4" s="211"/>
      <c r="AK4" s="211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211"/>
      <c r="AW4" s="211"/>
      <c r="AX4" s="211"/>
    </row>
    <row r="5" spans="2:51" s="152" customFormat="1" ht="24.5" customHeight="1">
      <c r="B5" s="148"/>
      <c r="C5" s="147"/>
      <c r="D5" s="147"/>
      <c r="E5" s="147"/>
      <c r="F5" s="147"/>
      <c r="G5" s="147"/>
      <c r="H5" s="424" t="s">
        <v>1536</v>
      </c>
      <c r="I5" s="425"/>
      <c r="J5" s="425"/>
      <c r="K5" s="425"/>
      <c r="L5" s="421" t="s">
        <v>1589</v>
      </c>
      <c r="M5" s="422"/>
      <c r="N5" s="422"/>
      <c r="O5" s="422"/>
      <c r="P5" s="422"/>
      <c r="Q5" s="422"/>
      <c r="R5" s="422"/>
      <c r="S5" s="423"/>
      <c r="T5" s="236" t="s">
        <v>1568</v>
      </c>
      <c r="U5" s="238" t="s">
        <v>1538</v>
      </c>
      <c r="V5" s="236" t="s">
        <v>1537</v>
      </c>
      <c r="W5" s="236" t="s">
        <v>1537</v>
      </c>
      <c r="X5" s="236" t="s">
        <v>1537</v>
      </c>
      <c r="Y5" s="238" t="s">
        <v>1538</v>
      </c>
      <c r="AA5" s="236" t="s">
        <v>1568</v>
      </c>
      <c r="AB5" s="238" t="s">
        <v>1538</v>
      </c>
      <c r="AC5" s="236" t="s">
        <v>1568</v>
      </c>
      <c r="AD5" s="238" t="s">
        <v>1538</v>
      </c>
      <c r="AE5" s="269" t="s">
        <v>1568</v>
      </c>
      <c r="AF5" s="236" t="s">
        <v>1568</v>
      </c>
      <c r="AG5" s="296" t="s">
        <v>2579</v>
      </c>
      <c r="AH5" s="238" t="s">
        <v>1538</v>
      </c>
      <c r="AI5" s="269" t="s">
        <v>1568</v>
      </c>
      <c r="AJ5" s="288" t="s">
        <v>1632</v>
      </c>
      <c r="AK5" s="238" t="s">
        <v>1538</v>
      </c>
      <c r="AL5" s="436" t="s">
        <v>1537</v>
      </c>
      <c r="AM5" s="436"/>
      <c r="AN5" s="436"/>
      <c r="AO5" s="436"/>
      <c r="AP5" s="436"/>
      <c r="AQ5" s="436"/>
      <c r="AR5" s="436"/>
      <c r="AS5" s="436"/>
      <c r="AT5" s="436"/>
      <c r="AU5" s="436"/>
      <c r="AV5" s="237" t="s">
        <v>1537</v>
      </c>
      <c r="AW5" s="290" t="s">
        <v>1537</v>
      </c>
      <c r="AX5" s="296" t="s">
        <v>1537</v>
      </c>
    </row>
    <row r="6" spans="2:51" s="153" customFormat="1" ht="18.5" customHeight="1">
      <c r="B6" s="417" t="s">
        <v>0</v>
      </c>
      <c r="C6" s="417" t="s">
        <v>1</v>
      </c>
      <c r="D6" s="418" t="s">
        <v>2</v>
      </c>
      <c r="E6" s="419" t="s">
        <v>3</v>
      </c>
      <c r="F6" s="417" t="s">
        <v>4</v>
      </c>
      <c r="G6" s="417" t="s">
        <v>5</v>
      </c>
      <c r="H6" s="412" t="s">
        <v>1108</v>
      </c>
      <c r="I6" s="412" t="s">
        <v>1657</v>
      </c>
      <c r="J6" s="412" t="s">
        <v>1109</v>
      </c>
      <c r="K6" s="413" t="s">
        <v>1625</v>
      </c>
      <c r="L6" s="426" t="s">
        <v>1134</v>
      </c>
      <c r="M6" s="414" t="s">
        <v>1135</v>
      </c>
      <c r="N6" s="415"/>
      <c r="O6" s="428" t="s">
        <v>1137</v>
      </c>
      <c r="P6" s="429"/>
      <c r="Q6" s="414" t="s">
        <v>1150</v>
      </c>
      <c r="R6" s="415"/>
      <c r="S6" s="420" t="s">
        <v>1113</v>
      </c>
      <c r="T6" s="412" t="s">
        <v>1658</v>
      </c>
      <c r="U6" s="412" t="s">
        <v>2581</v>
      </c>
      <c r="V6" s="411" t="s">
        <v>1114</v>
      </c>
      <c r="W6" s="411" t="s">
        <v>1115</v>
      </c>
      <c r="X6" s="431" t="s">
        <v>1548</v>
      </c>
      <c r="Y6" s="432" t="s">
        <v>1659</v>
      </c>
      <c r="AA6" s="433" t="s">
        <v>1484</v>
      </c>
      <c r="AB6" s="434" t="s">
        <v>1485</v>
      </c>
      <c r="AC6" s="433" t="s">
        <v>1483</v>
      </c>
      <c r="AD6" s="434" t="s">
        <v>1482</v>
      </c>
      <c r="AE6" s="434" t="s">
        <v>1635</v>
      </c>
      <c r="AF6" s="433" t="s">
        <v>1617</v>
      </c>
      <c r="AG6" s="433" t="s">
        <v>1636</v>
      </c>
      <c r="AH6" s="434" t="s">
        <v>1620</v>
      </c>
      <c r="AI6" s="434" t="s">
        <v>1635</v>
      </c>
      <c r="AJ6" s="430" t="s">
        <v>1550</v>
      </c>
      <c r="AK6" s="437" t="s">
        <v>1549</v>
      </c>
      <c r="AL6" s="438" t="s">
        <v>1133</v>
      </c>
      <c r="AM6" s="439"/>
      <c r="AN6" s="439"/>
      <c r="AO6" s="439"/>
      <c r="AP6" s="439"/>
      <c r="AQ6" s="439"/>
      <c r="AR6" s="439"/>
      <c r="AS6" s="439"/>
      <c r="AT6" s="439"/>
      <c r="AU6" s="440"/>
      <c r="AV6" s="435" t="s">
        <v>1624</v>
      </c>
      <c r="AW6" s="435" t="s">
        <v>1643</v>
      </c>
      <c r="AX6" s="435" t="s">
        <v>1578</v>
      </c>
    </row>
    <row r="7" spans="2:51" s="153" customFormat="1" ht="30.5" customHeight="1">
      <c r="B7" s="417"/>
      <c r="C7" s="417"/>
      <c r="D7" s="418"/>
      <c r="E7" s="419"/>
      <c r="F7" s="417"/>
      <c r="G7" s="417"/>
      <c r="H7" s="412"/>
      <c r="I7" s="412"/>
      <c r="J7" s="412"/>
      <c r="K7" s="413"/>
      <c r="L7" s="427"/>
      <c r="M7" s="239" t="s">
        <v>1136</v>
      </c>
      <c r="N7" s="240" t="s">
        <v>1152</v>
      </c>
      <c r="O7" s="240" t="s">
        <v>1147</v>
      </c>
      <c r="P7" s="240" t="s">
        <v>1148</v>
      </c>
      <c r="Q7" s="241" t="s">
        <v>1153</v>
      </c>
      <c r="R7" s="241" t="s">
        <v>1149</v>
      </c>
      <c r="S7" s="420"/>
      <c r="T7" s="412"/>
      <c r="U7" s="412"/>
      <c r="V7" s="411"/>
      <c r="W7" s="411"/>
      <c r="X7" s="431"/>
      <c r="Y7" s="432"/>
      <c r="AA7" s="433"/>
      <c r="AB7" s="434"/>
      <c r="AC7" s="433"/>
      <c r="AD7" s="434"/>
      <c r="AE7" s="434"/>
      <c r="AF7" s="433"/>
      <c r="AG7" s="433"/>
      <c r="AH7" s="434"/>
      <c r="AI7" s="434"/>
      <c r="AJ7" s="430"/>
      <c r="AK7" s="437"/>
      <c r="AL7" s="441"/>
      <c r="AM7" s="442"/>
      <c r="AN7" s="442"/>
      <c r="AO7" s="442"/>
      <c r="AP7" s="442"/>
      <c r="AQ7" s="442"/>
      <c r="AR7" s="442"/>
      <c r="AS7" s="442"/>
      <c r="AT7" s="442"/>
      <c r="AU7" s="443"/>
      <c r="AV7" s="435"/>
      <c r="AW7" s="435"/>
      <c r="AX7" s="435"/>
    </row>
    <row r="8" spans="2:51" s="154" customFormat="1" ht="14" customHeight="1">
      <c r="B8" s="405" t="s">
        <v>1138</v>
      </c>
      <c r="C8" s="405"/>
      <c r="D8" s="405"/>
      <c r="E8" s="410" t="s">
        <v>6</v>
      </c>
      <c r="F8" s="19" t="s">
        <v>7</v>
      </c>
      <c r="G8" s="20"/>
      <c r="H8" s="20">
        <f ca="1">H9/60</f>
        <v>6102.2833333333338</v>
      </c>
      <c r="I8" s="20">
        <f ca="1">I9/60</f>
        <v>2145.9499999999998</v>
      </c>
      <c r="J8" s="20">
        <f>J9/60</f>
        <v>3956.3333333333335</v>
      </c>
      <c r="K8" s="210">
        <f>K9/60</f>
        <v>86.85</v>
      </c>
      <c r="L8" s="42"/>
      <c r="M8" s="42"/>
      <c r="N8" s="42"/>
      <c r="O8" s="42"/>
      <c r="P8" s="42"/>
      <c r="Q8" s="42"/>
      <c r="R8" s="42"/>
      <c r="S8" s="164"/>
      <c r="T8" s="164"/>
      <c r="U8" s="20">
        <f>U9/60</f>
        <v>0</v>
      </c>
      <c r="V8" s="164"/>
      <c r="W8" s="271"/>
      <c r="X8" s="209"/>
      <c r="Y8" s="210">
        <f>Y9/60</f>
        <v>0</v>
      </c>
      <c r="AA8" s="210"/>
      <c r="AB8" s="210">
        <f t="shared" ref="AB8:AK8" si="0">AB9/60</f>
        <v>0</v>
      </c>
      <c r="AC8" s="210"/>
      <c r="AD8" s="210">
        <f>AD9/60</f>
        <v>0</v>
      </c>
      <c r="AE8" s="210"/>
      <c r="AF8" s="210"/>
      <c r="AG8" s="210"/>
      <c r="AH8" s="210">
        <f>AH9/60</f>
        <v>0</v>
      </c>
      <c r="AI8" s="210"/>
      <c r="AJ8" s="209"/>
      <c r="AK8" s="210">
        <f t="shared" si="0"/>
        <v>0</v>
      </c>
      <c r="AL8" s="165" t="s">
        <v>1116</v>
      </c>
      <c r="AM8" s="165" t="s">
        <v>1117</v>
      </c>
      <c r="AN8" s="165" t="s">
        <v>1118</v>
      </c>
      <c r="AO8" s="165" t="s">
        <v>1119</v>
      </c>
      <c r="AP8" s="165" t="s">
        <v>1120</v>
      </c>
      <c r="AQ8" s="165" t="s">
        <v>1121</v>
      </c>
      <c r="AR8" s="165" t="s">
        <v>1122</v>
      </c>
      <c r="AS8" s="165" t="s">
        <v>1123</v>
      </c>
      <c r="AT8" s="165" t="s">
        <v>1124</v>
      </c>
      <c r="AU8" s="165" t="s">
        <v>1125</v>
      </c>
      <c r="AV8" s="210"/>
      <c r="AW8" s="210"/>
      <c r="AX8" s="210">
        <f>AX9/60</f>
        <v>0</v>
      </c>
    </row>
    <row r="9" spans="2:51" s="154" customFormat="1" ht="13">
      <c r="B9" s="405"/>
      <c r="C9" s="405"/>
      <c r="D9" s="405"/>
      <c r="E9" s="410"/>
      <c r="F9" s="19" t="s">
        <v>8</v>
      </c>
      <c r="G9" s="20"/>
      <c r="H9" s="20">
        <f ca="1">SUM(I9:J9)</f>
        <v>366137</v>
      </c>
      <c r="I9" s="20">
        <f ca="1">SUM(I11,I67,I132,I168,I227,I288,I294,I326,I458,I465,I472,I479,I580)</f>
        <v>128757</v>
      </c>
      <c r="J9" s="20">
        <f>SUM(J11,J67,J132,J168,J227,J288,J294,J326,J458,J465,J472,J479,J580)</f>
        <v>237380</v>
      </c>
      <c r="K9" s="20">
        <f>SUM(K11,K67,K132,K168,K227,K288,K294,K326,K458,K465,K472,K479,K580)</f>
        <v>5211</v>
      </c>
      <c r="L9" s="42"/>
      <c r="M9" s="42"/>
      <c r="N9" s="42"/>
      <c r="O9" s="42"/>
      <c r="P9" s="42"/>
      <c r="Q9" s="42"/>
      <c r="R9" s="42"/>
      <c r="S9" s="164"/>
      <c r="T9" s="164"/>
      <c r="U9" s="20">
        <f>SUM(U11,U67,U132,U168,U227,U288,U294,U326,U458,U465,U472,U479,U580)</f>
        <v>0</v>
      </c>
      <c r="V9" s="164"/>
      <c r="W9" s="271"/>
      <c r="X9" s="209"/>
      <c r="Y9" s="20">
        <f>SUM(Y11,Y67,Y132,Y168,Y227,Y288,Y294,Y326,Y458,Y465,Y472,Y479,Y580)</f>
        <v>0</v>
      </c>
      <c r="AA9" s="210"/>
      <c r="AB9" s="20">
        <f>SUM(AB11,AB67,AB132,AB168,AB227,AB288,AB294,AB326,AB458,AB465,AB472,AB479,AB580)</f>
        <v>0</v>
      </c>
      <c r="AC9" s="210"/>
      <c r="AD9" s="20">
        <f>SUM(AD11,AD67,AD132,AD168,AD227,AD288,AD294,AD326,AD458,AD465,AD472,AD479,AD580)</f>
        <v>0</v>
      </c>
      <c r="AE9" s="20"/>
      <c r="AF9" s="210"/>
      <c r="AG9" s="20"/>
      <c r="AH9" s="20">
        <f>SUM(AH11,AH67,AH132,AH168,AH227,AH288,AH294,AH326,AH458,AH465,AH472,AH479,AH580)</f>
        <v>0</v>
      </c>
      <c r="AI9" s="210"/>
      <c r="AJ9" s="209"/>
      <c r="AK9" s="20">
        <f>SUM(AK11,AK67,AK132,AK168,AK227,AK288,AK294,AK326,AK458,AK465,AK472,AK479,AK580)</f>
        <v>0</v>
      </c>
      <c r="AL9" s="165" t="s">
        <v>1126</v>
      </c>
      <c r="AM9" s="165" t="s">
        <v>1130</v>
      </c>
      <c r="AN9" s="165" t="s">
        <v>1131</v>
      </c>
      <c r="AO9" s="165" t="s">
        <v>1132</v>
      </c>
      <c r="AP9" s="165" t="s">
        <v>1126</v>
      </c>
      <c r="AQ9" s="165" t="s">
        <v>1130</v>
      </c>
      <c r="AR9" s="165" t="s">
        <v>1131</v>
      </c>
      <c r="AS9" s="165" t="s">
        <v>1132</v>
      </c>
      <c r="AT9" s="165" t="s">
        <v>1126</v>
      </c>
      <c r="AU9" s="165" t="s">
        <v>1500</v>
      </c>
      <c r="AV9" s="210"/>
      <c r="AW9" s="210"/>
      <c r="AX9" s="20">
        <f>SUM(AX11,AX67,AX132,AX168,AX227,AX288,AX294,AX326,AX458,AX465,AX472,AX479,AX580)</f>
        <v>0</v>
      </c>
    </row>
    <row r="10" spans="2:51" s="154" customFormat="1" ht="13">
      <c r="B10" s="405" t="s">
        <v>9</v>
      </c>
      <c r="C10" s="405"/>
      <c r="D10" s="405"/>
      <c r="E10" s="410"/>
      <c r="F10" s="21" t="s">
        <v>7</v>
      </c>
      <c r="G10" s="22"/>
      <c r="H10" s="23">
        <f>H11/60</f>
        <v>1046.25</v>
      </c>
      <c r="I10" s="23">
        <f>I11/60</f>
        <v>219.36666666666667</v>
      </c>
      <c r="J10" s="23">
        <f>J11/60</f>
        <v>826.88333333333333</v>
      </c>
      <c r="K10" s="252">
        <f>K11/60</f>
        <v>0</v>
      </c>
      <c r="L10" s="42"/>
      <c r="M10" s="42"/>
      <c r="N10" s="42"/>
      <c r="O10" s="42"/>
      <c r="P10" s="42"/>
      <c r="Q10" s="42"/>
      <c r="R10" s="42"/>
      <c r="S10" s="164"/>
      <c r="T10" s="164"/>
      <c r="U10" s="23">
        <f>U11/60</f>
        <v>0</v>
      </c>
      <c r="V10" s="164"/>
      <c r="W10" s="271"/>
      <c r="X10" s="209"/>
      <c r="Y10" s="210">
        <f>Y11/60</f>
        <v>0</v>
      </c>
      <c r="AA10" s="210"/>
      <c r="AB10" s="210">
        <f t="shared" ref="AB10:AK10" si="1">AB11/60</f>
        <v>0</v>
      </c>
      <c r="AC10" s="210"/>
      <c r="AD10" s="210">
        <f>AD11/60</f>
        <v>0</v>
      </c>
      <c r="AE10" s="210"/>
      <c r="AF10" s="210"/>
      <c r="AG10" s="210"/>
      <c r="AH10" s="210">
        <f>AH11/60</f>
        <v>0</v>
      </c>
      <c r="AI10" s="210"/>
      <c r="AJ10" s="209"/>
      <c r="AK10" s="210">
        <f t="shared" si="1"/>
        <v>0</v>
      </c>
      <c r="AL10" s="165" t="s">
        <v>1127</v>
      </c>
      <c r="AM10" s="165" t="s">
        <v>1128</v>
      </c>
      <c r="AN10" s="165" t="s">
        <v>1128</v>
      </c>
      <c r="AO10" s="165" t="s">
        <v>1129</v>
      </c>
      <c r="AP10" s="165" t="s">
        <v>1129</v>
      </c>
      <c r="AQ10" s="165" t="s">
        <v>1129</v>
      </c>
      <c r="AR10" s="165" t="s">
        <v>1129</v>
      </c>
      <c r="AS10" s="165" t="s">
        <v>1129</v>
      </c>
      <c r="AT10" s="165" t="s">
        <v>1129</v>
      </c>
      <c r="AU10" s="165" t="s">
        <v>1129</v>
      </c>
      <c r="AV10" s="210"/>
      <c r="AW10" s="210"/>
      <c r="AX10" s="210">
        <f>AX11/60</f>
        <v>0</v>
      </c>
    </row>
    <row r="11" spans="2:51" s="154" customFormat="1" ht="14" customHeight="1">
      <c r="B11" s="405"/>
      <c r="C11" s="405"/>
      <c r="D11" s="405"/>
      <c r="E11" s="410"/>
      <c r="F11" s="19" t="s">
        <v>8</v>
      </c>
      <c r="G11" s="20"/>
      <c r="H11" s="23">
        <f>SUM(I11:J11)</f>
        <v>62775</v>
      </c>
      <c r="I11" s="23">
        <f>SUMIF($F$12:$F$65,"DQA",I12:I65)</f>
        <v>13162</v>
      </c>
      <c r="J11" s="23">
        <f>SUMIF($F$12:$F$65,"DQA",J12:J65)</f>
        <v>49613</v>
      </c>
      <c r="K11" s="252">
        <f>SUM(K12:K65)</f>
        <v>0</v>
      </c>
      <c r="L11" s="42"/>
      <c r="M11" s="42"/>
      <c r="N11" s="42"/>
      <c r="O11" s="42"/>
      <c r="P11" s="42"/>
      <c r="Q11" s="42"/>
      <c r="R11" s="42"/>
      <c r="S11" s="164"/>
      <c r="T11" s="164"/>
      <c r="U11" s="23">
        <f>SUM(U12:U65)</f>
        <v>0</v>
      </c>
      <c r="V11" s="164"/>
      <c r="W11" s="271"/>
      <c r="X11" s="209"/>
      <c r="Y11" s="210">
        <f>SUM(Y12:Y65)</f>
        <v>0</v>
      </c>
      <c r="AA11" s="210"/>
      <c r="AB11" s="210">
        <f t="shared" ref="AB11" si="2">SUM(AB12:AB65)</f>
        <v>0</v>
      </c>
      <c r="AC11" s="210"/>
      <c r="AD11" s="210">
        <f>SUM(AD12:AD65)</f>
        <v>0</v>
      </c>
      <c r="AE11" s="210"/>
      <c r="AF11" s="210"/>
      <c r="AG11" s="210"/>
      <c r="AH11" s="210">
        <f>SUM(AH12:AH65)</f>
        <v>0</v>
      </c>
      <c r="AI11" s="210"/>
      <c r="AJ11" s="209"/>
      <c r="AK11" s="210">
        <f t="shared" ref="AK11" si="3">SUM(AK12:AK65)</f>
        <v>0</v>
      </c>
      <c r="AL11" s="267">
        <f t="shared" ref="AL11:AU11" si="4">COUNTIF(AL12:AL649, "V")</f>
        <v>0</v>
      </c>
      <c r="AM11" s="267">
        <f t="shared" si="4"/>
        <v>0</v>
      </c>
      <c r="AN11" s="267">
        <f t="shared" si="4"/>
        <v>0</v>
      </c>
      <c r="AO11" s="267">
        <f t="shared" si="4"/>
        <v>0</v>
      </c>
      <c r="AP11" s="267">
        <f t="shared" si="4"/>
        <v>0</v>
      </c>
      <c r="AQ11" s="267">
        <f t="shared" si="4"/>
        <v>0</v>
      </c>
      <c r="AR11" s="267">
        <f t="shared" si="4"/>
        <v>0</v>
      </c>
      <c r="AS11" s="267">
        <f t="shared" si="4"/>
        <v>0</v>
      </c>
      <c r="AT11" s="267">
        <f t="shared" si="4"/>
        <v>0</v>
      </c>
      <c r="AU11" s="267">
        <f t="shared" si="4"/>
        <v>0</v>
      </c>
      <c r="AV11" s="210"/>
      <c r="AW11" s="210"/>
      <c r="AX11" s="210">
        <f t="shared" ref="AX11" si="5">SUM(AX12:AX65)</f>
        <v>0</v>
      </c>
    </row>
    <row r="12" spans="2:51" s="154" customFormat="1" ht="13" outlineLevel="1">
      <c r="B12" s="155" t="s">
        <v>10</v>
      </c>
      <c r="C12" s="24" t="s">
        <v>11</v>
      </c>
      <c r="D12" s="25" t="s">
        <v>406</v>
      </c>
      <c r="E12" s="16">
        <v>43455</v>
      </c>
      <c r="F12" s="26" t="s">
        <v>12</v>
      </c>
      <c r="G12" s="27" t="s">
        <v>13</v>
      </c>
      <c r="H12" s="28">
        <f>I12+J12</f>
        <v>1390</v>
      </c>
      <c r="I12" s="29">
        <v>695</v>
      </c>
      <c r="J12" s="29">
        <v>695</v>
      </c>
      <c r="K12" s="253">
        <v>0</v>
      </c>
      <c r="L12" s="31" t="s">
        <v>1139</v>
      </c>
      <c r="M12" s="31" t="s">
        <v>1141</v>
      </c>
      <c r="N12" s="31" t="s">
        <v>1142</v>
      </c>
      <c r="O12" s="31" t="s">
        <v>1143</v>
      </c>
      <c r="P12" s="31" t="s">
        <v>1142</v>
      </c>
      <c r="Q12" s="31" t="s">
        <v>1151</v>
      </c>
      <c r="R12" s="31" t="s">
        <v>1151</v>
      </c>
      <c r="S12" s="55" t="s">
        <v>1144</v>
      </c>
      <c r="T12" s="31"/>
      <c r="U12" s="31">
        <f t="shared" ref="U12:U43" si="6">SUMIF(T12,"Y",I12)</f>
        <v>0</v>
      </c>
      <c r="V12" s="30"/>
      <c r="W12" s="272"/>
      <c r="X12" s="31"/>
      <c r="Y12" s="31">
        <f t="shared" ref="Y12:Y43" si="7">U12*X12</f>
        <v>0</v>
      </c>
      <c r="AA12" s="31"/>
      <c r="AB12" s="31">
        <f t="shared" ref="AB12:AB43" si="8">SUMIF(AA12,"Y",K12)*X12</f>
        <v>0</v>
      </c>
      <c r="AC12" s="31"/>
      <c r="AD12" s="31">
        <f>(I12-AB12)*COUNTIF(AL12:AU12,"L")</f>
        <v>0</v>
      </c>
      <c r="AE12" s="31"/>
      <c r="AF12" s="31"/>
      <c r="AG12" s="31">
        <f>IFERROR(COUNTIF(AL12:AU12,"S")/(COUNTIF(AL12:AU12,"V")+COUNTIF(AL12:AU12,"S")),0)</f>
        <v>0</v>
      </c>
      <c r="AH12" s="31">
        <f t="shared" ref="AH12:AH43" si="9">(Y12-AB12-AD12)*AG12</f>
        <v>0</v>
      </c>
      <c r="AI12" s="31"/>
      <c r="AJ12" s="31">
        <f>COUNTIF(AL12:AU12,"V")</f>
        <v>0</v>
      </c>
      <c r="AK12" s="31">
        <f t="shared" ref="AK12:AK43" si="10">Y12-AB12-AD12-AH12</f>
        <v>0</v>
      </c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</row>
    <row r="13" spans="2:51" s="154" customFormat="1" ht="13" outlineLevel="1">
      <c r="B13" s="155" t="s">
        <v>14</v>
      </c>
      <c r="C13" s="32" t="s">
        <v>15</v>
      </c>
      <c r="D13" s="25" t="s">
        <v>16</v>
      </c>
      <c r="E13" s="16">
        <v>42636</v>
      </c>
      <c r="F13" s="26" t="s">
        <v>12</v>
      </c>
      <c r="G13" s="27" t="s">
        <v>13</v>
      </c>
      <c r="H13" s="28">
        <f t="shared" ref="H13:H65" si="11">I13+J13</f>
        <v>980</v>
      </c>
      <c r="I13" s="29">
        <v>490</v>
      </c>
      <c r="J13" s="29">
        <v>490</v>
      </c>
      <c r="K13" s="253">
        <v>0</v>
      </c>
      <c r="L13" s="31" t="s">
        <v>1145</v>
      </c>
      <c r="M13" s="31" t="s">
        <v>1140</v>
      </c>
      <c r="N13" s="31" t="s">
        <v>1143</v>
      </c>
      <c r="O13" s="31" t="s">
        <v>1146</v>
      </c>
      <c r="P13" s="31" t="s">
        <v>1143</v>
      </c>
      <c r="Q13" s="31" t="s">
        <v>1151</v>
      </c>
      <c r="R13" s="31" t="s">
        <v>1151</v>
      </c>
      <c r="S13" s="55" t="s">
        <v>1144</v>
      </c>
      <c r="T13" s="31"/>
      <c r="U13" s="31">
        <f t="shared" si="6"/>
        <v>0</v>
      </c>
      <c r="V13" s="30"/>
      <c r="W13" s="272"/>
      <c r="X13" s="31"/>
      <c r="Y13" s="31">
        <f t="shared" si="7"/>
        <v>0</v>
      </c>
      <c r="AA13" s="31"/>
      <c r="AB13" s="31">
        <f t="shared" si="8"/>
        <v>0</v>
      </c>
      <c r="AC13" s="31"/>
      <c r="AD13" s="31">
        <f t="shared" ref="AD13:AD65" si="12">(I13-AB13)*COUNTIF(AL13:AU13,"L")</f>
        <v>0</v>
      </c>
      <c r="AE13" s="31"/>
      <c r="AF13" s="31"/>
      <c r="AG13" s="31">
        <f t="shared" ref="AG13:AG65" si="13">IFERROR(COUNTIF(AL13:AU13,"S")/(COUNTIF(AL13:AU13,"V")+COUNTIF(AL13:AU13,"S")),0)</f>
        <v>0</v>
      </c>
      <c r="AH13" s="31">
        <f t="shared" si="9"/>
        <v>0</v>
      </c>
      <c r="AI13" s="31"/>
      <c r="AJ13" s="31">
        <f t="shared" ref="AJ13:AJ65" si="14">COUNTIF(AL13:AU13,"V")</f>
        <v>0</v>
      </c>
      <c r="AK13" s="31">
        <f t="shared" si="10"/>
        <v>0</v>
      </c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</row>
    <row r="14" spans="2:51" s="154" customFormat="1" ht="13" outlineLevel="1">
      <c r="B14" s="155" t="s">
        <v>17</v>
      </c>
      <c r="C14" s="32" t="s">
        <v>18</v>
      </c>
      <c r="D14" s="25" t="s">
        <v>19</v>
      </c>
      <c r="E14" s="16">
        <v>43210</v>
      </c>
      <c r="F14" s="26" t="s">
        <v>12</v>
      </c>
      <c r="G14" s="27" t="s">
        <v>13</v>
      </c>
      <c r="H14" s="28">
        <f t="shared" si="11"/>
        <v>185</v>
      </c>
      <c r="I14" s="29">
        <v>80</v>
      </c>
      <c r="J14" s="29">
        <v>105</v>
      </c>
      <c r="K14" s="253">
        <v>0</v>
      </c>
      <c r="L14" s="31" t="s">
        <v>1154</v>
      </c>
      <c r="M14" s="31" t="s">
        <v>1154</v>
      </c>
      <c r="N14" s="31" t="s">
        <v>1142</v>
      </c>
      <c r="O14" s="31" t="s">
        <v>1155</v>
      </c>
      <c r="P14" s="31" t="s">
        <v>1139</v>
      </c>
      <c r="Q14" s="31" t="s">
        <v>1151</v>
      </c>
      <c r="R14" s="31" t="s">
        <v>1151</v>
      </c>
      <c r="S14" s="55" t="s">
        <v>1144</v>
      </c>
      <c r="T14" s="31"/>
      <c r="U14" s="31">
        <f t="shared" si="6"/>
        <v>0</v>
      </c>
      <c r="V14" s="30"/>
      <c r="W14" s="272"/>
      <c r="X14" s="31"/>
      <c r="Y14" s="31">
        <f t="shared" si="7"/>
        <v>0</v>
      </c>
      <c r="AA14" s="31"/>
      <c r="AB14" s="31">
        <f t="shared" si="8"/>
        <v>0</v>
      </c>
      <c r="AC14" s="31"/>
      <c r="AD14" s="31">
        <f t="shared" si="12"/>
        <v>0</v>
      </c>
      <c r="AE14" s="31"/>
      <c r="AF14" s="31"/>
      <c r="AG14" s="31">
        <f t="shared" si="13"/>
        <v>0</v>
      </c>
      <c r="AH14" s="31">
        <f t="shared" si="9"/>
        <v>0</v>
      </c>
      <c r="AI14" s="31"/>
      <c r="AJ14" s="31">
        <f t="shared" si="14"/>
        <v>0</v>
      </c>
      <c r="AK14" s="31">
        <f t="shared" si="10"/>
        <v>0</v>
      </c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 spans="2:51" s="154" customFormat="1" ht="13" outlineLevel="1">
      <c r="B15" s="155" t="s">
        <v>21</v>
      </c>
      <c r="C15" s="32" t="s">
        <v>22</v>
      </c>
      <c r="D15" s="25" t="s">
        <v>23</v>
      </c>
      <c r="E15" s="16">
        <v>43138</v>
      </c>
      <c r="F15" s="26" t="s">
        <v>12</v>
      </c>
      <c r="G15" s="27" t="s">
        <v>24</v>
      </c>
      <c r="H15" s="28">
        <f t="shared" si="11"/>
        <v>395</v>
      </c>
      <c r="I15" s="29">
        <v>160</v>
      </c>
      <c r="J15" s="29">
        <v>235</v>
      </c>
      <c r="K15" s="253">
        <v>0</v>
      </c>
      <c r="L15" s="31" t="s">
        <v>1154</v>
      </c>
      <c r="M15" s="31" t="s">
        <v>1154</v>
      </c>
      <c r="N15" s="31" t="s">
        <v>1142</v>
      </c>
      <c r="O15" s="31" t="s">
        <v>1155</v>
      </c>
      <c r="P15" s="31" t="s">
        <v>1156</v>
      </c>
      <c r="Q15" s="31" t="s">
        <v>1151</v>
      </c>
      <c r="R15" s="31" t="s">
        <v>1151</v>
      </c>
      <c r="S15" s="55" t="s">
        <v>1144</v>
      </c>
      <c r="T15" s="31"/>
      <c r="U15" s="31">
        <f t="shared" si="6"/>
        <v>0</v>
      </c>
      <c r="V15" s="30"/>
      <c r="W15" s="272"/>
      <c r="X15" s="31"/>
      <c r="Y15" s="31">
        <f t="shared" si="7"/>
        <v>0</v>
      </c>
      <c r="AA15" s="31"/>
      <c r="AB15" s="31">
        <f t="shared" si="8"/>
        <v>0</v>
      </c>
      <c r="AC15" s="31"/>
      <c r="AD15" s="31">
        <f t="shared" si="12"/>
        <v>0</v>
      </c>
      <c r="AE15" s="31"/>
      <c r="AF15" s="31"/>
      <c r="AG15" s="31">
        <f t="shared" si="13"/>
        <v>0</v>
      </c>
      <c r="AH15" s="31">
        <f t="shared" si="9"/>
        <v>0</v>
      </c>
      <c r="AI15" s="31"/>
      <c r="AJ15" s="31">
        <f t="shared" si="14"/>
        <v>0</v>
      </c>
      <c r="AK15" s="31">
        <f t="shared" si="10"/>
        <v>0</v>
      </c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</row>
    <row r="16" spans="2:51" s="154" customFormat="1" ht="13" outlineLevel="1">
      <c r="B16" s="155" t="s">
        <v>25</v>
      </c>
      <c r="C16" s="32" t="s">
        <v>26</v>
      </c>
      <c r="D16" s="25" t="s">
        <v>27</v>
      </c>
      <c r="E16" s="16">
        <v>42516</v>
      </c>
      <c r="F16" s="26" t="s">
        <v>28</v>
      </c>
      <c r="G16" s="27" t="s">
        <v>13</v>
      </c>
      <c r="H16" s="28">
        <f t="shared" si="11"/>
        <v>100</v>
      </c>
      <c r="I16" s="29">
        <v>35</v>
      </c>
      <c r="J16" s="29">
        <v>65</v>
      </c>
      <c r="K16" s="253">
        <v>0</v>
      </c>
      <c r="L16" s="31" t="s">
        <v>1154</v>
      </c>
      <c r="M16" s="31" t="s">
        <v>1154</v>
      </c>
      <c r="N16" s="31" t="s">
        <v>1142</v>
      </c>
      <c r="O16" s="31" t="s">
        <v>1155</v>
      </c>
      <c r="P16" s="31" t="s">
        <v>1156</v>
      </c>
      <c r="Q16" s="31" t="s">
        <v>1151</v>
      </c>
      <c r="R16" s="31" t="s">
        <v>1151</v>
      </c>
      <c r="S16" s="55" t="s">
        <v>1144</v>
      </c>
      <c r="T16" s="31"/>
      <c r="U16" s="31">
        <f t="shared" si="6"/>
        <v>0</v>
      </c>
      <c r="V16" s="30"/>
      <c r="W16" s="272"/>
      <c r="X16" s="31"/>
      <c r="Y16" s="31">
        <f t="shared" si="7"/>
        <v>0</v>
      </c>
      <c r="AA16" s="31"/>
      <c r="AB16" s="31">
        <f t="shared" si="8"/>
        <v>0</v>
      </c>
      <c r="AC16" s="31"/>
      <c r="AD16" s="31">
        <f t="shared" si="12"/>
        <v>0</v>
      </c>
      <c r="AE16" s="31"/>
      <c r="AF16" s="31"/>
      <c r="AG16" s="31">
        <f t="shared" si="13"/>
        <v>0</v>
      </c>
      <c r="AH16" s="31">
        <f t="shared" si="9"/>
        <v>0</v>
      </c>
      <c r="AI16" s="31"/>
      <c r="AJ16" s="31">
        <f t="shared" si="14"/>
        <v>0</v>
      </c>
      <c r="AK16" s="31">
        <f t="shared" si="10"/>
        <v>0</v>
      </c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</row>
    <row r="17" spans="2:50" s="154" customFormat="1" ht="13" outlineLevel="1">
      <c r="B17" s="155" t="s">
        <v>29</v>
      </c>
      <c r="C17" s="32" t="s">
        <v>30</v>
      </c>
      <c r="D17" s="25" t="s">
        <v>1316</v>
      </c>
      <c r="E17" s="16">
        <v>43622</v>
      </c>
      <c r="F17" s="26" t="s">
        <v>28</v>
      </c>
      <c r="G17" s="27" t="s">
        <v>24</v>
      </c>
      <c r="H17" s="28">
        <f t="shared" si="11"/>
        <v>30</v>
      </c>
      <c r="I17" s="29">
        <v>15</v>
      </c>
      <c r="J17" s="29">
        <v>15</v>
      </c>
      <c r="K17" s="253">
        <v>0</v>
      </c>
      <c r="L17" s="31" t="s">
        <v>1139</v>
      </c>
      <c r="M17" s="31" t="s">
        <v>1139</v>
      </c>
      <c r="N17" s="31" t="s">
        <v>1140</v>
      </c>
      <c r="O17" s="31" t="s">
        <v>1139</v>
      </c>
      <c r="P17" s="31" t="s">
        <v>1140</v>
      </c>
      <c r="Q17" s="31" t="s">
        <v>1139</v>
      </c>
      <c r="R17" s="31" t="s">
        <v>1139</v>
      </c>
      <c r="S17" s="55" t="s">
        <v>1144</v>
      </c>
      <c r="T17" s="31"/>
      <c r="U17" s="31">
        <f t="shared" si="6"/>
        <v>0</v>
      </c>
      <c r="V17" s="30"/>
      <c r="W17" s="272"/>
      <c r="X17" s="31"/>
      <c r="Y17" s="31">
        <f t="shared" si="7"/>
        <v>0</v>
      </c>
      <c r="AA17" s="31"/>
      <c r="AB17" s="31">
        <f t="shared" si="8"/>
        <v>0</v>
      </c>
      <c r="AC17" s="31"/>
      <c r="AD17" s="31">
        <f t="shared" si="12"/>
        <v>0</v>
      </c>
      <c r="AE17" s="31"/>
      <c r="AF17" s="31"/>
      <c r="AG17" s="31">
        <f t="shared" si="13"/>
        <v>0</v>
      </c>
      <c r="AH17" s="31">
        <f t="shared" si="9"/>
        <v>0</v>
      </c>
      <c r="AI17" s="31"/>
      <c r="AJ17" s="31">
        <f t="shared" si="14"/>
        <v>0</v>
      </c>
      <c r="AK17" s="31">
        <f t="shared" si="10"/>
        <v>0</v>
      </c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</row>
    <row r="18" spans="2:50" s="154" customFormat="1" ht="13" outlineLevel="1">
      <c r="B18" s="155" t="s">
        <v>32</v>
      </c>
      <c r="C18" s="32" t="s">
        <v>33</v>
      </c>
      <c r="D18" s="25" t="s">
        <v>36</v>
      </c>
      <c r="E18" s="16">
        <v>43620</v>
      </c>
      <c r="F18" s="26" t="s">
        <v>12</v>
      </c>
      <c r="G18" s="27" t="s">
        <v>13</v>
      </c>
      <c r="H18" s="28">
        <f t="shared" si="11"/>
        <v>30</v>
      </c>
      <c r="I18" s="29">
        <v>20</v>
      </c>
      <c r="J18" s="29">
        <v>10</v>
      </c>
      <c r="K18" s="253">
        <v>0</v>
      </c>
      <c r="L18" s="31" t="s">
        <v>1139</v>
      </c>
      <c r="M18" s="31" t="s">
        <v>1139</v>
      </c>
      <c r="N18" s="31" t="s">
        <v>1140</v>
      </c>
      <c r="O18" s="31" t="s">
        <v>1139</v>
      </c>
      <c r="P18" s="31" t="s">
        <v>1140</v>
      </c>
      <c r="Q18" s="31" t="s">
        <v>1139</v>
      </c>
      <c r="R18" s="31" t="s">
        <v>1139</v>
      </c>
      <c r="S18" s="55" t="s">
        <v>1144</v>
      </c>
      <c r="T18" s="31"/>
      <c r="U18" s="31">
        <f t="shared" si="6"/>
        <v>0</v>
      </c>
      <c r="V18" s="30"/>
      <c r="W18" s="272"/>
      <c r="X18" s="31"/>
      <c r="Y18" s="31">
        <f t="shared" si="7"/>
        <v>0</v>
      </c>
      <c r="AA18" s="31"/>
      <c r="AB18" s="31">
        <f t="shared" si="8"/>
        <v>0</v>
      </c>
      <c r="AC18" s="31"/>
      <c r="AD18" s="31">
        <f t="shared" si="12"/>
        <v>0</v>
      </c>
      <c r="AE18" s="31"/>
      <c r="AF18" s="31"/>
      <c r="AG18" s="31">
        <f t="shared" si="13"/>
        <v>0</v>
      </c>
      <c r="AH18" s="31">
        <f t="shared" si="9"/>
        <v>0</v>
      </c>
      <c r="AI18" s="31"/>
      <c r="AJ18" s="31">
        <f t="shared" si="14"/>
        <v>0</v>
      </c>
      <c r="AK18" s="31">
        <f t="shared" si="10"/>
        <v>0</v>
      </c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</row>
    <row r="19" spans="2:50" s="154" customFormat="1" ht="13" outlineLevel="1">
      <c r="B19" s="155" t="s">
        <v>34</v>
      </c>
      <c r="C19" s="32" t="s">
        <v>35</v>
      </c>
      <c r="D19" s="25" t="s">
        <v>23</v>
      </c>
      <c r="E19" s="16">
        <v>43570</v>
      </c>
      <c r="F19" s="26" t="s">
        <v>12</v>
      </c>
      <c r="G19" s="27" t="s">
        <v>24</v>
      </c>
      <c r="H19" s="28">
        <f t="shared" si="11"/>
        <v>90</v>
      </c>
      <c r="I19" s="29">
        <v>90</v>
      </c>
      <c r="J19" s="29">
        <v>0</v>
      </c>
      <c r="K19" s="253">
        <v>0</v>
      </c>
      <c r="L19" s="31" t="s">
        <v>1139</v>
      </c>
      <c r="M19" s="31" t="s">
        <v>1139</v>
      </c>
      <c r="N19" s="31" t="s">
        <v>1140</v>
      </c>
      <c r="O19" s="31" t="s">
        <v>1139</v>
      </c>
      <c r="P19" s="31" t="s">
        <v>1140</v>
      </c>
      <c r="Q19" s="31" t="s">
        <v>1139</v>
      </c>
      <c r="R19" s="31" t="s">
        <v>1139</v>
      </c>
      <c r="S19" s="55" t="s">
        <v>1157</v>
      </c>
      <c r="T19" s="31"/>
      <c r="U19" s="31">
        <f t="shared" si="6"/>
        <v>0</v>
      </c>
      <c r="V19" s="30"/>
      <c r="W19" s="272"/>
      <c r="X19" s="31"/>
      <c r="Y19" s="31">
        <f t="shared" si="7"/>
        <v>0</v>
      </c>
      <c r="AA19" s="31"/>
      <c r="AB19" s="31">
        <f t="shared" si="8"/>
        <v>0</v>
      </c>
      <c r="AC19" s="31"/>
      <c r="AD19" s="31">
        <f t="shared" si="12"/>
        <v>0</v>
      </c>
      <c r="AE19" s="31"/>
      <c r="AF19" s="31"/>
      <c r="AG19" s="31">
        <f t="shared" si="13"/>
        <v>0</v>
      </c>
      <c r="AH19" s="31">
        <f t="shared" si="9"/>
        <v>0</v>
      </c>
      <c r="AI19" s="31"/>
      <c r="AJ19" s="31">
        <f t="shared" si="14"/>
        <v>0</v>
      </c>
      <c r="AK19" s="31">
        <f t="shared" si="10"/>
        <v>0</v>
      </c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</row>
    <row r="20" spans="2:50" s="154" customFormat="1" ht="13" outlineLevel="1">
      <c r="B20" s="155" t="s">
        <v>37</v>
      </c>
      <c r="C20" s="32" t="s">
        <v>38</v>
      </c>
      <c r="D20" s="25" t="s">
        <v>39</v>
      </c>
      <c r="E20" s="16">
        <v>42535</v>
      </c>
      <c r="F20" s="26" t="s">
        <v>40</v>
      </c>
      <c r="G20" s="27" t="s">
        <v>13</v>
      </c>
      <c r="H20" s="28">
        <f t="shared" si="11"/>
        <v>17300</v>
      </c>
      <c r="I20" s="29">
        <v>20</v>
      </c>
      <c r="J20" s="29">
        <v>17280</v>
      </c>
      <c r="K20" s="253">
        <v>0</v>
      </c>
      <c r="L20" s="31" t="s">
        <v>1139</v>
      </c>
      <c r="M20" s="31" t="s">
        <v>1139</v>
      </c>
      <c r="N20" s="31" t="s">
        <v>1140</v>
      </c>
      <c r="O20" s="31" t="s">
        <v>1139</v>
      </c>
      <c r="P20" s="31" t="s">
        <v>1140</v>
      </c>
      <c r="Q20" s="31" t="s">
        <v>1139</v>
      </c>
      <c r="R20" s="31" t="s">
        <v>1139</v>
      </c>
      <c r="S20" s="55" t="s">
        <v>1144</v>
      </c>
      <c r="T20" s="31"/>
      <c r="U20" s="31">
        <f t="shared" si="6"/>
        <v>0</v>
      </c>
      <c r="V20" s="30"/>
      <c r="W20" s="272"/>
      <c r="X20" s="31"/>
      <c r="Y20" s="31">
        <f t="shared" si="7"/>
        <v>0</v>
      </c>
      <c r="AA20" s="31"/>
      <c r="AB20" s="31">
        <f t="shared" si="8"/>
        <v>0</v>
      </c>
      <c r="AC20" s="31"/>
      <c r="AD20" s="31">
        <f t="shared" si="12"/>
        <v>0</v>
      </c>
      <c r="AE20" s="31"/>
      <c r="AF20" s="31"/>
      <c r="AG20" s="31">
        <f t="shared" si="13"/>
        <v>0</v>
      </c>
      <c r="AH20" s="31">
        <f t="shared" si="9"/>
        <v>0</v>
      </c>
      <c r="AI20" s="31"/>
      <c r="AJ20" s="31">
        <f t="shared" si="14"/>
        <v>0</v>
      </c>
      <c r="AK20" s="31">
        <f t="shared" si="10"/>
        <v>0</v>
      </c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</row>
    <row r="21" spans="2:50" s="154" customFormat="1" ht="13" outlineLevel="1">
      <c r="B21" s="155" t="s">
        <v>41</v>
      </c>
      <c r="C21" s="32" t="s">
        <v>42</v>
      </c>
      <c r="D21" s="25" t="s">
        <v>27</v>
      </c>
      <c r="E21" s="16">
        <v>43620</v>
      </c>
      <c r="F21" s="26" t="s">
        <v>44</v>
      </c>
      <c r="G21" s="27" t="s">
        <v>24</v>
      </c>
      <c r="H21" s="28">
        <f t="shared" si="11"/>
        <v>365</v>
      </c>
      <c r="I21" s="29">
        <v>170</v>
      </c>
      <c r="J21" s="29">
        <v>195</v>
      </c>
      <c r="K21" s="253">
        <v>0</v>
      </c>
      <c r="L21" s="31" t="s">
        <v>1139</v>
      </c>
      <c r="M21" s="31" t="s">
        <v>1139</v>
      </c>
      <c r="N21" s="31" t="s">
        <v>1140</v>
      </c>
      <c r="O21" s="31" t="s">
        <v>1139</v>
      </c>
      <c r="P21" s="31" t="s">
        <v>1140</v>
      </c>
      <c r="Q21" s="31" t="s">
        <v>1140</v>
      </c>
      <c r="R21" s="31" t="s">
        <v>1140</v>
      </c>
      <c r="S21" s="55" t="s">
        <v>1144</v>
      </c>
      <c r="T21" s="31"/>
      <c r="U21" s="31">
        <f t="shared" si="6"/>
        <v>0</v>
      </c>
      <c r="V21" s="30"/>
      <c r="W21" s="272"/>
      <c r="X21" s="31"/>
      <c r="Y21" s="31">
        <f t="shared" si="7"/>
        <v>0</v>
      </c>
      <c r="AA21" s="31"/>
      <c r="AB21" s="31">
        <f t="shared" si="8"/>
        <v>0</v>
      </c>
      <c r="AC21" s="31"/>
      <c r="AD21" s="31">
        <f t="shared" si="12"/>
        <v>0</v>
      </c>
      <c r="AE21" s="31"/>
      <c r="AF21" s="31"/>
      <c r="AG21" s="31">
        <f t="shared" si="13"/>
        <v>0</v>
      </c>
      <c r="AH21" s="31">
        <f t="shared" si="9"/>
        <v>0</v>
      </c>
      <c r="AI21" s="31"/>
      <c r="AJ21" s="31">
        <f t="shared" si="14"/>
        <v>0</v>
      </c>
      <c r="AK21" s="31">
        <f t="shared" si="10"/>
        <v>0</v>
      </c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</row>
    <row r="22" spans="2:50" s="154" customFormat="1" ht="13" outlineLevel="1">
      <c r="B22" s="155" t="s">
        <v>45</v>
      </c>
      <c r="C22" s="32" t="s">
        <v>46</v>
      </c>
      <c r="D22" s="25" t="s">
        <v>47</v>
      </c>
      <c r="E22" s="16">
        <v>43132</v>
      </c>
      <c r="F22" s="26" t="s">
        <v>28</v>
      </c>
      <c r="G22" s="27" t="s">
        <v>24</v>
      </c>
      <c r="H22" s="28">
        <f t="shared" si="11"/>
        <v>245</v>
      </c>
      <c r="I22" s="29">
        <v>120</v>
      </c>
      <c r="J22" s="33">
        <v>125</v>
      </c>
      <c r="K22" s="253">
        <v>0</v>
      </c>
      <c r="L22" s="31" t="s">
        <v>1139</v>
      </c>
      <c r="M22" s="31" t="s">
        <v>1139</v>
      </c>
      <c r="N22" s="31" t="s">
        <v>1140</v>
      </c>
      <c r="O22" s="31" t="s">
        <v>1139</v>
      </c>
      <c r="P22" s="31" t="s">
        <v>1140</v>
      </c>
      <c r="Q22" s="31" t="s">
        <v>1139</v>
      </c>
      <c r="R22" s="31" t="s">
        <v>1139</v>
      </c>
      <c r="S22" s="55" t="s">
        <v>1630</v>
      </c>
      <c r="T22" s="31"/>
      <c r="U22" s="31">
        <f t="shared" si="6"/>
        <v>0</v>
      </c>
      <c r="V22" s="30"/>
      <c r="W22" s="272"/>
      <c r="X22" s="31"/>
      <c r="Y22" s="31">
        <f t="shared" si="7"/>
        <v>0</v>
      </c>
      <c r="AA22" s="31"/>
      <c r="AB22" s="31">
        <f t="shared" si="8"/>
        <v>0</v>
      </c>
      <c r="AC22" s="31"/>
      <c r="AD22" s="31">
        <f t="shared" si="12"/>
        <v>0</v>
      </c>
      <c r="AE22" s="31"/>
      <c r="AF22" s="31"/>
      <c r="AG22" s="31">
        <f t="shared" si="13"/>
        <v>0</v>
      </c>
      <c r="AH22" s="31">
        <f t="shared" si="9"/>
        <v>0</v>
      </c>
      <c r="AI22" s="31"/>
      <c r="AJ22" s="31">
        <f t="shared" si="14"/>
        <v>0</v>
      </c>
      <c r="AK22" s="31">
        <f t="shared" si="10"/>
        <v>0</v>
      </c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</row>
    <row r="23" spans="2:50" s="154" customFormat="1" ht="13" outlineLevel="1">
      <c r="B23" s="155" t="s">
        <v>48</v>
      </c>
      <c r="C23" s="32" t="s">
        <v>49</v>
      </c>
      <c r="D23" s="25" t="s">
        <v>50</v>
      </c>
      <c r="E23" s="16">
        <v>42423</v>
      </c>
      <c r="F23" s="26" t="s">
        <v>28</v>
      </c>
      <c r="G23" s="27" t="s">
        <v>24</v>
      </c>
      <c r="H23" s="28">
        <f t="shared" si="11"/>
        <v>55</v>
      </c>
      <c r="I23" s="29">
        <v>20</v>
      </c>
      <c r="J23" s="33">
        <v>35</v>
      </c>
      <c r="K23" s="253">
        <v>0</v>
      </c>
      <c r="L23" s="31" t="s">
        <v>1139</v>
      </c>
      <c r="M23" s="31" t="s">
        <v>1139</v>
      </c>
      <c r="N23" s="31" t="s">
        <v>1140</v>
      </c>
      <c r="O23" s="31" t="s">
        <v>1139</v>
      </c>
      <c r="P23" s="31" t="s">
        <v>1140</v>
      </c>
      <c r="Q23" s="31" t="s">
        <v>1158</v>
      </c>
      <c r="R23" s="31" t="s">
        <v>1139</v>
      </c>
      <c r="S23" s="55" t="s">
        <v>1157</v>
      </c>
      <c r="T23" s="31"/>
      <c r="U23" s="31">
        <f t="shared" si="6"/>
        <v>0</v>
      </c>
      <c r="V23" s="30"/>
      <c r="W23" s="272"/>
      <c r="X23" s="31"/>
      <c r="Y23" s="31">
        <f t="shared" si="7"/>
        <v>0</v>
      </c>
      <c r="AA23" s="31"/>
      <c r="AB23" s="31">
        <f t="shared" si="8"/>
        <v>0</v>
      </c>
      <c r="AC23" s="31"/>
      <c r="AD23" s="31">
        <f t="shared" si="12"/>
        <v>0</v>
      </c>
      <c r="AE23" s="31"/>
      <c r="AF23" s="31"/>
      <c r="AG23" s="31">
        <f t="shared" si="13"/>
        <v>0</v>
      </c>
      <c r="AH23" s="31">
        <f t="shared" si="9"/>
        <v>0</v>
      </c>
      <c r="AI23" s="31"/>
      <c r="AJ23" s="31">
        <f t="shared" si="14"/>
        <v>0</v>
      </c>
      <c r="AK23" s="31">
        <f t="shared" si="10"/>
        <v>0</v>
      </c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</row>
    <row r="24" spans="2:50" s="154" customFormat="1" ht="13" outlineLevel="1">
      <c r="B24" s="155" t="s">
        <v>51</v>
      </c>
      <c r="C24" s="32" t="s">
        <v>52</v>
      </c>
      <c r="D24" s="25" t="s">
        <v>50</v>
      </c>
      <c r="E24" s="16">
        <v>42451</v>
      </c>
      <c r="F24" s="26" t="s">
        <v>12</v>
      </c>
      <c r="G24" s="27" t="s">
        <v>24</v>
      </c>
      <c r="H24" s="28">
        <f t="shared" si="11"/>
        <v>60</v>
      </c>
      <c r="I24" s="29">
        <v>20</v>
      </c>
      <c r="J24" s="33">
        <v>40</v>
      </c>
      <c r="K24" s="253">
        <v>0</v>
      </c>
      <c r="L24" s="31" t="s">
        <v>1139</v>
      </c>
      <c r="M24" s="31" t="s">
        <v>1139</v>
      </c>
      <c r="N24" s="31" t="s">
        <v>1140</v>
      </c>
      <c r="O24" s="31" t="s">
        <v>1139</v>
      </c>
      <c r="P24" s="31" t="s">
        <v>1140</v>
      </c>
      <c r="Q24" s="31" t="s">
        <v>1158</v>
      </c>
      <c r="R24" s="31" t="s">
        <v>1139</v>
      </c>
      <c r="S24" s="55" t="s">
        <v>1157</v>
      </c>
      <c r="T24" s="31"/>
      <c r="U24" s="31">
        <f t="shared" si="6"/>
        <v>0</v>
      </c>
      <c r="V24" s="30"/>
      <c r="W24" s="272"/>
      <c r="X24" s="31"/>
      <c r="Y24" s="31">
        <f t="shared" si="7"/>
        <v>0</v>
      </c>
      <c r="AA24" s="31"/>
      <c r="AB24" s="31">
        <f t="shared" si="8"/>
        <v>0</v>
      </c>
      <c r="AC24" s="31"/>
      <c r="AD24" s="31">
        <f t="shared" si="12"/>
        <v>0</v>
      </c>
      <c r="AE24" s="31"/>
      <c r="AF24" s="31"/>
      <c r="AG24" s="31">
        <f t="shared" si="13"/>
        <v>0</v>
      </c>
      <c r="AH24" s="31">
        <f t="shared" si="9"/>
        <v>0</v>
      </c>
      <c r="AI24" s="31"/>
      <c r="AJ24" s="31">
        <f t="shared" si="14"/>
        <v>0</v>
      </c>
      <c r="AK24" s="31">
        <f t="shared" si="10"/>
        <v>0</v>
      </c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</row>
    <row r="25" spans="2:50" s="154" customFormat="1" ht="13" outlineLevel="1">
      <c r="B25" s="155" t="s">
        <v>54</v>
      </c>
      <c r="C25" s="32" t="s">
        <v>55</v>
      </c>
      <c r="D25" s="25" t="s">
        <v>43</v>
      </c>
      <c r="E25" s="16">
        <v>42468</v>
      </c>
      <c r="F25" s="26" t="s">
        <v>12</v>
      </c>
      <c r="G25" s="27" t="s">
        <v>24</v>
      </c>
      <c r="H25" s="28">
        <f t="shared" si="11"/>
        <v>83</v>
      </c>
      <c r="I25" s="29">
        <v>53</v>
      </c>
      <c r="J25" s="33">
        <v>30</v>
      </c>
      <c r="K25" s="253">
        <v>0</v>
      </c>
      <c r="L25" s="31" t="s">
        <v>1139</v>
      </c>
      <c r="M25" s="31" t="s">
        <v>1139</v>
      </c>
      <c r="N25" s="31" t="s">
        <v>1140</v>
      </c>
      <c r="O25" s="31" t="s">
        <v>1139</v>
      </c>
      <c r="P25" s="31" t="s">
        <v>1140</v>
      </c>
      <c r="Q25" s="31" t="s">
        <v>1158</v>
      </c>
      <c r="R25" s="31" t="s">
        <v>1139</v>
      </c>
      <c r="S25" s="55" t="s">
        <v>1157</v>
      </c>
      <c r="T25" s="31"/>
      <c r="U25" s="31">
        <f t="shared" si="6"/>
        <v>0</v>
      </c>
      <c r="V25" s="30"/>
      <c r="W25" s="272"/>
      <c r="X25" s="31"/>
      <c r="Y25" s="31">
        <f t="shared" si="7"/>
        <v>0</v>
      </c>
      <c r="AA25" s="31"/>
      <c r="AB25" s="31">
        <f t="shared" si="8"/>
        <v>0</v>
      </c>
      <c r="AC25" s="31"/>
      <c r="AD25" s="31">
        <f t="shared" si="12"/>
        <v>0</v>
      </c>
      <c r="AE25" s="31"/>
      <c r="AF25" s="31"/>
      <c r="AG25" s="31">
        <f t="shared" si="13"/>
        <v>0</v>
      </c>
      <c r="AH25" s="31">
        <f t="shared" si="9"/>
        <v>0</v>
      </c>
      <c r="AI25" s="31"/>
      <c r="AJ25" s="31">
        <f t="shared" si="14"/>
        <v>0</v>
      </c>
      <c r="AK25" s="31">
        <f t="shared" si="10"/>
        <v>0</v>
      </c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</row>
    <row r="26" spans="2:50" s="154" customFormat="1" ht="13" outlineLevel="1">
      <c r="B26" s="155" t="s">
        <v>56</v>
      </c>
      <c r="C26" s="32" t="s">
        <v>57</v>
      </c>
      <c r="D26" s="25" t="s">
        <v>58</v>
      </c>
      <c r="E26" s="16">
        <v>42578</v>
      </c>
      <c r="F26" s="26" t="s">
        <v>12</v>
      </c>
      <c r="G26" s="27" t="s">
        <v>24</v>
      </c>
      <c r="H26" s="28">
        <f t="shared" si="11"/>
        <v>270</v>
      </c>
      <c r="I26" s="29">
        <v>60</v>
      </c>
      <c r="J26" s="33">
        <v>210</v>
      </c>
      <c r="K26" s="253">
        <v>0</v>
      </c>
      <c r="L26" s="31" t="s">
        <v>1139</v>
      </c>
      <c r="M26" s="31" t="s">
        <v>1139</v>
      </c>
      <c r="N26" s="31" t="s">
        <v>1140</v>
      </c>
      <c r="O26" s="31" t="s">
        <v>1139</v>
      </c>
      <c r="P26" s="31" t="s">
        <v>1140</v>
      </c>
      <c r="Q26" s="31" t="s">
        <v>1158</v>
      </c>
      <c r="R26" s="31" t="s">
        <v>1139</v>
      </c>
      <c r="S26" s="55" t="s">
        <v>1157</v>
      </c>
      <c r="T26" s="72"/>
      <c r="U26" s="31">
        <f t="shared" si="6"/>
        <v>0</v>
      </c>
      <c r="V26" s="34"/>
      <c r="W26" s="273"/>
      <c r="X26" s="72"/>
      <c r="Y26" s="72">
        <f t="shared" si="7"/>
        <v>0</v>
      </c>
      <c r="AA26" s="72"/>
      <c r="AB26" s="31">
        <f t="shared" si="8"/>
        <v>0</v>
      </c>
      <c r="AC26" s="72"/>
      <c r="AD26" s="31">
        <f t="shared" si="12"/>
        <v>0</v>
      </c>
      <c r="AE26" s="31"/>
      <c r="AF26" s="72"/>
      <c r="AG26" s="72">
        <f t="shared" si="13"/>
        <v>0</v>
      </c>
      <c r="AH26" s="31">
        <f t="shared" si="9"/>
        <v>0</v>
      </c>
      <c r="AI26" s="72"/>
      <c r="AJ26" s="31">
        <f t="shared" si="14"/>
        <v>0</v>
      </c>
      <c r="AK26" s="31">
        <f t="shared" si="10"/>
        <v>0</v>
      </c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31"/>
      <c r="AW26" s="31"/>
      <c r="AX26" s="31"/>
    </row>
    <row r="27" spans="2:50" s="154" customFormat="1" ht="13" outlineLevel="1">
      <c r="B27" s="156" t="s">
        <v>60</v>
      </c>
      <c r="C27" s="32" t="s">
        <v>61</v>
      </c>
      <c r="D27" s="25" t="s">
        <v>27</v>
      </c>
      <c r="E27" s="16">
        <v>43108</v>
      </c>
      <c r="F27" s="26" t="s">
        <v>12</v>
      </c>
      <c r="G27" s="27" t="s">
        <v>24</v>
      </c>
      <c r="H27" s="28">
        <f t="shared" si="11"/>
        <v>760</v>
      </c>
      <c r="I27" s="29">
        <v>380</v>
      </c>
      <c r="J27" s="29">
        <v>380</v>
      </c>
      <c r="K27" s="253">
        <v>0</v>
      </c>
      <c r="L27" s="31" t="s">
        <v>1139</v>
      </c>
      <c r="M27" s="31" t="s">
        <v>1139</v>
      </c>
      <c r="N27" s="31" t="s">
        <v>1140</v>
      </c>
      <c r="O27" s="31" t="s">
        <v>1139</v>
      </c>
      <c r="P27" s="31" t="s">
        <v>1140</v>
      </c>
      <c r="Q27" s="31" t="s">
        <v>1159</v>
      </c>
      <c r="R27" s="31" t="s">
        <v>1159</v>
      </c>
      <c r="S27" s="55" t="s">
        <v>1157</v>
      </c>
      <c r="T27" s="72"/>
      <c r="U27" s="31">
        <f t="shared" si="6"/>
        <v>0</v>
      </c>
      <c r="V27" s="34"/>
      <c r="W27" s="273"/>
      <c r="X27" s="72"/>
      <c r="Y27" s="72">
        <f t="shared" si="7"/>
        <v>0</v>
      </c>
      <c r="AA27" s="72"/>
      <c r="AB27" s="31">
        <f t="shared" si="8"/>
        <v>0</v>
      </c>
      <c r="AC27" s="72"/>
      <c r="AD27" s="31">
        <f t="shared" si="12"/>
        <v>0</v>
      </c>
      <c r="AE27" s="31"/>
      <c r="AF27" s="72"/>
      <c r="AG27" s="72">
        <f t="shared" si="13"/>
        <v>0</v>
      </c>
      <c r="AH27" s="31">
        <f t="shared" si="9"/>
        <v>0</v>
      </c>
      <c r="AI27" s="72"/>
      <c r="AJ27" s="31">
        <f t="shared" si="14"/>
        <v>0</v>
      </c>
      <c r="AK27" s="31">
        <f t="shared" si="10"/>
        <v>0</v>
      </c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31"/>
      <c r="AW27" s="31"/>
      <c r="AX27" s="31"/>
    </row>
    <row r="28" spans="2:50" s="154" customFormat="1" ht="13" outlineLevel="1">
      <c r="B28" s="155" t="s">
        <v>62</v>
      </c>
      <c r="C28" s="32" t="s">
        <v>63</v>
      </c>
      <c r="D28" s="25" t="s">
        <v>43</v>
      </c>
      <c r="E28" s="16">
        <v>43033</v>
      </c>
      <c r="F28" s="26" t="s">
        <v>12</v>
      </c>
      <c r="G28" s="27" t="s">
        <v>24</v>
      </c>
      <c r="H28" s="28">
        <f t="shared" si="11"/>
        <v>3408</v>
      </c>
      <c r="I28" s="28">
        <v>443</v>
      </c>
      <c r="J28" s="29">
        <v>2965</v>
      </c>
      <c r="K28" s="253">
        <v>0</v>
      </c>
      <c r="L28" s="31" t="s">
        <v>1139</v>
      </c>
      <c r="M28" s="31" t="s">
        <v>1139</v>
      </c>
      <c r="N28" s="31" t="s">
        <v>1140</v>
      </c>
      <c r="O28" s="31" t="s">
        <v>1139</v>
      </c>
      <c r="P28" s="31" t="s">
        <v>1140</v>
      </c>
      <c r="Q28" s="31" t="s">
        <v>1159</v>
      </c>
      <c r="R28" s="31" t="s">
        <v>1159</v>
      </c>
      <c r="S28" s="55" t="s">
        <v>1157</v>
      </c>
      <c r="T28" s="72"/>
      <c r="U28" s="31">
        <f t="shared" si="6"/>
        <v>0</v>
      </c>
      <c r="V28" s="34"/>
      <c r="W28" s="273"/>
      <c r="X28" s="72"/>
      <c r="Y28" s="72">
        <f t="shared" si="7"/>
        <v>0</v>
      </c>
      <c r="AA28" s="72"/>
      <c r="AB28" s="31">
        <f t="shared" si="8"/>
        <v>0</v>
      </c>
      <c r="AC28" s="72"/>
      <c r="AD28" s="31">
        <f t="shared" si="12"/>
        <v>0</v>
      </c>
      <c r="AE28" s="31"/>
      <c r="AF28" s="72"/>
      <c r="AG28" s="72">
        <f t="shared" si="13"/>
        <v>0</v>
      </c>
      <c r="AH28" s="31">
        <f t="shared" si="9"/>
        <v>0</v>
      </c>
      <c r="AI28" s="72"/>
      <c r="AJ28" s="31">
        <f t="shared" si="14"/>
        <v>0</v>
      </c>
      <c r="AK28" s="31">
        <f t="shared" si="10"/>
        <v>0</v>
      </c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31"/>
      <c r="AW28" s="31"/>
      <c r="AX28" s="31"/>
    </row>
    <row r="29" spans="2:50" s="154" customFormat="1" ht="13" outlineLevel="1">
      <c r="B29" s="155" t="s">
        <v>64</v>
      </c>
      <c r="C29" s="32" t="s">
        <v>65</v>
      </c>
      <c r="D29" s="25" t="s">
        <v>50</v>
      </c>
      <c r="E29" s="16">
        <v>43257</v>
      </c>
      <c r="F29" s="26" t="s">
        <v>12</v>
      </c>
      <c r="G29" s="27" t="s">
        <v>24</v>
      </c>
      <c r="H29" s="28">
        <f t="shared" si="11"/>
        <v>1140</v>
      </c>
      <c r="I29" s="28">
        <v>570</v>
      </c>
      <c r="J29" s="29">
        <v>570</v>
      </c>
      <c r="K29" s="253">
        <v>0</v>
      </c>
      <c r="L29" s="31" t="s">
        <v>1139</v>
      </c>
      <c r="M29" s="31" t="s">
        <v>1139</v>
      </c>
      <c r="N29" s="31" t="s">
        <v>1140</v>
      </c>
      <c r="O29" s="31" t="s">
        <v>1139</v>
      </c>
      <c r="P29" s="31" t="s">
        <v>1140</v>
      </c>
      <c r="Q29" s="31" t="s">
        <v>1158</v>
      </c>
      <c r="R29" s="31" t="s">
        <v>1159</v>
      </c>
      <c r="S29" s="55" t="s">
        <v>1157</v>
      </c>
      <c r="T29" s="72"/>
      <c r="U29" s="31">
        <f t="shared" si="6"/>
        <v>0</v>
      </c>
      <c r="V29" s="34"/>
      <c r="W29" s="273"/>
      <c r="X29" s="72"/>
      <c r="Y29" s="72">
        <f t="shared" si="7"/>
        <v>0</v>
      </c>
      <c r="AA29" s="72"/>
      <c r="AB29" s="31">
        <f t="shared" si="8"/>
        <v>0</v>
      </c>
      <c r="AC29" s="72"/>
      <c r="AD29" s="31">
        <f t="shared" si="12"/>
        <v>0</v>
      </c>
      <c r="AE29" s="31"/>
      <c r="AF29" s="72"/>
      <c r="AG29" s="72">
        <f t="shared" si="13"/>
        <v>0</v>
      </c>
      <c r="AH29" s="31">
        <f t="shared" si="9"/>
        <v>0</v>
      </c>
      <c r="AI29" s="72"/>
      <c r="AJ29" s="31">
        <f t="shared" si="14"/>
        <v>0</v>
      </c>
      <c r="AK29" s="31">
        <f t="shared" si="10"/>
        <v>0</v>
      </c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31"/>
      <c r="AW29" s="31"/>
      <c r="AX29" s="31"/>
    </row>
    <row r="30" spans="2:50" s="154" customFormat="1" ht="13" outlineLevel="1">
      <c r="B30" s="155" t="s">
        <v>1317</v>
      </c>
      <c r="C30" s="32" t="s">
        <v>1318</v>
      </c>
      <c r="D30" s="25" t="s">
        <v>50</v>
      </c>
      <c r="E30" s="16">
        <v>43654</v>
      </c>
      <c r="F30" s="26" t="s">
        <v>12</v>
      </c>
      <c r="G30" s="27" t="s">
        <v>24</v>
      </c>
      <c r="H30" s="28">
        <f t="shared" ref="H30:H31" si="15">I30+J30</f>
        <v>30</v>
      </c>
      <c r="I30" s="28">
        <v>30</v>
      </c>
      <c r="J30" s="29">
        <v>0</v>
      </c>
      <c r="K30" s="253">
        <v>0</v>
      </c>
      <c r="L30" s="31" t="s">
        <v>1139</v>
      </c>
      <c r="M30" s="31" t="s">
        <v>1139</v>
      </c>
      <c r="N30" s="31" t="s">
        <v>1140</v>
      </c>
      <c r="O30" s="31" t="s">
        <v>1139</v>
      </c>
      <c r="P30" s="31" t="s">
        <v>1140</v>
      </c>
      <c r="Q30" s="31" t="s">
        <v>1158</v>
      </c>
      <c r="R30" s="31" t="s">
        <v>1159</v>
      </c>
      <c r="S30" s="178" t="s">
        <v>1590</v>
      </c>
      <c r="T30" s="72"/>
      <c r="U30" s="31">
        <f t="shared" si="6"/>
        <v>0</v>
      </c>
      <c r="V30" s="34"/>
      <c r="W30" s="273"/>
      <c r="X30" s="72"/>
      <c r="Y30" s="72">
        <f t="shared" si="7"/>
        <v>0</v>
      </c>
      <c r="AA30" s="72"/>
      <c r="AB30" s="31">
        <f t="shared" si="8"/>
        <v>0</v>
      </c>
      <c r="AC30" s="72"/>
      <c r="AD30" s="31">
        <f t="shared" si="12"/>
        <v>0</v>
      </c>
      <c r="AE30" s="31"/>
      <c r="AF30" s="72"/>
      <c r="AG30" s="72">
        <f t="shared" si="13"/>
        <v>0</v>
      </c>
      <c r="AH30" s="31">
        <f t="shared" si="9"/>
        <v>0</v>
      </c>
      <c r="AI30" s="72"/>
      <c r="AJ30" s="31">
        <f t="shared" si="14"/>
        <v>0</v>
      </c>
      <c r="AK30" s="31">
        <f t="shared" si="10"/>
        <v>0</v>
      </c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31"/>
      <c r="AW30" s="31"/>
      <c r="AX30" s="31"/>
    </row>
    <row r="31" spans="2:50" s="154" customFormat="1" ht="13" outlineLevel="1">
      <c r="B31" s="155" t="s">
        <v>1112</v>
      </c>
      <c r="C31" s="32" t="s">
        <v>1319</v>
      </c>
      <c r="D31" s="25" t="s">
        <v>50</v>
      </c>
      <c r="E31" s="16">
        <v>43690</v>
      </c>
      <c r="F31" s="26" t="s">
        <v>12</v>
      </c>
      <c r="G31" s="26"/>
      <c r="H31" s="28">
        <f t="shared" si="15"/>
        <v>180</v>
      </c>
      <c r="I31" s="28">
        <v>100</v>
      </c>
      <c r="J31" s="29">
        <v>80</v>
      </c>
      <c r="K31" s="253">
        <v>0</v>
      </c>
      <c r="L31" s="173"/>
      <c r="M31" s="173"/>
      <c r="N31" s="173"/>
      <c r="O31" s="173"/>
      <c r="P31" s="173"/>
      <c r="Q31" s="31" t="s">
        <v>1158</v>
      </c>
      <c r="R31" s="173" t="s">
        <v>1159</v>
      </c>
      <c r="S31" s="178"/>
      <c r="T31" s="72"/>
      <c r="U31" s="31">
        <f t="shared" si="6"/>
        <v>0</v>
      </c>
      <c r="V31" s="34"/>
      <c r="W31" s="273"/>
      <c r="X31" s="72"/>
      <c r="Y31" s="72">
        <f t="shared" si="7"/>
        <v>0</v>
      </c>
      <c r="AA31" s="72"/>
      <c r="AB31" s="31">
        <f t="shared" si="8"/>
        <v>0</v>
      </c>
      <c r="AC31" s="72"/>
      <c r="AD31" s="31">
        <f t="shared" si="12"/>
        <v>0</v>
      </c>
      <c r="AE31" s="31"/>
      <c r="AF31" s="72"/>
      <c r="AG31" s="72">
        <f t="shared" si="13"/>
        <v>0</v>
      </c>
      <c r="AH31" s="31">
        <f t="shared" si="9"/>
        <v>0</v>
      </c>
      <c r="AI31" s="72"/>
      <c r="AJ31" s="31">
        <f t="shared" si="14"/>
        <v>0</v>
      </c>
      <c r="AK31" s="31">
        <f t="shared" si="10"/>
        <v>0</v>
      </c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31"/>
      <c r="AW31" s="31"/>
      <c r="AX31" s="31"/>
    </row>
    <row r="32" spans="2:50" s="154" customFormat="1" ht="13" outlineLevel="1">
      <c r="B32" s="155" t="s">
        <v>66</v>
      </c>
      <c r="C32" s="32" t="s">
        <v>67</v>
      </c>
      <c r="D32" s="25" t="s">
        <v>68</v>
      </c>
      <c r="E32" s="16">
        <v>43238</v>
      </c>
      <c r="F32" s="26" t="s">
        <v>12</v>
      </c>
      <c r="G32" s="27" t="s">
        <v>13</v>
      </c>
      <c r="H32" s="28">
        <f t="shared" si="11"/>
        <v>826</v>
      </c>
      <c r="I32" s="29">
        <v>413</v>
      </c>
      <c r="J32" s="29">
        <v>413</v>
      </c>
      <c r="K32" s="253">
        <v>0</v>
      </c>
      <c r="L32" s="31" t="s">
        <v>1139</v>
      </c>
      <c r="M32" s="31" t="s">
        <v>1139</v>
      </c>
      <c r="N32" s="31" t="s">
        <v>1140</v>
      </c>
      <c r="O32" s="31" t="s">
        <v>1139</v>
      </c>
      <c r="P32" s="31" t="s">
        <v>1140</v>
      </c>
      <c r="Q32" s="31" t="s">
        <v>1159</v>
      </c>
      <c r="R32" s="31" t="s">
        <v>1159</v>
      </c>
      <c r="S32" s="55" t="s">
        <v>1144</v>
      </c>
      <c r="T32" s="31"/>
      <c r="U32" s="31">
        <f t="shared" si="6"/>
        <v>0</v>
      </c>
      <c r="V32" s="30"/>
      <c r="W32" s="272"/>
      <c r="X32" s="31"/>
      <c r="Y32" s="31">
        <f t="shared" si="7"/>
        <v>0</v>
      </c>
      <c r="AA32" s="31"/>
      <c r="AB32" s="31">
        <f t="shared" si="8"/>
        <v>0</v>
      </c>
      <c r="AC32" s="31"/>
      <c r="AD32" s="31">
        <f t="shared" si="12"/>
        <v>0</v>
      </c>
      <c r="AE32" s="31"/>
      <c r="AF32" s="31"/>
      <c r="AG32" s="31">
        <f t="shared" si="13"/>
        <v>0</v>
      </c>
      <c r="AH32" s="31">
        <f t="shared" si="9"/>
        <v>0</v>
      </c>
      <c r="AI32" s="31"/>
      <c r="AJ32" s="31">
        <f t="shared" si="14"/>
        <v>0</v>
      </c>
      <c r="AK32" s="31">
        <f t="shared" si="10"/>
        <v>0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</row>
    <row r="33" spans="2:50" s="154" customFormat="1" ht="13" outlineLevel="1">
      <c r="B33" s="155" t="s">
        <v>69</v>
      </c>
      <c r="C33" s="32" t="s">
        <v>70</v>
      </c>
      <c r="D33" s="36" t="s">
        <v>71</v>
      </c>
      <c r="E33" s="16">
        <v>43077</v>
      </c>
      <c r="F33" s="17" t="s">
        <v>12</v>
      </c>
      <c r="G33" s="27" t="s">
        <v>13</v>
      </c>
      <c r="H33" s="28">
        <f t="shared" si="11"/>
        <v>985</v>
      </c>
      <c r="I33" s="29">
        <v>470</v>
      </c>
      <c r="J33" s="29">
        <v>515</v>
      </c>
      <c r="K33" s="253">
        <v>0</v>
      </c>
      <c r="L33" s="31" t="s">
        <v>1139</v>
      </c>
      <c r="M33" s="31" t="s">
        <v>1139</v>
      </c>
      <c r="N33" s="31" t="s">
        <v>1140</v>
      </c>
      <c r="O33" s="31" t="s">
        <v>1139</v>
      </c>
      <c r="P33" s="31" t="s">
        <v>1140</v>
      </c>
      <c r="Q33" s="31" t="s">
        <v>1159</v>
      </c>
      <c r="R33" s="31" t="s">
        <v>1159</v>
      </c>
      <c r="S33" s="55" t="s">
        <v>1144</v>
      </c>
      <c r="T33" s="31"/>
      <c r="U33" s="31">
        <f t="shared" si="6"/>
        <v>0</v>
      </c>
      <c r="V33" s="30"/>
      <c r="W33" s="272"/>
      <c r="X33" s="31"/>
      <c r="Y33" s="31">
        <f t="shared" si="7"/>
        <v>0</v>
      </c>
      <c r="AA33" s="31"/>
      <c r="AB33" s="31">
        <f t="shared" si="8"/>
        <v>0</v>
      </c>
      <c r="AC33" s="31"/>
      <c r="AD33" s="31">
        <f t="shared" si="12"/>
        <v>0</v>
      </c>
      <c r="AE33" s="31"/>
      <c r="AF33" s="31"/>
      <c r="AG33" s="31">
        <f t="shared" si="13"/>
        <v>0</v>
      </c>
      <c r="AH33" s="31">
        <f t="shared" si="9"/>
        <v>0</v>
      </c>
      <c r="AI33" s="31"/>
      <c r="AJ33" s="31">
        <f t="shared" si="14"/>
        <v>0</v>
      </c>
      <c r="AK33" s="31">
        <f t="shared" si="10"/>
        <v>0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</row>
    <row r="34" spans="2:50" s="154" customFormat="1" ht="26" outlineLevel="1">
      <c r="B34" s="155" t="s">
        <v>72</v>
      </c>
      <c r="C34" s="32" t="s">
        <v>73</v>
      </c>
      <c r="D34" s="25" t="s">
        <v>1320</v>
      </c>
      <c r="E34" s="16">
        <v>43672</v>
      </c>
      <c r="F34" s="17" t="s">
        <v>12</v>
      </c>
      <c r="G34" s="27" t="s">
        <v>13</v>
      </c>
      <c r="H34" s="28">
        <f t="shared" si="11"/>
        <v>2405</v>
      </c>
      <c r="I34" s="29">
        <v>580</v>
      </c>
      <c r="J34" s="29">
        <v>1825</v>
      </c>
      <c r="K34" s="253">
        <v>0</v>
      </c>
      <c r="L34" s="31" t="s">
        <v>1139</v>
      </c>
      <c r="M34" s="31" t="s">
        <v>1139</v>
      </c>
      <c r="N34" s="31" t="s">
        <v>1140</v>
      </c>
      <c r="O34" s="31" t="s">
        <v>1160</v>
      </c>
      <c r="P34" s="31" t="s">
        <v>1140</v>
      </c>
      <c r="Q34" s="31" t="s">
        <v>1159</v>
      </c>
      <c r="R34" s="31" t="s">
        <v>1159</v>
      </c>
      <c r="S34" s="55" t="s">
        <v>1628</v>
      </c>
      <c r="T34" s="31"/>
      <c r="U34" s="31">
        <f t="shared" si="6"/>
        <v>0</v>
      </c>
      <c r="V34" s="30"/>
      <c r="W34" s="272"/>
      <c r="X34" s="31"/>
      <c r="Y34" s="31">
        <f t="shared" si="7"/>
        <v>0</v>
      </c>
      <c r="AA34" s="31"/>
      <c r="AB34" s="31">
        <f t="shared" si="8"/>
        <v>0</v>
      </c>
      <c r="AC34" s="31"/>
      <c r="AD34" s="31">
        <f t="shared" si="12"/>
        <v>0</v>
      </c>
      <c r="AE34" s="31"/>
      <c r="AF34" s="31"/>
      <c r="AG34" s="31">
        <f t="shared" si="13"/>
        <v>0</v>
      </c>
      <c r="AH34" s="31">
        <f t="shared" si="9"/>
        <v>0</v>
      </c>
      <c r="AI34" s="31"/>
      <c r="AJ34" s="31">
        <f t="shared" si="14"/>
        <v>0</v>
      </c>
      <c r="AK34" s="31">
        <f t="shared" si="10"/>
        <v>0</v>
      </c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</row>
    <row r="35" spans="2:50" s="154" customFormat="1" ht="26" outlineLevel="1">
      <c r="B35" s="155" t="s">
        <v>75</v>
      </c>
      <c r="C35" s="32" t="s">
        <v>76</v>
      </c>
      <c r="D35" s="25" t="s">
        <v>71</v>
      </c>
      <c r="E35" s="16">
        <v>43286</v>
      </c>
      <c r="F35" s="17" t="s">
        <v>12</v>
      </c>
      <c r="G35" s="27" t="s">
        <v>13</v>
      </c>
      <c r="H35" s="28">
        <f t="shared" si="11"/>
        <v>2670</v>
      </c>
      <c r="I35" s="29">
        <v>465</v>
      </c>
      <c r="J35" s="29">
        <v>2205</v>
      </c>
      <c r="K35" s="253">
        <v>0</v>
      </c>
      <c r="L35" s="31" t="s">
        <v>1139</v>
      </c>
      <c r="M35" s="31" t="s">
        <v>1139</v>
      </c>
      <c r="N35" s="31" t="s">
        <v>1140</v>
      </c>
      <c r="O35" s="31" t="s">
        <v>1161</v>
      </c>
      <c r="P35" s="31" t="s">
        <v>1140</v>
      </c>
      <c r="Q35" s="31" t="s">
        <v>1159</v>
      </c>
      <c r="R35" s="31" t="s">
        <v>1159</v>
      </c>
      <c r="S35" s="55" t="s">
        <v>1628</v>
      </c>
      <c r="T35" s="31"/>
      <c r="U35" s="31">
        <f t="shared" si="6"/>
        <v>0</v>
      </c>
      <c r="V35" s="30"/>
      <c r="W35" s="272"/>
      <c r="X35" s="31"/>
      <c r="Y35" s="31">
        <f t="shared" si="7"/>
        <v>0</v>
      </c>
      <c r="AA35" s="31"/>
      <c r="AB35" s="31">
        <f t="shared" si="8"/>
        <v>0</v>
      </c>
      <c r="AC35" s="31"/>
      <c r="AD35" s="31">
        <f t="shared" si="12"/>
        <v>0</v>
      </c>
      <c r="AE35" s="31"/>
      <c r="AF35" s="31"/>
      <c r="AG35" s="31">
        <f t="shared" si="13"/>
        <v>0</v>
      </c>
      <c r="AH35" s="31">
        <f t="shared" si="9"/>
        <v>0</v>
      </c>
      <c r="AI35" s="31"/>
      <c r="AJ35" s="31">
        <f t="shared" si="14"/>
        <v>0</v>
      </c>
      <c r="AK35" s="31">
        <f t="shared" si="10"/>
        <v>0</v>
      </c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</row>
    <row r="36" spans="2:50" s="154" customFormat="1" ht="13" outlineLevel="1">
      <c r="B36" s="155" t="s">
        <v>77</v>
      </c>
      <c r="C36" s="32" t="s">
        <v>78</v>
      </c>
      <c r="D36" s="25" t="s">
        <v>1321</v>
      </c>
      <c r="E36" s="16">
        <v>43550</v>
      </c>
      <c r="F36" s="17" t="s">
        <v>12</v>
      </c>
      <c r="G36" s="27" t="s">
        <v>13</v>
      </c>
      <c r="H36" s="28">
        <f t="shared" si="11"/>
        <v>1295</v>
      </c>
      <c r="I36" s="29">
        <v>105</v>
      </c>
      <c r="J36" s="29">
        <v>1190</v>
      </c>
      <c r="K36" s="253">
        <v>0</v>
      </c>
      <c r="L36" s="31" t="s">
        <v>1139</v>
      </c>
      <c r="M36" s="31" t="s">
        <v>1139</v>
      </c>
      <c r="N36" s="31" t="s">
        <v>1140</v>
      </c>
      <c r="O36" s="31" t="s">
        <v>1160</v>
      </c>
      <c r="P36" s="31" t="s">
        <v>1140</v>
      </c>
      <c r="Q36" s="31" t="s">
        <v>1159</v>
      </c>
      <c r="R36" s="31" t="s">
        <v>1159</v>
      </c>
      <c r="S36" s="55" t="s">
        <v>1162</v>
      </c>
      <c r="T36" s="31"/>
      <c r="U36" s="31">
        <f t="shared" si="6"/>
        <v>0</v>
      </c>
      <c r="V36" s="30"/>
      <c r="W36" s="272"/>
      <c r="X36" s="31"/>
      <c r="Y36" s="31">
        <f t="shared" si="7"/>
        <v>0</v>
      </c>
      <c r="AA36" s="31"/>
      <c r="AB36" s="31">
        <f t="shared" si="8"/>
        <v>0</v>
      </c>
      <c r="AC36" s="31"/>
      <c r="AD36" s="31">
        <f t="shared" si="12"/>
        <v>0</v>
      </c>
      <c r="AE36" s="31"/>
      <c r="AF36" s="31"/>
      <c r="AG36" s="31">
        <f t="shared" si="13"/>
        <v>0</v>
      </c>
      <c r="AH36" s="31">
        <f t="shared" si="9"/>
        <v>0</v>
      </c>
      <c r="AI36" s="31"/>
      <c r="AJ36" s="31">
        <f t="shared" si="14"/>
        <v>0</v>
      </c>
      <c r="AK36" s="31">
        <f t="shared" si="10"/>
        <v>0</v>
      </c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</row>
    <row r="37" spans="2:50" s="154" customFormat="1" ht="13" outlineLevel="1">
      <c r="B37" s="155" t="s">
        <v>79</v>
      </c>
      <c r="C37" s="32" t="s">
        <v>80</v>
      </c>
      <c r="D37" s="25" t="s">
        <v>68</v>
      </c>
      <c r="E37" s="16">
        <v>43077</v>
      </c>
      <c r="F37" s="17" t="s">
        <v>12</v>
      </c>
      <c r="G37" s="27" t="s">
        <v>24</v>
      </c>
      <c r="H37" s="28">
        <f t="shared" si="11"/>
        <v>245</v>
      </c>
      <c r="I37" s="29">
        <v>115</v>
      </c>
      <c r="J37" s="29">
        <v>130</v>
      </c>
      <c r="K37" s="253">
        <v>0</v>
      </c>
      <c r="L37" s="31" t="s">
        <v>1139</v>
      </c>
      <c r="M37" s="31" t="s">
        <v>1139</v>
      </c>
      <c r="N37" s="31" t="s">
        <v>1140</v>
      </c>
      <c r="O37" s="31" t="s">
        <v>1160</v>
      </c>
      <c r="P37" s="31" t="s">
        <v>1140</v>
      </c>
      <c r="Q37" s="31" t="s">
        <v>1159</v>
      </c>
      <c r="R37" s="31" t="s">
        <v>1159</v>
      </c>
      <c r="S37" s="55" t="s">
        <v>1162</v>
      </c>
      <c r="T37" s="31"/>
      <c r="U37" s="31">
        <f t="shared" si="6"/>
        <v>0</v>
      </c>
      <c r="V37" s="30"/>
      <c r="W37" s="272"/>
      <c r="X37" s="31"/>
      <c r="Y37" s="31">
        <f t="shared" si="7"/>
        <v>0</v>
      </c>
      <c r="AA37" s="31"/>
      <c r="AB37" s="31">
        <f t="shared" si="8"/>
        <v>0</v>
      </c>
      <c r="AC37" s="31"/>
      <c r="AD37" s="31">
        <f t="shared" si="12"/>
        <v>0</v>
      </c>
      <c r="AE37" s="31"/>
      <c r="AF37" s="31"/>
      <c r="AG37" s="31">
        <f t="shared" si="13"/>
        <v>0</v>
      </c>
      <c r="AH37" s="31">
        <f t="shared" si="9"/>
        <v>0</v>
      </c>
      <c r="AI37" s="31"/>
      <c r="AJ37" s="31">
        <f t="shared" si="14"/>
        <v>0</v>
      </c>
      <c r="AK37" s="31">
        <f t="shared" si="10"/>
        <v>0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</row>
    <row r="38" spans="2:50" s="154" customFormat="1" ht="13" outlineLevel="1">
      <c r="B38" s="155" t="s">
        <v>81</v>
      </c>
      <c r="C38" s="32" t="s">
        <v>82</v>
      </c>
      <c r="D38" s="25" t="s">
        <v>71</v>
      </c>
      <c r="E38" s="16">
        <v>43077</v>
      </c>
      <c r="F38" s="17" t="s">
        <v>12</v>
      </c>
      <c r="G38" s="27" t="s">
        <v>13</v>
      </c>
      <c r="H38" s="28">
        <f t="shared" si="11"/>
        <v>20230</v>
      </c>
      <c r="I38" s="29">
        <v>40</v>
      </c>
      <c r="J38" s="29">
        <v>20190</v>
      </c>
      <c r="K38" s="253">
        <v>0</v>
      </c>
      <c r="L38" s="31" t="s">
        <v>1139</v>
      </c>
      <c r="M38" s="31" t="s">
        <v>1139</v>
      </c>
      <c r="N38" s="31" t="s">
        <v>1140</v>
      </c>
      <c r="O38" s="31" t="s">
        <v>1160</v>
      </c>
      <c r="P38" s="31" t="s">
        <v>1140</v>
      </c>
      <c r="Q38" s="31" t="s">
        <v>1159</v>
      </c>
      <c r="R38" s="31" t="s">
        <v>1159</v>
      </c>
      <c r="S38" s="55" t="s">
        <v>1162</v>
      </c>
      <c r="T38" s="31"/>
      <c r="U38" s="31">
        <f t="shared" si="6"/>
        <v>0</v>
      </c>
      <c r="V38" s="30"/>
      <c r="W38" s="272"/>
      <c r="X38" s="31"/>
      <c r="Y38" s="31">
        <f t="shared" si="7"/>
        <v>0</v>
      </c>
      <c r="AA38" s="31"/>
      <c r="AB38" s="31">
        <f t="shared" si="8"/>
        <v>0</v>
      </c>
      <c r="AC38" s="31"/>
      <c r="AD38" s="31">
        <f t="shared" si="12"/>
        <v>0</v>
      </c>
      <c r="AE38" s="31"/>
      <c r="AF38" s="31"/>
      <c r="AG38" s="31">
        <f t="shared" si="13"/>
        <v>0</v>
      </c>
      <c r="AH38" s="31">
        <f t="shared" si="9"/>
        <v>0</v>
      </c>
      <c r="AI38" s="31"/>
      <c r="AJ38" s="31">
        <f t="shared" si="14"/>
        <v>0</v>
      </c>
      <c r="AK38" s="31">
        <f t="shared" si="10"/>
        <v>0</v>
      </c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</row>
    <row r="39" spans="2:50" s="154" customFormat="1" ht="13" outlineLevel="1">
      <c r="B39" s="155" t="s">
        <v>83</v>
      </c>
      <c r="C39" s="32" t="s">
        <v>84</v>
      </c>
      <c r="D39" s="25" t="s">
        <v>126</v>
      </c>
      <c r="E39" s="16">
        <v>43647</v>
      </c>
      <c r="F39" s="17" t="s">
        <v>12</v>
      </c>
      <c r="G39" s="27" t="s">
        <v>24</v>
      </c>
      <c r="H39" s="28">
        <f t="shared" si="11"/>
        <v>575</v>
      </c>
      <c r="I39" s="29">
        <v>95</v>
      </c>
      <c r="J39" s="29">
        <v>480</v>
      </c>
      <c r="K39" s="253">
        <v>0</v>
      </c>
      <c r="L39" s="31" t="s">
        <v>1139</v>
      </c>
      <c r="M39" s="31" t="s">
        <v>1139</v>
      </c>
      <c r="N39" s="31" t="s">
        <v>1140</v>
      </c>
      <c r="O39" s="31" t="s">
        <v>1160</v>
      </c>
      <c r="P39" s="31" t="s">
        <v>1140</v>
      </c>
      <c r="Q39" s="31" t="s">
        <v>1159</v>
      </c>
      <c r="R39" s="31" t="s">
        <v>1159</v>
      </c>
      <c r="S39" s="55" t="s">
        <v>1162</v>
      </c>
      <c r="T39" s="31"/>
      <c r="U39" s="31">
        <f t="shared" si="6"/>
        <v>0</v>
      </c>
      <c r="V39" s="30"/>
      <c r="W39" s="272"/>
      <c r="X39" s="31"/>
      <c r="Y39" s="31">
        <f t="shared" si="7"/>
        <v>0</v>
      </c>
      <c r="AA39" s="31"/>
      <c r="AB39" s="31">
        <f t="shared" si="8"/>
        <v>0</v>
      </c>
      <c r="AC39" s="31"/>
      <c r="AD39" s="31">
        <f t="shared" si="12"/>
        <v>0</v>
      </c>
      <c r="AE39" s="31"/>
      <c r="AF39" s="31"/>
      <c r="AG39" s="31">
        <f t="shared" si="13"/>
        <v>0</v>
      </c>
      <c r="AH39" s="31">
        <f t="shared" si="9"/>
        <v>0</v>
      </c>
      <c r="AI39" s="31"/>
      <c r="AJ39" s="31">
        <f t="shared" si="14"/>
        <v>0</v>
      </c>
      <c r="AK39" s="31">
        <f t="shared" si="10"/>
        <v>0</v>
      </c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</row>
    <row r="40" spans="2:50" s="154" customFormat="1" ht="13" outlineLevel="1">
      <c r="B40" s="155" t="s">
        <v>85</v>
      </c>
      <c r="C40" s="32" t="s">
        <v>86</v>
      </c>
      <c r="D40" s="36" t="s">
        <v>87</v>
      </c>
      <c r="E40" s="16">
        <v>43077</v>
      </c>
      <c r="F40" s="17" t="s">
        <v>12</v>
      </c>
      <c r="G40" s="27" t="s">
        <v>13</v>
      </c>
      <c r="H40" s="28">
        <f t="shared" si="11"/>
        <v>420</v>
      </c>
      <c r="I40" s="29">
        <v>80</v>
      </c>
      <c r="J40" s="29">
        <v>340</v>
      </c>
      <c r="K40" s="253">
        <v>0</v>
      </c>
      <c r="L40" s="31" t="s">
        <v>1139</v>
      </c>
      <c r="M40" s="31" t="s">
        <v>1163</v>
      </c>
      <c r="N40" s="31" t="s">
        <v>1140</v>
      </c>
      <c r="O40" s="31" t="s">
        <v>1160</v>
      </c>
      <c r="P40" s="31" t="s">
        <v>1140</v>
      </c>
      <c r="Q40" s="31" t="s">
        <v>1159</v>
      </c>
      <c r="R40" s="31" t="s">
        <v>1159</v>
      </c>
      <c r="S40" s="55" t="s">
        <v>1162</v>
      </c>
      <c r="T40" s="31"/>
      <c r="U40" s="31">
        <f t="shared" si="6"/>
        <v>0</v>
      </c>
      <c r="V40" s="30"/>
      <c r="W40" s="272"/>
      <c r="X40" s="31"/>
      <c r="Y40" s="31">
        <f t="shared" si="7"/>
        <v>0</v>
      </c>
      <c r="AA40" s="31"/>
      <c r="AB40" s="31">
        <f t="shared" si="8"/>
        <v>0</v>
      </c>
      <c r="AC40" s="31"/>
      <c r="AD40" s="31">
        <f t="shared" si="12"/>
        <v>0</v>
      </c>
      <c r="AE40" s="31"/>
      <c r="AF40" s="31"/>
      <c r="AG40" s="31">
        <f t="shared" si="13"/>
        <v>0</v>
      </c>
      <c r="AH40" s="31">
        <f t="shared" si="9"/>
        <v>0</v>
      </c>
      <c r="AI40" s="31"/>
      <c r="AJ40" s="31">
        <f t="shared" si="14"/>
        <v>0</v>
      </c>
      <c r="AK40" s="31">
        <f t="shared" si="10"/>
        <v>0</v>
      </c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</row>
    <row r="41" spans="2:50" s="154" customFormat="1" ht="13" outlineLevel="1">
      <c r="B41" s="155" t="s">
        <v>88</v>
      </c>
      <c r="C41" s="32" t="s">
        <v>89</v>
      </c>
      <c r="D41" s="25" t="s">
        <v>90</v>
      </c>
      <c r="E41" s="16">
        <v>43210</v>
      </c>
      <c r="F41" s="17" t="s">
        <v>12</v>
      </c>
      <c r="G41" s="27" t="s">
        <v>13</v>
      </c>
      <c r="H41" s="28">
        <f t="shared" si="11"/>
        <v>400</v>
      </c>
      <c r="I41" s="29">
        <v>280</v>
      </c>
      <c r="J41" s="29">
        <v>120</v>
      </c>
      <c r="K41" s="253">
        <v>0</v>
      </c>
      <c r="L41" s="31" t="s">
        <v>1139</v>
      </c>
      <c r="M41" s="31" t="s">
        <v>1139</v>
      </c>
      <c r="N41" s="31" t="s">
        <v>1140</v>
      </c>
      <c r="O41" s="31" t="s">
        <v>1164</v>
      </c>
      <c r="P41" s="31" t="s">
        <v>1140</v>
      </c>
      <c r="Q41" s="31" t="s">
        <v>1159</v>
      </c>
      <c r="R41" s="31" t="s">
        <v>1159</v>
      </c>
      <c r="S41" s="55" t="s">
        <v>1162</v>
      </c>
      <c r="T41" s="31"/>
      <c r="U41" s="31">
        <f t="shared" si="6"/>
        <v>0</v>
      </c>
      <c r="V41" s="30"/>
      <c r="W41" s="272"/>
      <c r="X41" s="31"/>
      <c r="Y41" s="31">
        <f t="shared" si="7"/>
        <v>0</v>
      </c>
      <c r="AA41" s="31"/>
      <c r="AB41" s="31">
        <f t="shared" si="8"/>
        <v>0</v>
      </c>
      <c r="AC41" s="31"/>
      <c r="AD41" s="31">
        <f t="shared" si="12"/>
        <v>0</v>
      </c>
      <c r="AE41" s="31"/>
      <c r="AF41" s="31"/>
      <c r="AG41" s="31">
        <f t="shared" si="13"/>
        <v>0</v>
      </c>
      <c r="AH41" s="31">
        <f t="shared" si="9"/>
        <v>0</v>
      </c>
      <c r="AI41" s="31"/>
      <c r="AJ41" s="31">
        <f t="shared" si="14"/>
        <v>0</v>
      </c>
      <c r="AK41" s="31">
        <f t="shared" si="10"/>
        <v>0</v>
      </c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</row>
    <row r="42" spans="2:50" s="154" customFormat="1" ht="26" outlineLevel="1">
      <c r="B42" s="155" t="s">
        <v>91</v>
      </c>
      <c r="C42" s="6" t="s">
        <v>92</v>
      </c>
      <c r="D42" s="25" t="s">
        <v>1322</v>
      </c>
      <c r="E42" s="16">
        <v>42978</v>
      </c>
      <c r="F42" s="17" t="s">
        <v>12</v>
      </c>
      <c r="G42" s="27" t="s">
        <v>13</v>
      </c>
      <c r="H42" s="28">
        <f t="shared" si="11"/>
        <v>2710</v>
      </c>
      <c r="I42" s="29">
        <v>640</v>
      </c>
      <c r="J42" s="29">
        <v>2070</v>
      </c>
      <c r="K42" s="253">
        <v>0</v>
      </c>
      <c r="L42" s="31" t="s">
        <v>1139</v>
      </c>
      <c r="M42" s="31" t="s">
        <v>1139</v>
      </c>
      <c r="N42" s="31" t="s">
        <v>1140</v>
      </c>
      <c r="O42" s="31" t="s">
        <v>1164</v>
      </c>
      <c r="P42" s="31" t="s">
        <v>1140</v>
      </c>
      <c r="Q42" s="31" t="s">
        <v>1159</v>
      </c>
      <c r="R42" s="31" t="s">
        <v>1159</v>
      </c>
      <c r="S42" s="55" t="s">
        <v>1162</v>
      </c>
      <c r="T42" s="31"/>
      <c r="U42" s="31">
        <f t="shared" si="6"/>
        <v>0</v>
      </c>
      <c r="V42" s="30"/>
      <c r="W42" s="272"/>
      <c r="X42" s="31"/>
      <c r="Y42" s="31">
        <f t="shared" si="7"/>
        <v>0</v>
      </c>
      <c r="AA42" s="31"/>
      <c r="AB42" s="31">
        <f t="shared" si="8"/>
        <v>0</v>
      </c>
      <c r="AC42" s="31"/>
      <c r="AD42" s="31">
        <f t="shared" si="12"/>
        <v>0</v>
      </c>
      <c r="AE42" s="31"/>
      <c r="AF42" s="31"/>
      <c r="AG42" s="31">
        <f t="shared" si="13"/>
        <v>0</v>
      </c>
      <c r="AH42" s="31">
        <f t="shared" si="9"/>
        <v>0</v>
      </c>
      <c r="AI42" s="31"/>
      <c r="AJ42" s="31">
        <f t="shared" si="14"/>
        <v>0</v>
      </c>
      <c r="AK42" s="31">
        <f t="shared" si="10"/>
        <v>0</v>
      </c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</row>
    <row r="43" spans="2:50" s="154" customFormat="1" ht="26" outlineLevel="1">
      <c r="B43" s="155" t="s">
        <v>93</v>
      </c>
      <c r="C43" s="6" t="s">
        <v>94</v>
      </c>
      <c r="D43" s="25" t="s">
        <v>95</v>
      </c>
      <c r="E43" s="16">
        <v>42979</v>
      </c>
      <c r="F43" s="26" t="s">
        <v>12</v>
      </c>
      <c r="G43" s="27" t="s">
        <v>13</v>
      </c>
      <c r="H43" s="28">
        <f t="shared" si="11"/>
        <v>3290</v>
      </c>
      <c r="I43" s="29">
        <v>800</v>
      </c>
      <c r="J43" s="29">
        <v>2490</v>
      </c>
      <c r="K43" s="253">
        <v>0</v>
      </c>
      <c r="L43" s="31" t="s">
        <v>1139</v>
      </c>
      <c r="M43" s="31" t="s">
        <v>1139</v>
      </c>
      <c r="N43" s="31" t="s">
        <v>1140</v>
      </c>
      <c r="O43" s="31" t="s">
        <v>1164</v>
      </c>
      <c r="P43" s="31" t="s">
        <v>1140</v>
      </c>
      <c r="Q43" s="31" t="s">
        <v>1159</v>
      </c>
      <c r="R43" s="31" t="s">
        <v>1159</v>
      </c>
      <c r="S43" s="55" t="s">
        <v>1162</v>
      </c>
      <c r="T43" s="31"/>
      <c r="U43" s="31">
        <f t="shared" si="6"/>
        <v>0</v>
      </c>
      <c r="V43" s="30"/>
      <c r="W43" s="272"/>
      <c r="X43" s="31"/>
      <c r="Y43" s="31">
        <f t="shared" si="7"/>
        <v>0</v>
      </c>
      <c r="AA43" s="31"/>
      <c r="AB43" s="31">
        <f t="shared" si="8"/>
        <v>0</v>
      </c>
      <c r="AC43" s="31"/>
      <c r="AD43" s="31">
        <f t="shared" si="12"/>
        <v>0</v>
      </c>
      <c r="AE43" s="31"/>
      <c r="AF43" s="31"/>
      <c r="AG43" s="31">
        <f t="shared" si="13"/>
        <v>0</v>
      </c>
      <c r="AH43" s="31">
        <f t="shared" si="9"/>
        <v>0</v>
      </c>
      <c r="AI43" s="31"/>
      <c r="AJ43" s="31">
        <f t="shared" si="14"/>
        <v>0</v>
      </c>
      <c r="AK43" s="31">
        <f t="shared" si="10"/>
        <v>0</v>
      </c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</row>
    <row r="44" spans="2:50" s="154" customFormat="1" ht="13" outlineLevel="1">
      <c r="B44" s="155" t="s">
        <v>1066</v>
      </c>
      <c r="C44" s="6" t="s">
        <v>1067</v>
      </c>
      <c r="D44" s="25" t="s">
        <v>118</v>
      </c>
      <c r="E44" s="16">
        <v>43622</v>
      </c>
      <c r="F44" s="26" t="s">
        <v>12</v>
      </c>
      <c r="G44" s="27" t="s">
        <v>13</v>
      </c>
      <c r="H44" s="28">
        <v>60</v>
      </c>
      <c r="I44" s="29">
        <v>60</v>
      </c>
      <c r="J44" s="29">
        <v>300</v>
      </c>
      <c r="K44" s="253">
        <v>0</v>
      </c>
      <c r="L44" s="31" t="s">
        <v>1139</v>
      </c>
      <c r="M44" s="31" t="s">
        <v>1139</v>
      </c>
      <c r="N44" s="31" t="s">
        <v>1140</v>
      </c>
      <c r="O44" s="31" t="s">
        <v>1155</v>
      </c>
      <c r="P44" s="31" t="s">
        <v>1140</v>
      </c>
      <c r="Q44" s="173" t="s">
        <v>1159</v>
      </c>
      <c r="R44" s="173" t="s">
        <v>1159</v>
      </c>
      <c r="S44" s="55" t="s">
        <v>1591</v>
      </c>
      <c r="T44" s="31"/>
      <c r="U44" s="31">
        <f t="shared" ref="U44:U65" si="16">SUMIF(T44,"Y",I44)</f>
        <v>0</v>
      </c>
      <c r="V44" s="30"/>
      <c r="W44" s="272"/>
      <c r="X44" s="31"/>
      <c r="Y44" s="31">
        <f t="shared" ref="Y44:Y65" si="17">U44*X44</f>
        <v>0</v>
      </c>
      <c r="AA44" s="31"/>
      <c r="AB44" s="31">
        <f t="shared" ref="AB44:AB65" si="18">SUMIF(AA44,"Y",K44)*X44</f>
        <v>0</v>
      </c>
      <c r="AC44" s="31"/>
      <c r="AD44" s="31">
        <f t="shared" si="12"/>
        <v>0</v>
      </c>
      <c r="AE44" s="31"/>
      <c r="AF44" s="31"/>
      <c r="AG44" s="31">
        <f t="shared" si="13"/>
        <v>0</v>
      </c>
      <c r="AH44" s="31">
        <f t="shared" ref="AH44:AH65" si="19">(Y44-AB44-AD44)*AG44</f>
        <v>0</v>
      </c>
      <c r="AI44" s="31"/>
      <c r="AJ44" s="31">
        <f t="shared" si="14"/>
        <v>0</v>
      </c>
      <c r="AK44" s="31">
        <f t="shared" ref="AK44:AK65" si="20">Y44-AB44-AD44-AH44</f>
        <v>0</v>
      </c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</row>
    <row r="45" spans="2:50" s="154" customFormat="1" ht="13" outlineLevel="1">
      <c r="B45" s="155" t="s">
        <v>96</v>
      </c>
      <c r="C45" s="32" t="s">
        <v>97</v>
      </c>
      <c r="D45" s="25" t="s">
        <v>1323</v>
      </c>
      <c r="E45" s="16">
        <v>43518</v>
      </c>
      <c r="F45" s="17" t="s">
        <v>12</v>
      </c>
      <c r="G45" s="27" t="s">
        <v>13</v>
      </c>
      <c r="H45" s="28">
        <f t="shared" si="11"/>
        <v>71</v>
      </c>
      <c r="I45" s="29">
        <v>40</v>
      </c>
      <c r="J45" s="29">
        <v>31</v>
      </c>
      <c r="K45" s="253">
        <v>0</v>
      </c>
      <c r="L45" s="31" t="s">
        <v>1139</v>
      </c>
      <c r="M45" s="31" t="s">
        <v>1139</v>
      </c>
      <c r="N45" s="31" t="s">
        <v>1140</v>
      </c>
      <c r="O45" s="31" t="s">
        <v>1164</v>
      </c>
      <c r="P45" s="31" t="s">
        <v>1140</v>
      </c>
      <c r="Q45" s="31" t="s">
        <v>1159</v>
      </c>
      <c r="R45" s="31" t="s">
        <v>1159</v>
      </c>
      <c r="S45" s="55" t="s">
        <v>1144</v>
      </c>
      <c r="T45" s="31"/>
      <c r="U45" s="31">
        <f t="shared" si="16"/>
        <v>0</v>
      </c>
      <c r="V45" s="30"/>
      <c r="W45" s="272"/>
      <c r="X45" s="31"/>
      <c r="Y45" s="31">
        <f t="shared" si="17"/>
        <v>0</v>
      </c>
      <c r="AA45" s="31"/>
      <c r="AB45" s="31">
        <f t="shared" si="18"/>
        <v>0</v>
      </c>
      <c r="AC45" s="31"/>
      <c r="AD45" s="31">
        <f t="shared" si="12"/>
        <v>0</v>
      </c>
      <c r="AE45" s="31"/>
      <c r="AF45" s="31"/>
      <c r="AG45" s="31">
        <f t="shared" si="13"/>
        <v>0</v>
      </c>
      <c r="AH45" s="31">
        <f t="shared" si="19"/>
        <v>0</v>
      </c>
      <c r="AI45" s="31"/>
      <c r="AJ45" s="31">
        <f t="shared" si="14"/>
        <v>0</v>
      </c>
      <c r="AK45" s="31">
        <f t="shared" si="20"/>
        <v>0</v>
      </c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</row>
    <row r="46" spans="2:50" s="154" customFormat="1" ht="39" outlineLevel="1">
      <c r="B46" s="155" t="s">
        <v>99</v>
      </c>
      <c r="C46" s="32" t="s">
        <v>1507</v>
      </c>
      <c r="D46" s="25" t="s">
        <v>74</v>
      </c>
      <c r="E46" s="16">
        <v>43297</v>
      </c>
      <c r="F46" s="17" t="s">
        <v>12</v>
      </c>
      <c r="G46" s="27" t="s">
        <v>13</v>
      </c>
      <c r="H46" s="28">
        <f t="shared" si="11"/>
        <v>2540</v>
      </c>
      <c r="I46" s="29">
        <v>280</v>
      </c>
      <c r="J46" s="29">
        <v>2260</v>
      </c>
      <c r="K46" s="253">
        <v>0</v>
      </c>
      <c r="L46" s="31" t="s">
        <v>1139</v>
      </c>
      <c r="M46" s="31" t="s">
        <v>1139</v>
      </c>
      <c r="N46" s="31" t="s">
        <v>1140</v>
      </c>
      <c r="O46" s="31" t="s">
        <v>1164</v>
      </c>
      <c r="P46" s="31" t="s">
        <v>1140</v>
      </c>
      <c r="Q46" s="31" t="s">
        <v>1159</v>
      </c>
      <c r="R46" s="31" t="s">
        <v>1159</v>
      </c>
      <c r="S46" s="55" t="s">
        <v>1502</v>
      </c>
      <c r="T46" s="31"/>
      <c r="U46" s="31">
        <f t="shared" si="16"/>
        <v>0</v>
      </c>
      <c r="V46" s="30"/>
      <c r="W46" s="272"/>
      <c r="X46" s="31"/>
      <c r="Y46" s="31">
        <f t="shared" si="17"/>
        <v>0</v>
      </c>
      <c r="AA46" s="31"/>
      <c r="AB46" s="31">
        <f t="shared" si="18"/>
        <v>0</v>
      </c>
      <c r="AC46" s="31"/>
      <c r="AD46" s="31">
        <f t="shared" si="12"/>
        <v>0</v>
      </c>
      <c r="AE46" s="31"/>
      <c r="AF46" s="31"/>
      <c r="AG46" s="31">
        <f t="shared" si="13"/>
        <v>0</v>
      </c>
      <c r="AH46" s="31">
        <f t="shared" si="19"/>
        <v>0</v>
      </c>
      <c r="AI46" s="31"/>
      <c r="AJ46" s="31">
        <f t="shared" si="14"/>
        <v>0</v>
      </c>
      <c r="AK46" s="31">
        <f t="shared" si="20"/>
        <v>0</v>
      </c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</row>
    <row r="47" spans="2:50" s="154" customFormat="1" ht="13" outlineLevel="1">
      <c r="B47" s="155" t="s">
        <v>100</v>
      </c>
      <c r="C47" s="32" t="s">
        <v>101</v>
      </c>
      <c r="D47" s="25" t="s">
        <v>90</v>
      </c>
      <c r="E47" s="16">
        <v>42930</v>
      </c>
      <c r="F47" s="17" t="s">
        <v>12</v>
      </c>
      <c r="G47" s="27" t="s">
        <v>13</v>
      </c>
      <c r="H47" s="28">
        <f t="shared" si="11"/>
        <v>766</v>
      </c>
      <c r="I47" s="33">
        <v>494</v>
      </c>
      <c r="J47" s="33">
        <v>272</v>
      </c>
      <c r="K47" s="253">
        <v>0</v>
      </c>
      <c r="L47" s="31" t="s">
        <v>1165</v>
      </c>
      <c r="M47" s="31" t="s">
        <v>1166</v>
      </c>
      <c r="N47" s="31" t="s">
        <v>1167</v>
      </c>
      <c r="O47" s="31" t="s">
        <v>1167</v>
      </c>
      <c r="P47" s="31" t="s">
        <v>1167</v>
      </c>
      <c r="Q47" s="31" t="s">
        <v>1159</v>
      </c>
      <c r="R47" s="31" t="s">
        <v>1159</v>
      </c>
      <c r="S47" s="55" t="s">
        <v>1168</v>
      </c>
      <c r="T47" s="31"/>
      <c r="U47" s="31">
        <f t="shared" si="16"/>
        <v>0</v>
      </c>
      <c r="V47" s="30"/>
      <c r="W47" s="272"/>
      <c r="X47" s="31"/>
      <c r="Y47" s="31">
        <f t="shared" si="17"/>
        <v>0</v>
      </c>
      <c r="AA47" s="31"/>
      <c r="AB47" s="31">
        <f t="shared" si="18"/>
        <v>0</v>
      </c>
      <c r="AC47" s="31"/>
      <c r="AD47" s="31">
        <f t="shared" si="12"/>
        <v>0</v>
      </c>
      <c r="AE47" s="31"/>
      <c r="AF47" s="31"/>
      <c r="AG47" s="31">
        <f t="shared" si="13"/>
        <v>0</v>
      </c>
      <c r="AH47" s="31">
        <f t="shared" si="19"/>
        <v>0</v>
      </c>
      <c r="AI47" s="31"/>
      <c r="AJ47" s="31">
        <f t="shared" si="14"/>
        <v>0</v>
      </c>
      <c r="AK47" s="31">
        <f t="shared" si="20"/>
        <v>0</v>
      </c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</row>
    <row r="48" spans="2:50" s="154" customFormat="1" ht="13" outlineLevel="1">
      <c r="B48" s="155" t="s">
        <v>102</v>
      </c>
      <c r="C48" s="32" t="s">
        <v>103</v>
      </c>
      <c r="D48" s="25" t="s">
        <v>19</v>
      </c>
      <c r="E48" s="16">
        <v>43570</v>
      </c>
      <c r="F48" s="17" t="s">
        <v>12</v>
      </c>
      <c r="G48" s="27" t="s">
        <v>13</v>
      </c>
      <c r="H48" s="28">
        <f t="shared" si="11"/>
        <v>580</v>
      </c>
      <c r="I48" s="29">
        <v>260</v>
      </c>
      <c r="J48" s="29">
        <v>320</v>
      </c>
      <c r="K48" s="253">
        <v>0</v>
      </c>
      <c r="L48" s="31" t="s">
        <v>1165</v>
      </c>
      <c r="M48" s="31" t="s">
        <v>1166</v>
      </c>
      <c r="N48" s="31" t="s">
        <v>1169</v>
      </c>
      <c r="O48" s="31" t="s">
        <v>1167</v>
      </c>
      <c r="P48" s="31" t="s">
        <v>1169</v>
      </c>
      <c r="Q48" s="31" t="s">
        <v>1159</v>
      </c>
      <c r="R48" s="31" t="s">
        <v>1159</v>
      </c>
      <c r="S48" s="55" t="s">
        <v>1144</v>
      </c>
      <c r="T48" s="31"/>
      <c r="U48" s="31">
        <f t="shared" si="16"/>
        <v>0</v>
      </c>
      <c r="V48" s="30"/>
      <c r="W48" s="272"/>
      <c r="X48" s="31"/>
      <c r="Y48" s="31">
        <f t="shared" si="17"/>
        <v>0</v>
      </c>
      <c r="AA48" s="31"/>
      <c r="AB48" s="31">
        <f t="shared" si="18"/>
        <v>0</v>
      </c>
      <c r="AC48" s="31"/>
      <c r="AD48" s="31">
        <f t="shared" si="12"/>
        <v>0</v>
      </c>
      <c r="AE48" s="31"/>
      <c r="AF48" s="31"/>
      <c r="AG48" s="31">
        <f t="shared" si="13"/>
        <v>0</v>
      </c>
      <c r="AH48" s="31">
        <f t="shared" si="19"/>
        <v>0</v>
      </c>
      <c r="AI48" s="31"/>
      <c r="AJ48" s="31">
        <f t="shared" si="14"/>
        <v>0</v>
      </c>
      <c r="AK48" s="31">
        <f t="shared" si="20"/>
        <v>0</v>
      </c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</row>
    <row r="49" spans="2:50" s="154" customFormat="1" ht="13" outlineLevel="1">
      <c r="B49" s="155" t="s">
        <v>104</v>
      </c>
      <c r="C49" s="32" t="s">
        <v>105</v>
      </c>
      <c r="D49" s="25" t="s">
        <v>58</v>
      </c>
      <c r="E49" s="16">
        <v>42194</v>
      </c>
      <c r="F49" s="17" t="s">
        <v>44</v>
      </c>
      <c r="G49" s="27" t="s">
        <v>24</v>
      </c>
      <c r="H49" s="28">
        <f t="shared" si="11"/>
        <v>50</v>
      </c>
      <c r="I49" s="29">
        <v>25</v>
      </c>
      <c r="J49" s="29">
        <v>25</v>
      </c>
      <c r="K49" s="253">
        <v>0</v>
      </c>
      <c r="L49" s="31" t="s">
        <v>1165</v>
      </c>
      <c r="M49" s="31" t="s">
        <v>1166</v>
      </c>
      <c r="N49" s="31" t="s">
        <v>1169</v>
      </c>
      <c r="O49" s="31" t="s">
        <v>1167</v>
      </c>
      <c r="P49" s="31" t="s">
        <v>1169</v>
      </c>
      <c r="Q49" s="31" t="s">
        <v>1159</v>
      </c>
      <c r="R49" s="31" t="s">
        <v>1159</v>
      </c>
      <c r="S49" s="55" t="s">
        <v>1157</v>
      </c>
      <c r="T49" s="31"/>
      <c r="U49" s="31">
        <f t="shared" si="16"/>
        <v>0</v>
      </c>
      <c r="V49" s="30"/>
      <c r="W49" s="272"/>
      <c r="X49" s="31"/>
      <c r="Y49" s="31">
        <f t="shared" si="17"/>
        <v>0</v>
      </c>
      <c r="AA49" s="31"/>
      <c r="AB49" s="31">
        <f t="shared" si="18"/>
        <v>0</v>
      </c>
      <c r="AC49" s="31"/>
      <c r="AD49" s="31">
        <f t="shared" si="12"/>
        <v>0</v>
      </c>
      <c r="AE49" s="31"/>
      <c r="AF49" s="31"/>
      <c r="AG49" s="31">
        <f t="shared" si="13"/>
        <v>0</v>
      </c>
      <c r="AH49" s="31">
        <f t="shared" si="19"/>
        <v>0</v>
      </c>
      <c r="AI49" s="31"/>
      <c r="AJ49" s="31">
        <f t="shared" si="14"/>
        <v>0</v>
      </c>
      <c r="AK49" s="31">
        <f t="shared" si="20"/>
        <v>0</v>
      </c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</row>
    <row r="50" spans="2:50" s="154" customFormat="1" ht="13" outlineLevel="1">
      <c r="B50" s="156" t="s">
        <v>106</v>
      </c>
      <c r="C50" s="32" t="s">
        <v>107</v>
      </c>
      <c r="D50" s="25" t="s">
        <v>27</v>
      </c>
      <c r="E50" s="16">
        <v>42507</v>
      </c>
      <c r="F50" s="17" t="s">
        <v>44</v>
      </c>
      <c r="G50" s="27" t="s">
        <v>24</v>
      </c>
      <c r="H50" s="28">
        <f t="shared" si="11"/>
        <v>1870</v>
      </c>
      <c r="I50" s="29">
        <v>905</v>
      </c>
      <c r="J50" s="29">
        <v>965</v>
      </c>
      <c r="K50" s="253">
        <v>0</v>
      </c>
      <c r="L50" s="31" t="s">
        <v>1165</v>
      </c>
      <c r="M50" s="31" t="s">
        <v>1166</v>
      </c>
      <c r="N50" s="31" t="s">
        <v>1169</v>
      </c>
      <c r="O50" s="31" t="s">
        <v>1167</v>
      </c>
      <c r="P50" s="31" t="s">
        <v>1169</v>
      </c>
      <c r="Q50" s="31" t="s">
        <v>1159</v>
      </c>
      <c r="R50" s="31" t="s">
        <v>1159</v>
      </c>
      <c r="S50" s="55" t="s">
        <v>1157</v>
      </c>
      <c r="T50" s="31"/>
      <c r="U50" s="31">
        <f t="shared" si="16"/>
        <v>0</v>
      </c>
      <c r="V50" s="30"/>
      <c r="W50" s="272"/>
      <c r="X50" s="31"/>
      <c r="Y50" s="31">
        <f t="shared" si="17"/>
        <v>0</v>
      </c>
      <c r="AA50" s="31"/>
      <c r="AB50" s="31">
        <f t="shared" si="18"/>
        <v>0</v>
      </c>
      <c r="AC50" s="31"/>
      <c r="AD50" s="31">
        <f t="shared" si="12"/>
        <v>0</v>
      </c>
      <c r="AE50" s="31"/>
      <c r="AF50" s="31"/>
      <c r="AG50" s="31">
        <f t="shared" si="13"/>
        <v>0</v>
      </c>
      <c r="AH50" s="31">
        <f t="shared" si="19"/>
        <v>0</v>
      </c>
      <c r="AI50" s="31"/>
      <c r="AJ50" s="31">
        <f t="shared" si="14"/>
        <v>0</v>
      </c>
      <c r="AK50" s="31">
        <f t="shared" si="20"/>
        <v>0</v>
      </c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</row>
    <row r="51" spans="2:50" s="154" customFormat="1" ht="13" outlineLevel="1">
      <c r="B51" s="156" t="s">
        <v>108</v>
      </c>
      <c r="C51" s="32" t="s">
        <v>109</v>
      </c>
      <c r="D51" s="25" t="s">
        <v>23</v>
      </c>
      <c r="E51" s="16">
        <v>42839</v>
      </c>
      <c r="F51" s="17" t="s">
        <v>12</v>
      </c>
      <c r="G51" s="27" t="s">
        <v>13</v>
      </c>
      <c r="H51" s="28">
        <f t="shared" si="11"/>
        <v>175</v>
      </c>
      <c r="I51" s="29">
        <v>95</v>
      </c>
      <c r="J51" s="33">
        <v>80</v>
      </c>
      <c r="K51" s="253">
        <v>0</v>
      </c>
      <c r="L51" s="31" t="s">
        <v>1165</v>
      </c>
      <c r="M51" s="31" t="s">
        <v>1166</v>
      </c>
      <c r="N51" s="31" t="s">
        <v>1169</v>
      </c>
      <c r="O51" s="31" t="s">
        <v>1167</v>
      </c>
      <c r="P51" s="31" t="s">
        <v>1169</v>
      </c>
      <c r="Q51" s="31" t="s">
        <v>1159</v>
      </c>
      <c r="R51" s="31" t="s">
        <v>1159</v>
      </c>
      <c r="S51" s="55" t="s">
        <v>1144</v>
      </c>
      <c r="T51" s="31"/>
      <c r="U51" s="31">
        <f t="shared" si="16"/>
        <v>0</v>
      </c>
      <c r="V51" s="30"/>
      <c r="W51" s="272"/>
      <c r="X51" s="31"/>
      <c r="Y51" s="31">
        <f t="shared" si="17"/>
        <v>0</v>
      </c>
      <c r="AA51" s="31"/>
      <c r="AB51" s="31">
        <f t="shared" si="18"/>
        <v>0</v>
      </c>
      <c r="AC51" s="31"/>
      <c r="AD51" s="31">
        <f t="shared" si="12"/>
        <v>0</v>
      </c>
      <c r="AE51" s="31"/>
      <c r="AF51" s="31"/>
      <c r="AG51" s="31">
        <f t="shared" si="13"/>
        <v>0</v>
      </c>
      <c r="AH51" s="31">
        <f t="shared" si="19"/>
        <v>0</v>
      </c>
      <c r="AI51" s="31"/>
      <c r="AJ51" s="31">
        <f t="shared" si="14"/>
        <v>0</v>
      </c>
      <c r="AK51" s="31">
        <f t="shared" si="20"/>
        <v>0</v>
      </c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</row>
    <row r="52" spans="2:50" s="154" customFormat="1" ht="13" outlineLevel="1">
      <c r="B52" s="156" t="s">
        <v>110</v>
      </c>
      <c r="C52" s="32" t="s">
        <v>111</v>
      </c>
      <c r="D52" s="25" t="s">
        <v>27</v>
      </c>
      <c r="E52" s="16">
        <v>42950</v>
      </c>
      <c r="F52" s="17" t="s">
        <v>12</v>
      </c>
      <c r="G52" s="27" t="s">
        <v>13</v>
      </c>
      <c r="H52" s="28">
        <f t="shared" si="11"/>
        <v>52</v>
      </c>
      <c r="I52" s="29">
        <v>30</v>
      </c>
      <c r="J52" s="29">
        <v>22</v>
      </c>
      <c r="K52" s="253">
        <v>0</v>
      </c>
      <c r="L52" s="31" t="s">
        <v>1165</v>
      </c>
      <c r="M52" s="31" t="s">
        <v>1166</v>
      </c>
      <c r="N52" s="31" t="s">
        <v>1169</v>
      </c>
      <c r="O52" s="31" t="s">
        <v>1167</v>
      </c>
      <c r="P52" s="31" t="s">
        <v>1169</v>
      </c>
      <c r="Q52" s="31" t="s">
        <v>1159</v>
      </c>
      <c r="R52" s="31" t="s">
        <v>1159</v>
      </c>
      <c r="S52" s="55" t="s">
        <v>1144</v>
      </c>
      <c r="T52" s="31"/>
      <c r="U52" s="31">
        <f t="shared" si="16"/>
        <v>0</v>
      </c>
      <c r="V52" s="30"/>
      <c r="W52" s="272"/>
      <c r="X52" s="31"/>
      <c r="Y52" s="31">
        <f t="shared" si="17"/>
        <v>0</v>
      </c>
      <c r="AA52" s="31"/>
      <c r="AB52" s="31">
        <f t="shared" si="18"/>
        <v>0</v>
      </c>
      <c r="AC52" s="31"/>
      <c r="AD52" s="31">
        <f t="shared" si="12"/>
        <v>0</v>
      </c>
      <c r="AE52" s="31"/>
      <c r="AF52" s="31"/>
      <c r="AG52" s="31">
        <f t="shared" si="13"/>
        <v>0</v>
      </c>
      <c r="AH52" s="31">
        <f t="shared" si="19"/>
        <v>0</v>
      </c>
      <c r="AI52" s="31"/>
      <c r="AJ52" s="31">
        <f t="shared" si="14"/>
        <v>0</v>
      </c>
      <c r="AK52" s="31">
        <f t="shared" si="20"/>
        <v>0</v>
      </c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</row>
    <row r="53" spans="2:50" s="154" customFormat="1" ht="13" outlineLevel="1">
      <c r="B53" s="156" t="s">
        <v>112</v>
      </c>
      <c r="C53" s="32" t="s">
        <v>113</v>
      </c>
      <c r="D53" s="25" t="s">
        <v>39</v>
      </c>
      <c r="E53" s="16">
        <v>42723</v>
      </c>
      <c r="F53" s="17" t="s">
        <v>28</v>
      </c>
      <c r="G53" s="27" t="s">
        <v>13</v>
      </c>
      <c r="H53" s="28">
        <f t="shared" si="11"/>
        <v>150</v>
      </c>
      <c r="I53" s="29">
        <v>70</v>
      </c>
      <c r="J53" s="33">
        <v>80</v>
      </c>
      <c r="K53" s="253">
        <v>0</v>
      </c>
      <c r="L53" s="31" t="s">
        <v>1165</v>
      </c>
      <c r="M53" s="31" t="s">
        <v>1169</v>
      </c>
      <c r="N53" s="31" t="s">
        <v>1169</v>
      </c>
      <c r="O53" s="31" t="s">
        <v>1169</v>
      </c>
      <c r="P53" s="31" t="s">
        <v>1169</v>
      </c>
      <c r="Q53" s="31" t="s">
        <v>1159</v>
      </c>
      <c r="R53" s="31" t="s">
        <v>1159</v>
      </c>
      <c r="S53" s="55" t="s">
        <v>1170</v>
      </c>
      <c r="T53" s="31"/>
      <c r="U53" s="31">
        <f t="shared" si="16"/>
        <v>0</v>
      </c>
      <c r="V53" s="30"/>
      <c r="W53" s="272"/>
      <c r="X53" s="31"/>
      <c r="Y53" s="31">
        <f t="shared" si="17"/>
        <v>0</v>
      </c>
      <c r="AA53" s="31"/>
      <c r="AB53" s="31">
        <f t="shared" si="18"/>
        <v>0</v>
      </c>
      <c r="AC53" s="31"/>
      <c r="AD53" s="31">
        <f t="shared" si="12"/>
        <v>0</v>
      </c>
      <c r="AE53" s="31"/>
      <c r="AF53" s="31"/>
      <c r="AG53" s="31">
        <f t="shared" si="13"/>
        <v>0</v>
      </c>
      <c r="AH53" s="31">
        <f t="shared" si="19"/>
        <v>0</v>
      </c>
      <c r="AI53" s="31"/>
      <c r="AJ53" s="31">
        <f t="shared" si="14"/>
        <v>0</v>
      </c>
      <c r="AK53" s="31">
        <f t="shared" si="20"/>
        <v>0</v>
      </c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</row>
    <row r="54" spans="2:50" s="154" customFormat="1" ht="13" outlineLevel="1">
      <c r="B54" s="156" t="s">
        <v>114</v>
      </c>
      <c r="C54" s="32" t="s">
        <v>115</v>
      </c>
      <c r="D54" s="25" t="s">
        <v>50</v>
      </c>
      <c r="E54" s="16">
        <v>43003</v>
      </c>
      <c r="F54" s="26" t="s">
        <v>28</v>
      </c>
      <c r="G54" s="27" t="s">
        <v>13</v>
      </c>
      <c r="H54" s="28">
        <f t="shared" si="11"/>
        <v>120</v>
      </c>
      <c r="I54" s="29">
        <v>60</v>
      </c>
      <c r="J54" s="33">
        <v>60</v>
      </c>
      <c r="K54" s="253">
        <v>0</v>
      </c>
      <c r="L54" s="31" t="s">
        <v>1165</v>
      </c>
      <c r="M54" s="31" t="s">
        <v>1166</v>
      </c>
      <c r="N54" s="31" t="s">
        <v>1169</v>
      </c>
      <c r="O54" s="31" t="s">
        <v>1167</v>
      </c>
      <c r="P54" s="31" t="s">
        <v>1169</v>
      </c>
      <c r="Q54" s="31" t="s">
        <v>1159</v>
      </c>
      <c r="R54" s="31" t="s">
        <v>1159</v>
      </c>
      <c r="S54" s="55" t="s">
        <v>1157</v>
      </c>
      <c r="T54" s="31"/>
      <c r="U54" s="31">
        <f t="shared" si="16"/>
        <v>0</v>
      </c>
      <c r="V54" s="30"/>
      <c r="W54" s="272"/>
      <c r="X54" s="31"/>
      <c r="Y54" s="31">
        <f t="shared" si="17"/>
        <v>0</v>
      </c>
      <c r="AA54" s="31"/>
      <c r="AB54" s="31">
        <f t="shared" si="18"/>
        <v>0</v>
      </c>
      <c r="AC54" s="31"/>
      <c r="AD54" s="31">
        <f t="shared" si="12"/>
        <v>0</v>
      </c>
      <c r="AE54" s="31"/>
      <c r="AF54" s="31"/>
      <c r="AG54" s="31">
        <f t="shared" si="13"/>
        <v>0</v>
      </c>
      <c r="AH54" s="31">
        <f t="shared" si="19"/>
        <v>0</v>
      </c>
      <c r="AI54" s="31"/>
      <c r="AJ54" s="31">
        <f t="shared" si="14"/>
        <v>0</v>
      </c>
      <c r="AK54" s="31">
        <f t="shared" si="20"/>
        <v>0</v>
      </c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</row>
    <row r="55" spans="2:50" s="154" customFormat="1" ht="13" outlineLevel="1">
      <c r="B55" s="156" t="s">
        <v>116</v>
      </c>
      <c r="C55" s="32" t="s">
        <v>117</v>
      </c>
      <c r="D55" s="25" t="s">
        <v>118</v>
      </c>
      <c r="E55" s="16">
        <v>43038</v>
      </c>
      <c r="F55" s="26" t="s">
        <v>28</v>
      </c>
      <c r="G55" s="27" t="s">
        <v>13</v>
      </c>
      <c r="H55" s="28">
        <f t="shared" si="11"/>
        <v>70</v>
      </c>
      <c r="I55" s="29">
        <v>35</v>
      </c>
      <c r="J55" s="33">
        <v>35</v>
      </c>
      <c r="K55" s="253">
        <v>0</v>
      </c>
      <c r="L55" s="31" t="s">
        <v>1165</v>
      </c>
      <c r="M55" s="31" t="s">
        <v>1166</v>
      </c>
      <c r="N55" s="31" t="s">
        <v>1169</v>
      </c>
      <c r="O55" s="31" t="s">
        <v>1167</v>
      </c>
      <c r="P55" s="31" t="s">
        <v>1169</v>
      </c>
      <c r="Q55" s="31" t="s">
        <v>1158</v>
      </c>
      <c r="R55" s="31" t="s">
        <v>1159</v>
      </c>
      <c r="S55" s="55" t="s">
        <v>1157</v>
      </c>
      <c r="T55" s="31"/>
      <c r="U55" s="31">
        <f t="shared" si="16"/>
        <v>0</v>
      </c>
      <c r="V55" s="30"/>
      <c r="W55" s="272"/>
      <c r="X55" s="31"/>
      <c r="Y55" s="31">
        <f t="shared" si="17"/>
        <v>0</v>
      </c>
      <c r="AA55" s="31"/>
      <c r="AB55" s="31">
        <f t="shared" si="18"/>
        <v>0</v>
      </c>
      <c r="AC55" s="31"/>
      <c r="AD55" s="31">
        <f t="shared" si="12"/>
        <v>0</v>
      </c>
      <c r="AE55" s="31"/>
      <c r="AF55" s="31"/>
      <c r="AG55" s="31">
        <f t="shared" si="13"/>
        <v>0</v>
      </c>
      <c r="AH55" s="31">
        <f t="shared" si="19"/>
        <v>0</v>
      </c>
      <c r="AI55" s="31"/>
      <c r="AJ55" s="31">
        <f t="shared" si="14"/>
        <v>0</v>
      </c>
      <c r="AK55" s="31">
        <f t="shared" si="20"/>
        <v>0</v>
      </c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</row>
    <row r="56" spans="2:50" s="154" customFormat="1" ht="13" outlineLevel="1">
      <c r="B56" s="156" t="s">
        <v>119</v>
      </c>
      <c r="C56" s="32" t="s">
        <v>120</v>
      </c>
      <c r="D56" s="25" t="s">
        <v>43</v>
      </c>
      <c r="E56" s="16">
        <v>42194</v>
      </c>
      <c r="F56" s="26" t="s">
        <v>121</v>
      </c>
      <c r="G56" s="27" t="s">
        <v>24</v>
      </c>
      <c r="H56" s="28">
        <f t="shared" si="11"/>
        <v>770</v>
      </c>
      <c r="I56" s="29">
        <v>370</v>
      </c>
      <c r="J56" s="29">
        <v>400</v>
      </c>
      <c r="K56" s="253">
        <v>0</v>
      </c>
      <c r="L56" s="31" t="s">
        <v>1165</v>
      </c>
      <c r="M56" s="31" t="s">
        <v>1166</v>
      </c>
      <c r="N56" s="31" t="s">
        <v>1169</v>
      </c>
      <c r="O56" s="31" t="s">
        <v>1167</v>
      </c>
      <c r="P56" s="31" t="s">
        <v>1169</v>
      </c>
      <c r="Q56" s="31" t="s">
        <v>1158</v>
      </c>
      <c r="R56" s="31" t="s">
        <v>1158</v>
      </c>
      <c r="S56" s="55" t="s">
        <v>1157</v>
      </c>
      <c r="T56" s="31"/>
      <c r="U56" s="31">
        <f t="shared" si="16"/>
        <v>0</v>
      </c>
      <c r="V56" s="30"/>
      <c r="W56" s="272"/>
      <c r="X56" s="31"/>
      <c r="Y56" s="31">
        <f t="shared" si="17"/>
        <v>0</v>
      </c>
      <c r="AA56" s="31"/>
      <c r="AB56" s="31">
        <f t="shared" si="18"/>
        <v>0</v>
      </c>
      <c r="AC56" s="31"/>
      <c r="AD56" s="31">
        <f t="shared" si="12"/>
        <v>0</v>
      </c>
      <c r="AE56" s="31"/>
      <c r="AF56" s="31"/>
      <c r="AG56" s="31">
        <f t="shared" si="13"/>
        <v>0</v>
      </c>
      <c r="AH56" s="31">
        <f t="shared" si="19"/>
        <v>0</v>
      </c>
      <c r="AI56" s="31"/>
      <c r="AJ56" s="31">
        <f t="shared" si="14"/>
        <v>0</v>
      </c>
      <c r="AK56" s="31">
        <f t="shared" si="20"/>
        <v>0</v>
      </c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</row>
    <row r="57" spans="2:50" s="154" customFormat="1" ht="13" outlineLevel="1">
      <c r="B57" s="156" t="s">
        <v>122</v>
      </c>
      <c r="C57" s="32" t="s">
        <v>123</v>
      </c>
      <c r="D57" s="25" t="s">
        <v>36</v>
      </c>
      <c r="E57" s="16">
        <v>43644</v>
      </c>
      <c r="F57" s="17" t="s">
        <v>124</v>
      </c>
      <c r="G57" s="27" t="s">
        <v>24</v>
      </c>
      <c r="H57" s="28">
        <f t="shared" si="11"/>
        <v>4360</v>
      </c>
      <c r="I57" s="29">
        <v>1195</v>
      </c>
      <c r="J57" s="29">
        <v>3165</v>
      </c>
      <c r="K57" s="253">
        <v>0</v>
      </c>
      <c r="L57" s="31" t="s">
        <v>1165</v>
      </c>
      <c r="M57" s="31" t="s">
        <v>1166</v>
      </c>
      <c r="N57" s="31" t="s">
        <v>1169</v>
      </c>
      <c r="O57" s="31" t="s">
        <v>1167</v>
      </c>
      <c r="P57" s="31" t="s">
        <v>1169</v>
      </c>
      <c r="Q57" s="31" t="s">
        <v>1158</v>
      </c>
      <c r="R57" s="31" t="s">
        <v>1158</v>
      </c>
      <c r="S57" s="55" t="s">
        <v>1157</v>
      </c>
      <c r="T57" s="31"/>
      <c r="U57" s="31">
        <f t="shared" si="16"/>
        <v>0</v>
      </c>
      <c r="V57" s="30"/>
      <c r="W57" s="272"/>
      <c r="X57" s="31"/>
      <c r="Y57" s="31">
        <f t="shared" si="17"/>
        <v>0</v>
      </c>
      <c r="AA57" s="31"/>
      <c r="AB57" s="31">
        <f t="shared" si="18"/>
        <v>0</v>
      </c>
      <c r="AC57" s="31"/>
      <c r="AD57" s="31">
        <f t="shared" si="12"/>
        <v>0</v>
      </c>
      <c r="AE57" s="31"/>
      <c r="AF57" s="31"/>
      <c r="AG57" s="31">
        <f t="shared" si="13"/>
        <v>0</v>
      </c>
      <c r="AH57" s="31">
        <f t="shared" si="19"/>
        <v>0</v>
      </c>
      <c r="AI57" s="31"/>
      <c r="AJ57" s="31">
        <f t="shared" si="14"/>
        <v>0</v>
      </c>
      <c r="AK57" s="31">
        <f t="shared" si="20"/>
        <v>0</v>
      </c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</row>
    <row r="58" spans="2:50" s="154" customFormat="1" ht="65" outlineLevel="1">
      <c r="B58" s="156" t="s">
        <v>125</v>
      </c>
      <c r="C58" s="349" t="s">
        <v>2818</v>
      </c>
      <c r="D58" s="37" t="s">
        <v>129</v>
      </c>
      <c r="E58" s="16">
        <v>43812</v>
      </c>
      <c r="F58" s="17" t="s">
        <v>12</v>
      </c>
      <c r="G58" s="27" t="s">
        <v>13</v>
      </c>
      <c r="H58" s="28">
        <f t="shared" si="11"/>
        <v>2328</v>
      </c>
      <c r="I58" s="33">
        <v>565</v>
      </c>
      <c r="J58" s="33">
        <v>1763</v>
      </c>
      <c r="K58" s="253">
        <v>0</v>
      </c>
      <c r="L58" s="31" t="s">
        <v>1165</v>
      </c>
      <c r="M58" s="31" t="s">
        <v>1166</v>
      </c>
      <c r="N58" s="31" t="s">
        <v>1169</v>
      </c>
      <c r="O58" s="31" t="s">
        <v>1167</v>
      </c>
      <c r="P58" s="31" t="s">
        <v>1169</v>
      </c>
      <c r="Q58" s="31" t="s">
        <v>1159</v>
      </c>
      <c r="R58" s="31" t="s">
        <v>1159</v>
      </c>
      <c r="S58" s="55" t="s">
        <v>1173</v>
      </c>
      <c r="T58" s="31"/>
      <c r="U58" s="31">
        <f t="shared" si="16"/>
        <v>0</v>
      </c>
      <c r="V58" s="30"/>
      <c r="W58" s="272"/>
      <c r="X58" s="31"/>
      <c r="Y58" s="31">
        <f t="shared" si="17"/>
        <v>0</v>
      </c>
      <c r="AA58" s="31"/>
      <c r="AB58" s="31">
        <f t="shared" si="18"/>
        <v>0</v>
      </c>
      <c r="AC58" s="31"/>
      <c r="AD58" s="31">
        <f t="shared" si="12"/>
        <v>0</v>
      </c>
      <c r="AE58" s="31"/>
      <c r="AF58" s="31"/>
      <c r="AG58" s="31">
        <f t="shared" si="13"/>
        <v>0</v>
      </c>
      <c r="AH58" s="31">
        <f t="shared" si="19"/>
        <v>0</v>
      </c>
      <c r="AI58" s="31"/>
      <c r="AJ58" s="31">
        <f t="shared" si="14"/>
        <v>0</v>
      </c>
      <c r="AK58" s="31">
        <f t="shared" si="20"/>
        <v>0</v>
      </c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</row>
    <row r="59" spans="2:50" s="154" customFormat="1" ht="39" outlineLevel="1">
      <c r="B59" s="156" t="s">
        <v>127</v>
      </c>
      <c r="C59" s="32" t="s">
        <v>128</v>
      </c>
      <c r="D59" s="25" t="s">
        <v>126</v>
      </c>
      <c r="E59" s="16">
        <v>43073</v>
      </c>
      <c r="F59" s="17" t="s">
        <v>12</v>
      </c>
      <c r="G59" s="27" t="s">
        <v>13</v>
      </c>
      <c r="H59" s="28">
        <f t="shared" si="11"/>
        <v>725</v>
      </c>
      <c r="I59" s="33">
        <v>375</v>
      </c>
      <c r="J59" s="33">
        <v>350</v>
      </c>
      <c r="K59" s="253">
        <v>0</v>
      </c>
      <c r="L59" s="31" t="s">
        <v>1165</v>
      </c>
      <c r="M59" s="31" t="s">
        <v>1166</v>
      </c>
      <c r="N59" s="31" t="s">
        <v>1169</v>
      </c>
      <c r="O59" s="31" t="s">
        <v>1167</v>
      </c>
      <c r="P59" s="31" t="s">
        <v>1169</v>
      </c>
      <c r="Q59" s="31" t="s">
        <v>1159</v>
      </c>
      <c r="R59" s="31" t="s">
        <v>1159</v>
      </c>
      <c r="S59" s="55" t="s">
        <v>1174</v>
      </c>
      <c r="T59" s="31"/>
      <c r="U59" s="31">
        <f t="shared" si="16"/>
        <v>0</v>
      </c>
      <c r="V59" s="30"/>
      <c r="W59" s="272"/>
      <c r="X59" s="31"/>
      <c r="Y59" s="31">
        <f t="shared" si="17"/>
        <v>0</v>
      </c>
      <c r="AA59" s="31"/>
      <c r="AB59" s="31">
        <f t="shared" si="18"/>
        <v>0</v>
      </c>
      <c r="AC59" s="31"/>
      <c r="AD59" s="31">
        <f t="shared" si="12"/>
        <v>0</v>
      </c>
      <c r="AE59" s="31"/>
      <c r="AF59" s="31"/>
      <c r="AG59" s="31">
        <f t="shared" si="13"/>
        <v>0</v>
      </c>
      <c r="AH59" s="31">
        <f t="shared" si="19"/>
        <v>0</v>
      </c>
      <c r="AI59" s="31"/>
      <c r="AJ59" s="31">
        <f t="shared" si="14"/>
        <v>0</v>
      </c>
      <c r="AK59" s="31">
        <f t="shared" si="20"/>
        <v>0</v>
      </c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</row>
    <row r="60" spans="2:50" s="154" customFormat="1" ht="39" outlineLevel="1">
      <c r="B60" s="156" t="s">
        <v>127</v>
      </c>
      <c r="C60" s="213" t="s">
        <v>2819</v>
      </c>
      <c r="D60" s="37" t="s">
        <v>1383</v>
      </c>
      <c r="E60" s="16">
        <v>43802</v>
      </c>
      <c r="F60" s="17" t="s">
        <v>12</v>
      </c>
      <c r="G60" s="27" t="s">
        <v>13</v>
      </c>
      <c r="H60" s="28">
        <f t="shared" si="11"/>
        <v>1070</v>
      </c>
      <c r="I60" s="33">
        <v>415</v>
      </c>
      <c r="J60" s="33">
        <v>655</v>
      </c>
      <c r="K60" s="253">
        <v>0</v>
      </c>
      <c r="L60" s="31" t="s">
        <v>1165</v>
      </c>
      <c r="M60" s="31" t="s">
        <v>1166</v>
      </c>
      <c r="N60" s="31" t="s">
        <v>1159</v>
      </c>
      <c r="O60" s="31" t="s">
        <v>1167</v>
      </c>
      <c r="P60" s="31" t="s">
        <v>1169</v>
      </c>
      <c r="Q60" s="31" t="s">
        <v>1159</v>
      </c>
      <c r="R60" s="31" t="s">
        <v>1159</v>
      </c>
      <c r="S60" s="55" t="s">
        <v>1174</v>
      </c>
      <c r="T60" s="31"/>
      <c r="U60" s="31">
        <f t="shared" si="16"/>
        <v>0</v>
      </c>
      <c r="V60" s="30"/>
      <c r="W60" s="272"/>
      <c r="X60" s="31"/>
      <c r="Y60" s="31">
        <f t="shared" si="17"/>
        <v>0</v>
      </c>
      <c r="AA60" s="31"/>
      <c r="AB60" s="31">
        <f t="shared" si="18"/>
        <v>0</v>
      </c>
      <c r="AC60" s="31"/>
      <c r="AD60" s="31">
        <f t="shared" si="12"/>
        <v>0</v>
      </c>
      <c r="AE60" s="31"/>
      <c r="AF60" s="31"/>
      <c r="AG60" s="31">
        <f t="shared" si="13"/>
        <v>0</v>
      </c>
      <c r="AH60" s="31">
        <f t="shared" si="19"/>
        <v>0</v>
      </c>
      <c r="AI60" s="31"/>
      <c r="AJ60" s="31">
        <f t="shared" si="14"/>
        <v>0</v>
      </c>
      <c r="AK60" s="31">
        <f t="shared" si="20"/>
        <v>0</v>
      </c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</row>
    <row r="61" spans="2:50" s="154" customFormat="1" ht="39" outlineLevel="1">
      <c r="B61" s="156" t="s">
        <v>130</v>
      </c>
      <c r="C61" s="24" t="s">
        <v>131</v>
      </c>
      <c r="D61" s="25" t="s">
        <v>129</v>
      </c>
      <c r="E61" s="16">
        <v>43621</v>
      </c>
      <c r="F61" s="17" t="s">
        <v>12</v>
      </c>
      <c r="G61" s="27" t="s">
        <v>1631</v>
      </c>
      <c r="H61" s="28">
        <f t="shared" si="11"/>
        <v>1049</v>
      </c>
      <c r="I61" s="33">
        <v>579</v>
      </c>
      <c r="J61" s="33">
        <v>470</v>
      </c>
      <c r="K61" s="253">
        <v>0</v>
      </c>
      <c r="L61" s="31" t="s">
        <v>1159</v>
      </c>
      <c r="M61" s="31" t="s">
        <v>1159</v>
      </c>
      <c r="N61" s="31" t="s">
        <v>1158</v>
      </c>
      <c r="O61" s="174" t="s">
        <v>1176</v>
      </c>
      <c r="P61" s="31" t="s">
        <v>1159</v>
      </c>
      <c r="Q61" s="31" t="s">
        <v>1159</v>
      </c>
      <c r="R61" s="31" t="s">
        <v>1159</v>
      </c>
      <c r="S61" s="55" t="s">
        <v>1175</v>
      </c>
      <c r="T61" s="31"/>
      <c r="U61" s="31">
        <f t="shared" si="16"/>
        <v>0</v>
      </c>
      <c r="V61" s="30"/>
      <c r="W61" s="272"/>
      <c r="X61" s="31"/>
      <c r="Y61" s="31">
        <f t="shared" si="17"/>
        <v>0</v>
      </c>
      <c r="AA61" s="31"/>
      <c r="AB61" s="31">
        <f t="shared" si="18"/>
        <v>0</v>
      </c>
      <c r="AC61" s="31"/>
      <c r="AD61" s="31">
        <f t="shared" si="12"/>
        <v>0</v>
      </c>
      <c r="AE61" s="31"/>
      <c r="AF61" s="31"/>
      <c r="AG61" s="31">
        <f t="shared" si="13"/>
        <v>0</v>
      </c>
      <c r="AH61" s="31">
        <f t="shared" si="19"/>
        <v>0</v>
      </c>
      <c r="AI61" s="31"/>
      <c r="AJ61" s="31">
        <f t="shared" si="14"/>
        <v>0</v>
      </c>
      <c r="AK61" s="31">
        <f t="shared" si="20"/>
        <v>0</v>
      </c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</row>
    <row r="62" spans="2:50" s="154" customFormat="1" ht="39" outlineLevel="1">
      <c r="B62" s="156" t="s">
        <v>132</v>
      </c>
      <c r="C62" s="73" t="s">
        <v>133</v>
      </c>
      <c r="D62" s="37" t="s">
        <v>1323</v>
      </c>
      <c r="E62" s="16">
        <v>43812</v>
      </c>
      <c r="F62" s="17" t="s">
        <v>12</v>
      </c>
      <c r="G62" s="27" t="s">
        <v>13</v>
      </c>
      <c r="H62" s="28">
        <f t="shared" si="11"/>
        <v>4450</v>
      </c>
      <c r="I62" s="33">
        <v>1505</v>
      </c>
      <c r="J62" s="33">
        <v>2945</v>
      </c>
      <c r="K62" s="253">
        <v>0</v>
      </c>
      <c r="L62" s="31" t="s">
        <v>1159</v>
      </c>
      <c r="M62" s="31" t="s">
        <v>1159</v>
      </c>
      <c r="N62" s="31" t="s">
        <v>1159</v>
      </c>
      <c r="O62" s="31" t="s">
        <v>1159</v>
      </c>
      <c r="P62" s="31" t="s">
        <v>1159</v>
      </c>
      <c r="Q62" s="31" t="s">
        <v>1159</v>
      </c>
      <c r="R62" s="31" t="s">
        <v>1159</v>
      </c>
      <c r="S62" s="55" t="s">
        <v>1177</v>
      </c>
      <c r="T62" s="31"/>
      <c r="U62" s="31">
        <f t="shared" si="16"/>
        <v>0</v>
      </c>
      <c r="V62" s="30"/>
      <c r="W62" s="272"/>
      <c r="X62" s="31"/>
      <c r="Y62" s="31">
        <f t="shared" si="17"/>
        <v>0</v>
      </c>
      <c r="AA62" s="31"/>
      <c r="AB62" s="31">
        <f t="shared" si="18"/>
        <v>0</v>
      </c>
      <c r="AC62" s="31"/>
      <c r="AD62" s="31">
        <f t="shared" si="12"/>
        <v>0</v>
      </c>
      <c r="AE62" s="31"/>
      <c r="AF62" s="31"/>
      <c r="AG62" s="31">
        <f t="shared" si="13"/>
        <v>0</v>
      </c>
      <c r="AH62" s="31">
        <f t="shared" si="19"/>
        <v>0</v>
      </c>
      <c r="AI62" s="31"/>
      <c r="AJ62" s="31">
        <f t="shared" si="14"/>
        <v>0</v>
      </c>
      <c r="AK62" s="31">
        <f t="shared" si="20"/>
        <v>0</v>
      </c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</row>
    <row r="63" spans="2:50" s="154" customFormat="1" ht="39" outlineLevel="1">
      <c r="B63" s="156" t="s">
        <v>134</v>
      </c>
      <c r="C63" s="24" t="s">
        <v>135</v>
      </c>
      <c r="D63" s="25" t="s">
        <v>68</v>
      </c>
      <c r="E63" s="16">
        <v>43651</v>
      </c>
      <c r="F63" s="17" t="s">
        <v>12</v>
      </c>
      <c r="G63" s="27" t="s">
        <v>13</v>
      </c>
      <c r="H63" s="28">
        <f t="shared" si="11"/>
        <v>1747</v>
      </c>
      <c r="I63" s="33">
        <v>565</v>
      </c>
      <c r="J63" s="33">
        <v>1182</v>
      </c>
      <c r="K63" s="253">
        <v>0</v>
      </c>
      <c r="L63" s="31" t="s">
        <v>1159</v>
      </c>
      <c r="M63" s="31" t="s">
        <v>1159</v>
      </c>
      <c r="N63" s="31" t="s">
        <v>1159</v>
      </c>
      <c r="O63" s="31" t="s">
        <v>1159</v>
      </c>
      <c r="P63" s="31" t="s">
        <v>1159</v>
      </c>
      <c r="Q63" s="31" t="s">
        <v>1159</v>
      </c>
      <c r="R63" s="31" t="s">
        <v>1159</v>
      </c>
      <c r="S63" s="55" t="s">
        <v>1178</v>
      </c>
      <c r="T63" s="31"/>
      <c r="U63" s="31">
        <f t="shared" si="16"/>
        <v>0</v>
      </c>
      <c r="V63" s="30"/>
      <c r="W63" s="272"/>
      <c r="X63" s="31"/>
      <c r="Y63" s="31">
        <f t="shared" si="17"/>
        <v>0</v>
      </c>
      <c r="AA63" s="31"/>
      <c r="AB63" s="31">
        <f t="shared" si="18"/>
        <v>0</v>
      </c>
      <c r="AC63" s="31"/>
      <c r="AD63" s="31">
        <f t="shared" si="12"/>
        <v>0</v>
      </c>
      <c r="AE63" s="31"/>
      <c r="AF63" s="31"/>
      <c r="AG63" s="31">
        <f t="shared" si="13"/>
        <v>0</v>
      </c>
      <c r="AH63" s="31">
        <f t="shared" si="19"/>
        <v>0</v>
      </c>
      <c r="AI63" s="31"/>
      <c r="AJ63" s="31">
        <f t="shared" si="14"/>
        <v>0</v>
      </c>
      <c r="AK63" s="31">
        <f t="shared" si="20"/>
        <v>0</v>
      </c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</row>
    <row r="64" spans="2:50" s="154" customFormat="1" ht="13" outlineLevel="1">
      <c r="B64" s="156" t="s">
        <v>136</v>
      </c>
      <c r="C64" s="24" t="s">
        <v>137</v>
      </c>
      <c r="D64" s="25" t="s">
        <v>138</v>
      </c>
      <c r="E64" s="16">
        <v>43073</v>
      </c>
      <c r="F64" s="17" t="s">
        <v>12</v>
      </c>
      <c r="G64" s="27" t="s">
        <v>24</v>
      </c>
      <c r="H64" s="28">
        <f t="shared" si="11"/>
        <v>770</v>
      </c>
      <c r="I64" s="33">
        <v>250</v>
      </c>
      <c r="J64" s="33">
        <v>520</v>
      </c>
      <c r="K64" s="253">
        <v>0</v>
      </c>
      <c r="L64" s="31" t="s">
        <v>1159</v>
      </c>
      <c r="M64" s="31" t="s">
        <v>1159</v>
      </c>
      <c r="N64" s="31" t="s">
        <v>1158</v>
      </c>
      <c r="O64" s="31" t="s">
        <v>1158</v>
      </c>
      <c r="P64" s="31" t="s">
        <v>1159</v>
      </c>
      <c r="Q64" s="31" t="s">
        <v>1159</v>
      </c>
      <c r="R64" s="31" t="s">
        <v>1159</v>
      </c>
      <c r="S64" s="55" t="s">
        <v>1179</v>
      </c>
      <c r="T64" s="31"/>
      <c r="U64" s="31">
        <f t="shared" si="16"/>
        <v>0</v>
      </c>
      <c r="V64" s="30"/>
      <c r="W64" s="272"/>
      <c r="X64" s="31"/>
      <c r="Y64" s="31">
        <f t="shared" si="17"/>
        <v>0</v>
      </c>
      <c r="AA64" s="31"/>
      <c r="AB64" s="31">
        <f t="shared" si="18"/>
        <v>0</v>
      </c>
      <c r="AC64" s="31"/>
      <c r="AD64" s="31">
        <f t="shared" si="12"/>
        <v>0</v>
      </c>
      <c r="AE64" s="31"/>
      <c r="AF64" s="31"/>
      <c r="AG64" s="31">
        <f t="shared" si="13"/>
        <v>0</v>
      </c>
      <c r="AH64" s="31">
        <f t="shared" si="19"/>
        <v>0</v>
      </c>
      <c r="AI64" s="31"/>
      <c r="AJ64" s="31">
        <f t="shared" si="14"/>
        <v>0</v>
      </c>
      <c r="AK64" s="31">
        <f t="shared" si="20"/>
        <v>0</v>
      </c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</row>
    <row r="65" spans="2:50" s="154" customFormat="1" ht="26" outlineLevel="1">
      <c r="B65" s="156" t="s">
        <v>139</v>
      </c>
      <c r="C65" s="38" t="s">
        <v>967</v>
      </c>
      <c r="D65" s="25" t="s">
        <v>90</v>
      </c>
      <c r="E65" s="16">
        <v>43590</v>
      </c>
      <c r="F65" s="26" t="s">
        <v>12</v>
      </c>
      <c r="G65" s="27" t="s">
        <v>13</v>
      </c>
      <c r="H65" s="28">
        <f t="shared" si="11"/>
        <v>1040</v>
      </c>
      <c r="I65" s="33">
        <v>375</v>
      </c>
      <c r="J65" s="33">
        <v>665</v>
      </c>
      <c r="K65" s="253">
        <v>0</v>
      </c>
      <c r="L65" s="31" t="s">
        <v>1159</v>
      </c>
      <c r="M65" s="31" t="s">
        <v>1159</v>
      </c>
      <c r="N65" s="31" t="s">
        <v>1159</v>
      </c>
      <c r="O65" s="31" t="s">
        <v>1159</v>
      </c>
      <c r="P65" s="31" t="s">
        <v>1158</v>
      </c>
      <c r="Q65" s="31" t="s">
        <v>1159</v>
      </c>
      <c r="R65" s="31" t="s">
        <v>1159</v>
      </c>
      <c r="S65" s="55" t="s">
        <v>1180</v>
      </c>
      <c r="T65" s="31"/>
      <c r="U65" s="31">
        <f t="shared" si="16"/>
        <v>0</v>
      </c>
      <c r="V65" s="30"/>
      <c r="W65" s="272"/>
      <c r="X65" s="31"/>
      <c r="Y65" s="31">
        <f t="shared" si="17"/>
        <v>0</v>
      </c>
      <c r="AA65" s="31"/>
      <c r="AB65" s="31">
        <f t="shared" si="18"/>
        <v>0</v>
      </c>
      <c r="AC65" s="31"/>
      <c r="AD65" s="31">
        <f t="shared" si="12"/>
        <v>0</v>
      </c>
      <c r="AE65" s="31"/>
      <c r="AF65" s="31"/>
      <c r="AG65" s="31">
        <f t="shared" si="13"/>
        <v>0</v>
      </c>
      <c r="AH65" s="31">
        <f t="shared" si="19"/>
        <v>0</v>
      </c>
      <c r="AI65" s="31"/>
      <c r="AJ65" s="31">
        <f t="shared" si="14"/>
        <v>0</v>
      </c>
      <c r="AK65" s="31">
        <f t="shared" si="20"/>
        <v>0</v>
      </c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</row>
    <row r="66" spans="2:50" s="154" customFormat="1" ht="13">
      <c r="B66" s="405" t="s">
        <v>142</v>
      </c>
      <c r="C66" s="405"/>
      <c r="D66" s="405"/>
      <c r="E66" s="406"/>
      <c r="F66" s="41" t="s">
        <v>7</v>
      </c>
      <c r="G66" s="42"/>
      <c r="H66" s="23">
        <f>H67/60</f>
        <v>610.35</v>
      </c>
      <c r="I66" s="23">
        <f>I67/60</f>
        <v>242.1</v>
      </c>
      <c r="J66" s="23">
        <f>J67/60</f>
        <v>368.25</v>
      </c>
      <c r="K66" s="252">
        <f>K67/60</f>
        <v>0</v>
      </c>
      <c r="L66" s="42"/>
      <c r="M66" s="42"/>
      <c r="N66" s="42"/>
      <c r="O66" s="42"/>
      <c r="P66" s="42"/>
      <c r="Q66" s="42"/>
      <c r="R66" s="42"/>
      <c r="S66" s="43"/>
      <c r="T66" s="42"/>
      <c r="U66" s="23">
        <f>U67/60</f>
        <v>0</v>
      </c>
      <c r="V66" s="43"/>
      <c r="W66" s="274"/>
      <c r="X66" s="42"/>
      <c r="Y66" s="23">
        <f>Y67/60</f>
        <v>0</v>
      </c>
      <c r="AA66" s="45"/>
      <c r="AB66" s="45">
        <f t="shared" ref="AB66:AK66" si="21">AB67/60</f>
        <v>0</v>
      </c>
      <c r="AC66" s="45"/>
      <c r="AD66" s="45">
        <f>AD67/60</f>
        <v>0</v>
      </c>
      <c r="AE66" s="45"/>
      <c r="AF66" s="45"/>
      <c r="AG66" s="45"/>
      <c r="AH66" s="45">
        <f>AH67/60</f>
        <v>0</v>
      </c>
      <c r="AI66" s="45"/>
      <c r="AJ66" s="42"/>
      <c r="AK66" s="45">
        <f t="shared" si="21"/>
        <v>0</v>
      </c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5"/>
      <c r="AW66" s="45"/>
      <c r="AX66" s="45">
        <f>AX67/60</f>
        <v>0</v>
      </c>
    </row>
    <row r="67" spans="2:50" s="154" customFormat="1" ht="13">
      <c r="B67" s="405"/>
      <c r="C67" s="405"/>
      <c r="D67" s="405"/>
      <c r="E67" s="406"/>
      <c r="F67" s="44" t="s">
        <v>8</v>
      </c>
      <c r="G67" s="45"/>
      <c r="H67" s="23">
        <f>SUM(I67:J67)</f>
        <v>36621</v>
      </c>
      <c r="I67" s="23">
        <f>SUMIF(F68:F130,"DQA",$I68:$I130)+SUMIF(F68:F130,"Audio/DQA",$I68:$I130)+SUMIF(F68:F130,"LNV/DQA",$I68:$I130)</f>
        <v>14526</v>
      </c>
      <c r="J67" s="23">
        <f>SUMIF(F68:F130,"DQA",$J68:$J130)+SUMIF(F68:F130,"Audio/DQA",$J68:$J130)+SUMIF(F68:F130,"LNV/DQA",$J68:$J130)</f>
        <v>22095</v>
      </c>
      <c r="K67" s="252">
        <f>SUM(K68:K130)</f>
        <v>0</v>
      </c>
      <c r="L67" s="42"/>
      <c r="M67" s="42"/>
      <c r="N67" s="42"/>
      <c r="O67" s="42"/>
      <c r="P67" s="42"/>
      <c r="Q67" s="42"/>
      <c r="R67" s="42"/>
      <c r="S67" s="43"/>
      <c r="T67" s="42"/>
      <c r="U67" s="23">
        <f>SUM(U68:U130)</f>
        <v>0</v>
      </c>
      <c r="V67" s="43"/>
      <c r="W67" s="274"/>
      <c r="X67" s="42"/>
      <c r="Y67" s="23">
        <f>SUM(Y68:Y130)</f>
        <v>0</v>
      </c>
      <c r="AA67" s="45"/>
      <c r="AB67" s="45">
        <f t="shared" ref="AB67" si="22">SUM(AB68:AB130)</f>
        <v>0</v>
      </c>
      <c r="AC67" s="45"/>
      <c r="AD67" s="45">
        <f>SUM(AD68:AD130)</f>
        <v>0</v>
      </c>
      <c r="AE67" s="45"/>
      <c r="AF67" s="45"/>
      <c r="AG67" s="45"/>
      <c r="AH67" s="45">
        <f>SUM(AH68:AH130)</f>
        <v>0</v>
      </c>
      <c r="AI67" s="45"/>
      <c r="AJ67" s="42"/>
      <c r="AK67" s="45">
        <f t="shared" ref="AK67" si="23">SUM(AK68:AK130)</f>
        <v>0</v>
      </c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5"/>
      <c r="AW67" s="45"/>
      <c r="AX67" s="45">
        <f t="shared" ref="AX67" si="24">SUM(AX68:AX130)</f>
        <v>0</v>
      </c>
    </row>
    <row r="68" spans="2:50" s="154" customFormat="1" ht="26" outlineLevel="1">
      <c r="B68" s="155" t="s">
        <v>143</v>
      </c>
      <c r="C68" s="24" t="s">
        <v>144</v>
      </c>
      <c r="D68" s="49" t="s">
        <v>1491</v>
      </c>
      <c r="E68" s="38">
        <v>43762</v>
      </c>
      <c r="F68" s="39" t="s">
        <v>145</v>
      </c>
      <c r="G68" s="216" t="s">
        <v>13</v>
      </c>
      <c r="H68" s="379">
        <f t="shared" ref="H68:H122" si="25">I68+J68</f>
        <v>1268</v>
      </c>
      <c r="I68" s="323">
        <v>665</v>
      </c>
      <c r="J68" s="48">
        <v>603</v>
      </c>
      <c r="K68" s="253">
        <v>0</v>
      </c>
      <c r="L68" s="31" t="s">
        <v>1159</v>
      </c>
      <c r="M68" s="31" t="s">
        <v>1159</v>
      </c>
      <c r="N68" s="31" t="s">
        <v>1158</v>
      </c>
      <c r="O68" s="31" t="s">
        <v>1159</v>
      </c>
      <c r="P68" s="31" t="s">
        <v>1158</v>
      </c>
      <c r="Q68" s="31" t="s">
        <v>1159</v>
      </c>
      <c r="R68" s="31" t="s">
        <v>1159</v>
      </c>
      <c r="S68" s="55" t="s">
        <v>1503</v>
      </c>
      <c r="T68" s="31"/>
      <c r="U68" s="31">
        <f t="shared" ref="U68:U99" si="26">SUMIF(T68,"Y",I68)</f>
        <v>0</v>
      </c>
      <c r="V68" s="30"/>
      <c r="W68" s="272"/>
      <c r="X68" s="31"/>
      <c r="Y68" s="31">
        <f t="shared" ref="Y68:Y99" si="27">U68*X68</f>
        <v>0</v>
      </c>
      <c r="AA68" s="31"/>
      <c r="AB68" s="31">
        <f t="shared" ref="AB68:AB99" si="28">SUMIF(AA68,"Y",K68)*X68</f>
        <v>0</v>
      </c>
      <c r="AC68" s="31"/>
      <c r="AD68" s="31">
        <f t="shared" ref="AD68:AD130" si="29">(I68-AB68)*COUNTIF(AL68:AU68,"L")</f>
        <v>0</v>
      </c>
      <c r="AE68" s="31"/>
      <c r="AF68" s="31"/>
      <c r="AG68" s="31">
        <f t="shared" ref="AG68:AG130" si="30">IFERROR(COUNTIF(AL68:AU68,"S")/(COUNTIF(AL68:AU68,"V")+COUNTIF(AL68:AU68,"S")),0)</f>
        <v>0</v>
      </c>
      <c r="AH68" s="31">
        <f t="shared" ref="AH68:AH99" si="31">(Y68-AB68-AD68)*AG68</f>
        <v>0</v>
      </c>
      <c r="AI68" s="31"/>
      <c r="AJ68" s="31">
        <f t="shared" ref="AJ68:AJ130" si="32">COUNTIF(AL68:AU68,"V")</f>
        <v>0</v>
      </c>
      <c r="AK68" s="31">
        <f t="shared" ref="AK68:AK99" si="33">Y68-AB68-AD68-AH68</f>
        <v>0</v>
      </c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</row>
    <row r="69" spans="2:50" s="154" customFormat="1" ht="26" outlineLevel="1">
      <c r="B69" s="156" t="s">
        <v>146</v>
      </c>
      <c r="C69" s="32" t="s">
        <v>147</v>
      </c>
      <c r="D69" s="25" t="s">
        <v>426</v>
      </c>
      <c r="E69" s="16">
        <v>43528</v>
      </c>
      <c r="F69" s="26" t="s">
        <v>145</v>
      </c>
      <c r="G69" s="46" t="s">
        <v>13</v>
      </c>
      <c r="H69" s="28">
        <f t="shared" si="25"/>
        <v>305</v>
      </c>
      <c r="I69" s="48">
        <v>185</v>
      </c>
      <c r="J69" s="48">
        <v>120</v>
      </c>
      <c r="K69" s="253">
        <v>0</v>
      </c>
      <c r="L69" s="31" t="s">
        <v>1159</v>
      </c>
      <c r="M69" s="31" t="s">
        <v>1159</v>
      </c>
      <c r="N69" s="31" t="s">
        <v>1158</v>
      </c>
      <c r="O69" s="31" t="s">
        <v>1159</v>
      </c>
      <c r="P69" s="31" t="s">
        <v>1158</v>
      </c>
      <c r="Q69" s="31" t="s">
        <v>1159</v>
      </c>
      <c r="R69" s="31" t="s">
        <v>1159</v>
      </c>
      <c r="S69" s="55" t="s">
        <v>1504</v>
      </c>
      <c r="T69" s="31"/>
      <c r="U69" s="31">
        <f t="shared" si="26"/>
        <v>0</v>
      </c>
      <c r="V69" s="30"/>
      <c r="W69" s="272"/>
      <c r="X69" s="31"/>
      <c r="Y69" s="31">
        <f t="shared" si="27"/>
        <v>0</v>
      </c>
      <c r="AA69" s="31"/>
      <c r="AB69" s="31">
        <f t="shared" si="28"/>
        <v>0</v>
      </c>
      <c r="AC69" s="31"/>
      <c r="AD69" s="31">
        <f t="shared" si="29"/>
        <v>0</v>
      </c>
      <c r="AE69" s="31"/>
      <c r="AF69" s="31"/>
      <c r="AG69" s="31">
        <f t="shared" si="30"/>
        <v>0</v>
      </c>
      <c r="AH69" s="31">
        <f t="shared" si="31"/>
        <v>0</v>
      </c>
      <c r="AI69" s="31"/>
      <c r="AJ69" s="31">
        <f t="shared" si="32"/>
        <v>0</v>
      </c>
      <c r="AK69" s="31">
        <f t="shared" si="33"/>
        <v>0</v>
      </c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</row>
    <row r="70" spans="2:50" s="154" customFormat="1" ht="13" outlineLevel="1">
      <c r="B70" s="156" t="s">
        <v>149</v>
      </c>
      <c r="C70" s="32" t="s">
        <v>150</v>
      </c>
      <c r="D70" s="25" t="s">
        <v>151</v>
      </c>
      <c r="E70" s="16">
        <v>43068</v>
      </c>
      <c r="F70" s="26" t="s">
        <v>12</v>
      </c>
      <c r="G70" s="46" t="s">
        <v>24</v>
      </c>
      <c r="H70" s="28">
        <f t="shared" si="25"/>
        <v>65</v>
      </c>
      <c r="I70" s="48">
        <v>65</v>
      </c>
      <c r="J70" s="48">
        <v>0</v>
      </c>
      <c r="K70" s="253">
        <v>0</v>
      </c>
      <c r="L70" s="31" t="s">
        <v>1159</v>
      </c>
      <c r="M70" s="31" t="s">
        <v>1159</v>
      </c>
      <c r="N70" s="31" t="s">
        <v>1158</v>
      </c>
      <c r="O70" s="31" t="s">
        <v>1159</v>
      </c>
      <c r="P70" s="31" t="s">
        <v>1158</v>
      </c>
      <c r="Q70" s="31" t="s">
        <v>1159</v>
      </c>
      <c r="R70" s="31" t="s">
        <v>1159</v>
      </c>
      <c r="S70" s="55" t="s">
        <v>1182</v>
      </c>
      <c r="T70" s="31"/>
      <c r="U70" s="31">
        <f t="shared" si="26"/>
        <v>0</v>
      </c>
      <c r="V70" s="30"/>
      <c r="W70" s="272"/>
      <c r="X70" s="31"/>
      <c r="Y70" s="31">
        <f t="shared" si="27"/>
        <v>0</v>
      </c>
      <c r="AA70" s="31"/>
      <c r="AB70" s="31">
        <f t="shared" si="28"/>
        <v>0</v>
      </c>
      <c r="AC70" s="31"/>
      <c r="AD70" s="31">
        <f t="shared" si="29"/>
        <v>0</v>
      </c>
      <c r="AE70" s="31"/>
      <c r="AF70" s="31"/>
      <c r="AG70" s="31">
        <f t="shared" si="30"/>
        <v>0</v>
      </c>
      <c r="AH70" s="31">
        <f t="shared" si="31"/>
        <v>0</v>
      </c>
      <c r="AI70" s="31"/>
      <c r="AJ70" s="31">
        <f t="shared" si="32"/>
        <v>0</v>
      </c>
      <c r="AK70" s="31">
        <f t="shared" si="33"/>
        <v>0</v>
      </c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</row>
    <row r="71" spans="2:50" s="154" customFormat="1" ht="13" outlineLevel="1">
      <c r="B71" s="156" t="s">
        <v>152</v>
      </c>
      <c r="C71" s="32" t="s">
        <v>153</v>
      </c>
      <c r="D71" s="25" t="s">
        <v>27</v>
      </c>
      <c r="E71" s="16">
        <v>43574</v>
      </c>
      <c r="F71" s="26" t="s">
        <v>12</v>
      </c>
      <c r="G71" s="46" t="s">
        <v>24</v>
      </c>
      <c r="H71" s="28">
        <f t="shared" si="25"/>
        <v>85</v>
      </c>
      <c r="I71" s="48">
        <v>85</v>
      </c>
      <c r="J71" s="48">
        <v>0</v>
      </c>
      <c r="K71" s="253">
        <v>0</v>
      </c>
      <c r="L71" s="31" t="s">
        <v>1159</v>
      </c>
      <c r="M71" s="31" t="s">
        <v>1159</v>
      </c>
      <c r="N71" s="31" t="s">
        <v>1158</v>
      </c>
      <c r="O71" s="31" t="s">
        <v>1159</v>
      </c>
      <c r="P71" s="31" t="s">
        <v>1158</v>
      </c>
      <c r="Q71" s="31" t="s">
        <v>1159</v>
      </c>
      <c r="R71" s="31" t="s">
        <v>1159</v>
      </c>
      <c r="S71" s="55" t="s">
        <v>1182</v>
      </c>
      <c r="T71" s="31"/>
      <c r="U71" s="31">
        <f t="shared" si="26"/>
        <v>0</v>
      </c>
      <c r="V71" s="30"/>
      <c r="W71" s="272"/>
      <c r="X71" s="31"/>
      <c r="Y71" s="31">
        <f t="shared" si="27"/>
        <v>0</v>
      </c>
      <c r="AA71" s="31"/>
      <c r="AB71" s="31">
        <f t="shared" si="28"/>
        <v>0</v>
      </c>
      <c r="AC71" s="31"/>
      <c r="AD71" s="31">
        <f t="shared" si="29"/>
        <v>0</v>
      </c>
      <c r="AE71" s="31"/>
      <c r="AF71" s="31"/>
      <c r="AG71" s="31">
        <f t="shared" si="30"/>
        <v>0</v>
      </c>
      <c r="AH71" s="31">
        <f t="shared" si="31"/>
        <v>0</v>
      </c>
      <c r="AI71" s="31"/>
      <c r="AJ71" s="31">
        <f t="shared" si="32"/>
        <v>0</v>
      </c>
      <c r="AK71" s="31">
        <f t="shared" si="33"/>
        <v>0</v>
      </c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</row>
    <row r="72" spans="2:50" s="154" customFormat="1" ht="26" outlineLevel="1">
      <c r="B72" s="155" t="s">
        <v>154</v>
      </c>
      <c r="C72" s="32" t="s">
        <v>155</v>
      </c>
      <c r="D72" s="25" t="s">
        <v>151</v>
      </c>
      <c r="E72" s="16">
        <v>43574</v>
      </c>
      <c r="F72" s="26" t="s">
        <v>12</v>
      </c>
      <c r="G72" s="46" t="s">
        <v>24</v>
      </c>
      <c r="H72" s="28">
        <f t="shared" si="25"/>
        <v>75</v>
      </c>
      <c r="I72" s="48">
        <v>75</v>
      </c>
      <c r="J72" s="48">
        <v>0</v>
      </c>
      <c r="K72" s="253">
        <v>0</v>
      </c>
      <c r="L72" s="31" t="s">
        <v>1159</v>
      </c>
      <c r="M72" s="31" t="s">
        <v>1159</v>
      </c>
      <c r="N72" s="31" t="s">
        <v>1158</v>
      </c>
      <c r="O72" s="31" t="s">
        <v>1159</v>
      </c>
      <c r="P72" s="31" t="s">
        <v>1158</v>
      </c>
      <c r="Q72" s="31" t="s">
        <v>1159</v>
      </c>
      <c r="R72" s="31" t="s">
        <v>1159</v>
      </c>
      <c r="S72" s="55" t="s">
        <v>1183</v>
      </c>
      <c r="T72" s="31"/>
      <c r="U72" s="31">
        <f t="shared" si="26"/>
        <v>0</v>
      </c>
      <c r="V72" s="30"/>
      <c r="W72" s="272"/>
      <c r="X72" s="31"/>
      <c r="Y72" s="31">
        <f t="shared" si="27"/>
        <v>0</v>
      </c>
      <c r="AA72" s="31"/>
      <c r="AB72" s="31">
        <f t="shared" si="28"/>
        <v>0</v>
      </c>
      <c r="AC72" s="31"/>
      <c r="AD72" s="31">
        <f t="shared" si="29"/>
        <v>0</v>
      </c>
      <c r="AE72" s="31"/>
      <c r="AF72" s="31"/>
      <c r="AG72" s="31">
        <f t="shared" si="30"/>
        <v>0</v>
      </c>
      <c r="AH72" s="31">
        <f t="shared" si="31"/>
        <v>0</v>
      </c>
      <c r="AI72" s="31"/>
      <c r="AJ72" s="31">
        <f t="shared" si="32"/>
        <v>0</v>
      </c>
      <c r="AK72" s="31">
        <f t="shared" si="33"/>
        <v>0</v>
      </c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</row>
    <row r="73" spans="2:50" s="154" customFormat="1" ht="13" outlineLevel="1">
      <c r="B73" s="155" t="s">
        <v>157</v>
      </c>
      <c r="C73" s="32" t="s">
        <v>158</v>
      </c>
      <c r="D73" s="25" t="s">
        <v>27</v>
      </c>
      <c r="E73" s="16">
        <v>43068</v>
      </c>
      <c r="F73" s="26" t="s">
        <v>12</v>
      </c>
      <c r="G73" s="46" t="s">
        <v>24</v>
      </c>
      <c r="H73" s="28">
        <f t="shared" si="25"/>
        <v>45</v>
      </c>
      <c r="I73" s="48">
        <v>45</v>
      </c>
      <c r="J73" s="48">
        <v>0</v>
      </c>
      <c r="K73" s="253">
        <v>0</v>
      </c>
      <c r="L73" s="31" t="s">
        <v>1159</v>
      </c>
      <c r="M73" s="31" t="s">
        <v>1159</v>
      </c>
      <c r="N73" s="31" t="s">
        <v>1158</v>
      </c>
      <c r="O73" s="31" t="s">
        <v>1159</v>
      </c>
      <c r="P73" s="31" t="s">
        <v>1158</v>
      </c>
      <c r="Q73" s="31" t="s">
        <v>1159</v>
      </c>
      <c r="R73" s="31" t="s">
        <v>1159</v>
      </c>
      <c r="S73" s="55" t="s">
        <v>1184</v>
      </c>
      <c r="T73" s="31"/>
      <c r="U73" s="31">
        <f t="shared" si="26"/>
        <v>0</v>
      </c>
      <c r="V73" s="30"/>
      <c r="W73" s="272"/>
      <c r="X73" s="31"/>
      <c r="Y73" s="31">
        <f t="shared" si="27"/>
        <v>0</v>
      </c>
      <c r="AA73" s="31"/>
      <c r="AB73" s="31">
        <f t="shared" si="28"/>
        <v>0</v>
      </c>
      <c r="AC73" s="31"/>
      <c r="AD73" s="31">
        <f t="shared" si="29"/>
        <v>0</v>
      </c>
      <c r="AE73" s="31"/>
      <c r="AF73" s="31"/>
      <c r="AG73" s="31">
        <f t="shared" si="30"/>
        <v>0</v>
      </c>
      <c r="AH73" s="31">
        <f t="shared" si="31"/>
        <v>0</v>
      </c>
      <c r="AI73" s="31"/>
      <c r="AJ73" s="31">
        <f t="shared" si="32"/>
        <v>0</v>
      </c>
      <c r="AK73" s="31">
        <f t="shared" si="33"/>
        <v>0</v>
      </c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</row>
    <row r="74" spans="2:50" s="154" customFormat="1" ht="13" outlineLevel="1">
      <c r="B74" s="155" t="s">
        <v>159</v>
      </c>
      <c r="C74" s="32" t="s">
        <v>160</v>
      </c>
      <c r="D74" s="25" t="s">
        <v>23</v>
      </c>
      <c r="E74" s="16">
        <v>43063</v>
      </c>
      <c r="F74" s="26" t="s">
        <v>12</v>
      </c>
      <c r="G74" s="46" t="s">
        <v>13</v>
      </c>
      <c r="H74" s="28">
        <f t="shared" si="25"/>
        <v>425</v>
      </c>
      <c r="I74" s="48">
        <v>425</v>
      </c>
      <c r="J74" s="48">
        <v>0</v>
      </c>
      <c r="K74" s="253">
        <v>0</v>
      </c>
      <c r="L74" s="31" t="s">
        <v>1159</v>
      </c>
      <c r="M74" s="31" t="s">
        <v>1159</v>
      </c>
      <c r="N74" s="31" t="s">
        <v>1158</v>
      </c>
      <c r="O74" s="31" t="s">
        <v>1159</v>
      </c>
      <c r="P74" s="31" t="s">
        <v>1158</v>
      </c>
      <c r="Q74" s="31" t="s">
        <v>1159</v>
      </c>
      <c r="R74" s="31" t="s">
        <v>1159</v>
      </c>
      <c r="S74" s="55" t="s">
        <v>1185</v>
      </c>
      <c r="T74" s="31"/>
      <c r="U74" s="31">
        <f t="shared" si="26"/>
        <v>0</v>
      </c>
      <c r="V74" s="30"/>
      <c r="W74" s="272"/>
      <c r="X74" s="31"/>
      <c r="Y74" s="31">
        <f t="shared" si="27"/>
        <v>0</v>
      </c>
      <c r="AA74" s="31"/>
      <c r="AB74" s="31">
        <f t="shared" si="28"/>
        <v>0</v>
      </c>
      <c r="AC74" s="31"/>
      <c r="AD74" s="31">
        <f t="shared" si="29"/>
        <v>0</v>
      </c>
      <c r="AE74" s="31"/>
      <c r="AF74" s="31"/>
      <c r="AG74" s="31">
        <f t="shared" si="30"/>
        <v>0</v>
      </c>
      <c r="AH74" s="31">
        <f t="shared" si="31"/>
        <v>0</v>
      </c>
      <c r="AI74" s="31"/>
      <c r="AJ74" s="31">
        <f t="shared" si="32"/>
        <v>0</v>
      </c>
      <c r="AK74" s="31">
        <f t="shared" si="33"/>
        <v>0</v>
      </c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</row>
    <row r="75" spans="2:50" s="154" customFormat="1" ht="13" outlineLevel="1">
      <c r="B75" s="155" t="s">
        <v>161</v>
      </c>
      <c r="C75" s="32" t="s">
        <v>162</v>
      </c>
      <c r="D75" s="25" t="s">
        <v>19</v>
      </c>
      <c r="E75" s="16">
        <v>43063</v>
      </c>
      <c r="F75" s="26" t="s">
        <v>12</v>
      </c>
      <c r="G75" s="46" t="s">
        <v>13</v>
      </c>
      <c r="H75" s="28">
        <f t="shared" si="25"/>
        <v>305</v>
      </c>
      <c r="I75" s="48">
        <v>305</v>
      </c>
      <c r="J75" s="48">
        <v>0</v>
      </c>
      <c r="K75" s="253">
        <v>0</v>
      </c>
      <c r="L75" s="31" t="s">
        <v>1159</v>
      </c>
      <c r="M75" s="31" t="s">
        <v>1159</v>
      </c>
      <c r="N75" s="31" t="s">
        <v>1158</v>
      </c>
      <c r="O75" s="31" t="s">
        <v>1159</v>
      </c>
      <c r="P75" s="31" t="s">
        <v>1158</v>
      </c>
      <c r="Q75" s="31" t="s">
        <v>1159</v>
      </c>
      <c r="R75" s="31" t="s">
        <v>1159</v>
      </c>
      <c r="S75" s="55" t="s">
        <v>1185</v>
      </c>
      <c r="T75" s="31"/>
      <c r="U75" s="31">
        <f t="shared" si="26"/>
        <v>0</v>
      </c>
      <c r="V75" s="30"/>
      <c r="W75" s="272"/>
      <c r="X75" s="31"/>
      <c r="Y75" s="31">
        <f t="shared" si="27"/>
        <v>0</v>
      </c>
      <c r="AA75" s="31"/>
      <c r="AB75" s="31">
        <f t="shared" si="28"/>
        <v>0</v>
      </c>
      <c r="AC75" s="31"/>
      <c r="AD75" s="31">
        <f t="shared" si="29"/>
        <v>0</v>
      </c>
      <c r="AE75" s="31"/>
      <c r="AF75" s="31"/>
      <c r="AG75" s="31">
        <f t="shared" si="30"/>
        <v>0</v>
      </c>
      <c r="AH75" s="31">
        <f t="shared" si="31"/>
        <v>0</v>
      </c>
      <c r="AI75" s="31"/>
      <c r="AJ75" s="31">
        <f t="shared" si="32"/>
        <v>0</v>
      </c>
      <c r="AK75" s="31">
        <f t="shared" si="33"/>
        <v>0</v>
      </c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</row>
    <row r="76" spans="2:50" s="154" customFormat="1" ht="13" outlineLevel="1">
      <c r="B76" s="155" t="s">
        <v>163</v>
      </c>
      <c r="C76" s="32" t="s">
        <v>164</v>
      </c>
      <c r="D76" s="25" t="s">
        <v>1326</v>
      </c>
      <c r="E76" s="16">
        <v>43637</v>
      </c>
      <c r="F76" s="26" t="s">
        <v>12</v>
      </c>
      <c r="G76" s="46" t="s">
        <v>13</v>
      </c>
      <c r="H76" s="28">
        <f t="shared" si="25"/>
        <v>276</v>
      </c>
      <c r="I76" s="48">
        <v>275</v>
      </c>
      <c r="J76" s="48">
        <v>1</v>
      </c>
      <c r="K76" s="253">
        <v>0</v>
      </c>
      <c r="L76" s="31" t="s">
        <v>1159</v>
      </c>
      <c r="M76" s="31" t="s">
        <v>1159</v>
      </c>
      <c r="N76" s="31" t="s">
        <v>1158</v>
      </c>
      <c r="O76" s="31" t="s">
        <v>1159</v>
      </c>
      <c r="P76" s="31" t="s">
        <v>1158</v>
      </c>
      <c r="Q76" s="31" t="s">
        <v>1159</v>
      </c>
      <c r="R76" s="31" t="s">
        <v>1159</v>
      </c>
      <c r="S76" s="55" t="s">
        <v>1186</v>
      </c>
      <c r="T76" s="31"/>
      <c r="U76" s="31">
        <f t="shared" si="26"/>
        <v>0</v>
      </c>
      <c r="V76" s="30"/>
      <c r="W76" s="272"/>
      <c r="X76" s="31"/>
      <c r="Y76" s="31">
        <f t="shared" si="27"/>
        <v>0</v>
      </c>
      <c r="AA76" s="31"/>
      <c r="AB76" s="31">
        <f t="shared" si="28"/>
        <v>0</v>
      </c>
      <c r="AC76" s="31"/>
      <c r="AD76" s="31">
        <f t="shared" si="29"/>
        <v>0</v>
      </c>
      <c r="AE76" s="31"/>
      <c r="AF76" s="31"/>
      <c r="AG76" s="31">
        <f t="shared" si="30"/>
        <v>0</v>
      </c>
      <c r="AH76" s="31">
        <f t="shared" si="31"/>
        <v>0</v>
      </c>
      <c r="AI76" s="31"/>
      <c r="AJ76" s="31">
        <f t="shared" si="32"/>
        <v>0</v>
      </c>
      <c r="AK76" s="31">
        <f t="shared" si="33"/>
        <v>0</v>
      </c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</row>
    <row r="77" spans="2:50" s="154" customFormat="1" ht="13" outlineLevel="1">
      <c r="B77" s="155" t="s">
        <v>165</v>
      </c>
      <c r="C77" s="24" t="s">
        <v>166</v>
      </c>
      <c r="D77" s="25" t="s">
        <v>148</v>
      </c>
      <c r="E77" s="16">
        <v>43525</v>
      </c>
      <c r="F77" s="26" t="s">
        <v>12</v>
      </c>
      <c r="G77" s="46" t="s">
        <v>13</v>
      </c>
      <c r="H77" s="28">
        <f t="shared" si="25"/>
        <v>278</v>
      </c>
      <c r="I77" s="48">
        <v>275</v>
      </c>
      <c r="J77" s="48">
        <v>3</v>
      </c>
      <c r="K77" s="253">
        <v>0</v>
      </c>
      <c r="L77" s="31" t="s">
        <v>1159</v>
      </c>
      <c r="M77" s="31" t="s">
        <v>1159</v>
      </c>
      <c r="N77" s="31" t="s">
        <v>1158</v>
      </c>
      <c r="O77" s="31" t="s">
        <v>1159</v>
      </c>
      <c r="P77" s="31" t="s">
        <v>1158</v>
      </c>
      <c r="Q77" s="31" t="s">
        <v>1159</v>
      </c>
      <c r="R77" s="31" t="s">
        <v>1159</v>
      </c>
      <c r="S77" s="55" t="s">
        <v>1186</v>
      </c>
      <c r="T77" s="31"/>
      <c r="U77" s="31">
        <f t="shared" si="26"/>
        <v>0</v>
      </c>
      <c r="V77" s="30"/>
      <c r="W77" s="272"/>
      <c r="X77" s="31"/>
      <c r="Y77" s="31">
        <f t="shared" si="27"/>
        <v>0</v>
      </c>
      <c r="AA77" s="31"/>
      <c r="AB77" s="31">
        <f t="shared" si="28"/>
        <v>0</v>
      </c>
      <c r="AC77" s="31"/>
      <c r="AD77" s="31">
        <f t="shared" si="29"/>
        <v>0</v>
      </c>
      <c r="AE77" s="31"/>
      <c r="AF77" s="31"/>
      <c r="AG77" s="31">
        <f t="shared" si="30"/>
        <v>0</v>
      </c>
      <c r="AH77" s="31">
        <f t="shared" si="31"/>
        <v>0</v>
      </c>
      <c r="AI77" s="31"/>
      <c r="AJ77" s="31">
        <f t="shared" si="32"/>
        <v>0</v>
      </c>
      <c r="AK77" s="31">
        <f t="shared" si="33"/>
        <v>0</v>
      </c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</row>
    <row r="78" spans="2:50" s="154" customFormat="1" ht="13" outlineLevel="1">
      <c r="B78" s="155" t="s">
        <v>167</v>
      </c>
      <c r="C78" s="24" t="s">
        <v>168</v>
      </c>
      <c r="D78" s="25" t="s">
        <v>999</v>
      </c>
      <c r="E78" s="16">
        <v>43525</v>
      </c>
      <c r="F78" s="26" t="s">
        <v>12</v>
      </c>
      <c r="G78" s="46" t="s">
        <v>13</v>
      </c>
      <c r="H78" s="28">
        <f t="shared" si="25"/>
        <v>270</v>
      </c>
      <c r="I78" s="48">
        <v>270</v>
      </c>
      <c r="J78" s="48">
        <v>0</v>
      </c>
      <c r="K78" s="253">
        <v>0</v>
      </c>
      <c r="L78" s="31" t="s">
        <v>1159</v>
      </c>
      <c r="M78" s="31" t="s">
        <v>1159</v>
      </c>
      <c r="N78" s="31" t="s">
        <v>1158</v>
      </c>
      <c r="O78" s="31" t="s">
        <v>1159</v>
      </c>
      <c r="P78" s="31" t="s">
        <v>1158</v>
      </c>
      <c r="Q78" s="31" t="s">
        <v>1159</v>
      </c>
      <c r="R78" s="31" t="s">
        <v>1159</v>
      </c>
      <c r="S78" s="55" t="s">
        <v>1186</v>
      </c>
      <c r="T78" s="31"/>
      <c r="U78" s="31">
        <f t="shared" si="26"/>
        <v>0</v>
      </c>
      <c r="V78" s="30"/>
      <c r="W78" s="272"/>
      <c r="X78" s="31"/>
      <c r="Y78" s="31">
        <f t="shared" si="27"/>
        <v>0</v>
      </c>
      <c r="AA78" s="31"/>
      <c r="AB78" s="31">
        <f t="shared" si="28"/>
        <v>0</v>
      </c>
      <c r="AC78" s="31"/>
      <c r="AD78" s="31">
        <f t="shared" si="29"/>
        <v>0</v>
      </c>
      <c r="AE78" s="31"/>
      <c r="AF78" s="31"/>
      <c r="AG78" s="31">
        <f t="shared" si="30"/>
        <v>0</v>
      </c>
      <c r="AH78" s="31">
        <f t="shared" si="31"/>
        <v>0</v>
      </c>
      <c r="AI78" s="31"/>
      <c r="AJ78" s="31">
        <f t="shared" si="32"/>
        <v>0</v>
      </c>
      <c r="AK78" s="31">
        <f t="shared" si="33"/>
        <v>0</v>
      </c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</row>
    <row r="79" spans="2:50" s="154" customFormat="1" ht="13" outlineLevel="1">
      <c r="B79" s="155" t="s">
        <v>1327</v>
      </c>
      <c r="C79" s="24" t="s">
        <v>1328</v>
      </c>
      <c r="D79" s="25" t="s">
        <v>43</v>
      </c>
      <c r="E79" s="16">
        <v>43516</v>
      </c>
      <c r="F79" s="26" t="s">
        <v>12</v>
      </c>
      <c r="G79" s="46" t="s">
        <v>13</v>
      </c>
      <c r="H79" s="28">
        <f t="shared" si="25"/>
        <v>160</v>
      </c>
      <c r="I79" s="48">
        <v>80</v>
      </c>
      <c r="J79" s="48">
        <v>80</v>
      </c>
      <c r="K79" s="253">
        <v>0</v>
      </c>
      <c r="L79" s="31" t="s">
        <v>1159</v>
      </c>
      <c r="M79" s="31" t="s">
        <v>1159</v>
      </c>
      <c r="N79" s="31" t="s">
        <v>1158</v>
      </c>
      <c r="O79" s="31" t="s">
        <v>1159</v>
      </c>
      <c r="P79" s="31" t="s">
        <v>1158</v>
      </c>
      <c r="Q79" s="31" t="s">
        <v>1159</v>
      </c>
      <c r="R79" s="31" t="s">
        <v>1159</v>
      </c>
      <c r="S79" s="55" t="s">
        <v>1186</v>
      </c>
      <c r="T79" s="31"/>
      <c r="U79" s="31">
        <f t="shared" si="26"/>
        <v>0</v>
      </c>
      <c r="V79" s="30"/>
      <c r="W79" s="272"/>
      <c r="X79" s="31"/>
      <c r="Y79" s="31">
        <f t="shared" si="27"/>
        <v>0</v>
      </c>
      <c r="AA79" s="31"/>
      <c r="AB79" s="31">
        <f t="shared" si="28"/>
        <v>0</v>
      </c>
      <c r="AC79" s="31"/>
      <c r="AD79" s="31">
        <f t="shared" si="29"/>
        <v>0</v>
      </c>
      <c r="AE79" s="31"/>
      <c r="AF79" s="31"/>
      <c r="AG79" s="31">
        <f t="shared" si="30"/>
        <v>0</v>
      </c>
      <c r="AH79" s="31">
        <f t="shared" si="31"/>
        <v>0</v>
      </c>
      <c r="AI79" s="31"/>
      <c r="AJ79" s="31">
        <f t="shared" si="32"/>
        <v>0</v>
      </c>
      <c r="AK79" s="31">
        <f t="shared" si="33"/>
        <v>0</v>
      </c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</row>
    <row r="80" spans="2:50" s="154" customFormat="1" ht="13" outlineLevel="1">
      <c r="B80" s="155" t="s">
        <v>1000</v>
      </c>
      <c r="C80" s="24" t="s">
        <v>2672</v>
      </c>
      <c r="D80" s="25" t="s">
        <v>95</v>
      </c>
      <c r="E80" s="16">
        <v>43707</v>
      </c>
      <c r="F80" s="26" t="s">
        <v>12</v>
      </c>
      <c r="G80" s="46" t="s">
        <v>13</v>
      </c>
      <c r="H80" s="28">
        <f t="shared" si="25"/>
        <v>170</v>
      </c>
      <c r="I80" s="48">
        <v>85</v>
      </c>
      <c r="J80" s="48">
        <v>85</v>
      </c>
      <c r="K80" s="253">
        <v>0</v>
      </c>
      <c r="L80" s="31" t="s">
        <v>1159</v>
      </c>
      <c r="M80" s="31" t="s">
        <v>1159</v>
      </c>
      <c r="N80" s="31" t="s">
        <v>1158</v>
      </c>
      <c r="O80" s="31" t="s">
        <v>1159</v>
      </c>
      <c r="P80" s="31" t="s">
        <v>1158</v>
      </c>
      <c r="Q80" s="31" t="s">
        <v>1159</v>
      </c>
      <c r="R80" s="31" t="s">
        <v>1159</v>
      </c>
      <c r="S80" s="55" t="s">
        <v>1186</v>
      </c>
      <c r="T80" s="31"/>
      <c r="U80" s="31">
        <f t="shared" si="26"/>
        <v>0</v>
      </c>
      <c r="V80" s="30"/>
      <c r="W80" s="272"/>
      <c r="X80" s="31"/>
      <c r="Y80" s="31">
        <f t="shared" si="27"/>
        <v>0</v>
      </c>
      <c r="AA80" s="31"/>
      <c r="AB80" s="31">
        <f t="shared" si="28"/>
        <v>0</v>
      </c>
      <c r="AC80" s="31"/>
      <c r="AD80" s="31">
        <f t="shared" si="29"/>
        <v>0</v>
      </c>
      <c r="AE80" s="31"/>
      <c r="AF80" s="31"/>
      <c r="AG80" s="31">
        <f t="shared" si="30"/>
        <v>0</v>
      </c>
      <c r="AH80" s="31">
        <f t="shared" si="31"/>
        <v>0</v>
      </c>
      <c r="AI80" s="31"/>
      <c r="AJ80" s="31">
        <f t="shared" si="32"/>
        <v>0</v>
      </c>
      <c r="AK80" s="31">
        <f t="shared" si="33"/>
        <v>0</v>
      </c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</row>
    <row r="81" spans="2:50" s="154" customFormat="1" ht="13" outlineLevel="1">
      <c r="B81" s="155" t="s">
        <v>170</v>
      </c>
      <c r="C81" s="24" t="s">
        <v>1329</v>
      </c>
      <c r="D81" s="25" t="s">
        <v>19</v>
      </c>
      <c r="E81" s="16">
        <v>43525</v>
      </c>
      <c r="F81" s="26" t="s">
        <v>12</v>
      </c>
      <c r="G81" s="46" t="s">
        <v>13</v>
      </c>
      <c r="H81" s="28">
        <f t="shared" si="25"/>
        <v>85</v>
      </c>
      <c r="I81" s="48">
        <v>85</v>
      </c>
      <c r="J81" s="48">
        <v>0</v>
      </c>
      <c r="K81" s="253">
        <v>0</v>
      </c>
      <c r="L81" s="31" t="s">
        <v>1159</v>
      </c>
      <c r="M81" s="31" t="s">
        <v>1159</v>
      </c>
      <c r="N81" s="31" t="s">
        <v>1158</v>
      </c>
      <c r="O81" s="31" t="s">
        <v>1159</v>
      </c>
      <c r="P81" s="31" t="s">
        <v>1158</v>
      </c>
      <c r="Q81" s="31" t="s">
        <v>1159</v>
      </c>
      <c r="R81" s="31" t="s">
        <v>1159</v>
      </c>
      <c r="S81" s="55" t="s">
        <v>1187</v>
      </c>
      <c r="T81" s="31"/>
      <c r="U81" s="31">
        <f t="shared" si="26"/>
        <v>0</v>
      </c>
      <c r="V81" s="30"/>
      <c r="W81" s="272"/>
      <c r="X81" s="31"/>
      <c r="Y81" s="31">
        <f t="shared" si="27"/>
        <v>0</v>
      </c>
      <c r="AA81" s="31"/>
      <c r="AB81" s="31">
        <f t="shared" si="28"/>
        <v>0</v>
      </c>
      <c r="AC81" s="31"/>
      <c r="AD81" s="31">
        <f t="shared" si="29"/>
        <v>0</v>
      </c>
      <c r="AE81" s="31"/>
      <c r="AF81" s="31"/>
      <c r="AG81" s="31">
        <f t="shared" si="30"/>
        <v>0</v>
      </c>
      <c r="AH81" s="31">
        <f t="shared" si="31"/>
        <v>0</v>
      </c>
      <c r="AI81" s="31"/>
      <c r="AJ81" s="31">
        <f t="shared" si="32"/>
        <v>0</v>
      </c>
      <c r="AK81" s="31">
        <f t="shared" si="33"/>
        <v>0</v>
      </c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</row>
    <row r="82" spans="2:50" s="154" customFormat="1" ht="13" outlineLevel="1">
      <c r="B82" s="155" t="s">
        <v>1330</v>
      </c>
      <c r="C82" s="24" t="s">
        <v>1331</v>
      </c>
      <c r="D82" s="25" t="s">
        <v>47</v>
      </c>
      <c r="E82" s="16">
        <v>43728</v>
      </c>
      <c r="F82" s="26" t="s">
        <v>12</v>
      </c>
      <c r="G82" s="46" t="s">
        <v>24</v>
      </c>
      <c r="H82" s="28">
        <f t="shared" si="25"/>
        <v>1270</v>
      </c>
      <c r="I82" s="48">
        <v>170</v>
      </c>
      <c r="J82" s="48">
        <v>1100</v>
      </c>
      <c r="K82" s="253">
        <v>0</v>
      </c>
      <c r="L82" s="31" t="s">
        <v>1188</v>
      </c>
      <c r="M82" s="31" t="s">
        <v>1188</v>
      </c>
      <c r="N82" s="31" t="s">
        <v>1188</v>
      </c>
      <c r="O82" s="31" t="s">
        <v>1188</v>
      </c>
      <c r="P82" s="31" t="s">
        <v>1189</v>
      </c>
      <c r="Q82" s="31" t="s">
        <v>1159</v>
      </c>
      <c r="R82" s="31" t="s">
        <v>1159</v>
      </c>
      <c r="S82" s="55" t="s">
        <v>1190</v>
      </c>
      <c r="T82" s="31"/>
      <c r="U82" s="31">
        <f t="shared" si="26"/>
        <v>0</v>
      </c>
      <c r="V82" s="30"/>
      <c r="W82" s="272"/>
      <c r="X82" s="31"/>
      <c r="Y82" s="31">
        <f t="shared" si="27"/>
        <v>0</v>
      </c>
      <c r="AA82" s="31"/>
      <c r="AB82" s="31">
        <f t="shared" si="28"/>
        <v>0</v>
      </c>
      <c r="AC82" s="31"/>
      <c r="AD82" s="31">
        <f t="shared" si="29"/>
        <v>0</v>
      </c>
      <c r="AE82" s="31"/>
      <c r="AF82" s="31"/>
      <c r="AG82" s="31">
        <f t="shared" si="30"/>
        <v>0</v>
      </c>
      <c r="AH82" s="31">
        <f t="shared" si="31"/>
        <v>0</v>
      </c>
      <c r="AI82" s="31"/>
      <c r="AJ82" s="31">
        <f t="shared" si="32"/>
        <v>0</v>
      </c>
      <c r="AK82" s="31">
        <f t="shared" si="33"/>
        <v>0</v>
      </c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</row>
    <row r="83" spans="2:50" s="154" customFormat="1" ht="13" outlineLevel="1">
      <c r="B83" s="155" t="s">
        <v>1332</v>
      </c>
      <c r="C83" s="24" t="s">
        <v>1333</v>
      </c>
      <c r="D83" s="25" t="s">
        <v>151</v>
      </c>
      <c r="E83" s="16">
        <v>43619</v>
      </c>
      <c r="F83" s="26" t="s">
        <v>12</v>
      </c>
      <c r="G83" s="46" t="s">
        <v>13</v>
      </c>
      <c r="H83" s="28">
        <f t="shared" si="25"/>
        <v>320</v>
      </c>
      <c r="I83" s="48">
        <v>170</v>
      </c>
      <c r="J83" s="48">
        <v>150</v>
      </c>
      <c r="K83" s="253">
        <v>0</v>
      </c>
      <c r="L83" s="31" t="s">
        <v>1188</v>
      </c>
      <c r="M83" s="31" t="s">
        <v>1188</v>
      </c>
      <c r="N83" s="31" t="s">
        <v>1143</v>
      </c>
      <c r="O83" s="31" t="s">
        <v>1188</v>
      </c>
      <c r="P83" s="31" t="s">
        <v>1189</v>
      </c>
      <c r="Q83" s="31" t="s">
        <v>1159</v>
      </c>
      <c r="R83" s="31" t="s">
        <v>1159</v>
      </c>
      <c r="S83" s="55" t="s">
        <v>1191</v>
      </c>
      <c r="T83" s="31"/>
      <c r="U83" s="31">
        <f t="shared" si="26"/>
        <v>0</v>
      </c>
      <c r="V83" s="30"/>
      <c r="W83" s="272"/>
      <c r="X83" s="31"/>
      <c r="Y83" s="31">
        <f t="shared" si="27"/>
        <v>0</v>
      </c>
      <c r="AA83" s="31"/>
      <c r="AB83" s="31">
        <f t="shared" si="28"/>
        <v>0</v>
      </c>
      <c r="AC83" s="31"/>
      <c r="AD83" s="31">
        <f t="shared" si="29"/>
        <v>0</v>
      </c>
      <c r="AE83" s="31"/>
      <c r="AF83" s="31"/>
      <c r="AG83" s="31">
        <f t="shared" si="30"/>
        <v>0</v>
      </c>
      <c r="AH83" s="31">
        <f t="shared" si="31"/>
        <v>0</v>
      </c>
      <c r="AI83" s="31"/>
      <c r="AJ83" s="31">
        <f t="shared" si="32"/>
        <v>0</v>
      </c>
      <c r="AK83" s="31">
        <f t="shared" si="33"/>
        <v>0</v>
      </c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</row>
    <row r="84" spans="2:50" s="154" customFormat="1" ht="13" outlineLevel="1">
      <c r="B84" s="155" t="s">
        <v>171</v>
      </c>
      <c r="C84" s="24" t="s">
        <v>172</v>
      </c>
      <c r="D84" s="25" t="s">
        <v>58</v>
      </c>
      <c r="E84" s="16">
        <v>43546</v>
      </c>
      <c r="F84" s="334" t="s">
        <v>2582</v>
      </c>
      <c r="G84" s="46" t="s">
        <v>13</v>
      </c>
      <c r="H84" s="28">
        <f t="shared" si="25"/>
        <v>5575</v>
      </c>
      <c r="I84" s="48">
        <v>415</v>
      </c>
      <c r="J84" s="48">
        <v>5160</v>
      </c>
      <c r="K84" s="253">
        <v>0</v>
      </c>
      <c r="L84" s="31" t="s">
        <v>1159</v>
      </c>
      <c r="M84" s="31" t="s">
        <v>1159</v>
      </c>
      <c r="N84" s="31" t="s">
        <v>1158</v>
      </c>
      <c r="O84" s="31" t="s">
        <v>1159</v>
      </c>
      <c r="P84" s="31" t="s">
        <v>1158</v>
      </c>
      <c r="Q84" s="31" t="s">
        <v>1159</v>
      </c>
      <c r="R84" s="31" t="s">
        <v>1159</v>
      </c>
      <c r="S84" s="55" t="s">
        <v>1181</v>
      </c>
      <c r="T84" s="31"/>
      <c r="U84" s="31">
        <f t="shared" si="26"/>
        <v>0</v>
      </c>
      <c r="V84" s="30"/>
      <c r="W84" s="272"/>
      <c r="X84" s="31"/>
      <c r="Y84" s="31">
        <f t="shared" si="27"/>
        <v>0</v>
      </c>
      <c r="AA84" s="31"/>
      <c r="AB84" s="31">
        <f t="shared" si="28"/>
        <v>0</v>
      </c>
      <c r="AC84" s="31"/>
      <c r="AD84" s="31">
        <f t="shared" si="29"/>
        <v>0</v>
      </c>
      <c r="AE84" s="31"/>
      <c r="AF84" s="31"/>
      <c r="AG84" s="31">
        <f t="shared" si="30"/>
        <v>0</v>
      </c>
      <c r="AH84" s="31">
        <f t="shared" si="31"/>
        <v>0</v>
      </c>
      <c r="AI84" s="31"/>
      <c r="AJ84" s="31">
        <f t="shared" si="32"/>
        <v>0</v>
      </c>
      <c r="AK84" s="31">
        <f t="shared" si="33"/>
        <v>0</v>
      </c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</row>
    <row r="85" spans="2:50" s="154" customFormat="1" ht="13" outlineLevel="1">
      <c r="B85" s="155" t="s">
        <v>174</v>
      </c>
      <c r="C85" s="24" t="s">
        <v>175</v>
      </c>
      <c r="D85" s="25" t="s">
        <v>156</v>
      </c>
      <c r="E85" s="16">
        <v>43528</v>
      </c>
      <c r="F85" s="26" t="s">
        <v>12</v>
      </c>
      <c r="G85" s="46" t="s">
        <v>13</v>
      </c>
      <c r="H85" s="28">
        <f t="shared" si="25"/>
        <v>250</v>
      </c>
      <c r="I85" s="31">
        <v>65</v>
      </c>
      <c r="J85" s="31">
        <v>185</v>
      </c>
      <c r="K85" s="253">
        <v>0</v>
      </c>
      <c r="L85" s="31" t="s">
        <v>1159</v>
      </c>
      <c r="M85" s="31" t="s">
        <v>1159</v>
      </c>
      <c r="N85" s="31" t="s">
        <v>1158</v>
      </c>
      <c r="O85" s="31" t="s">
        <v>1193</v>
      </c>
      <c r="P85" s="174" t="s">
        <v>1192</v>
      </c>
      <c r="Q85" s="31" t="s">
        <v>1159</v>
      </c>
      <c r="R85" s="31" t="s">
        <v>1159</v>
      </c>
      <c r="S85" s="55" t="s">
        <v>1194</v>
      </c>
      <c r="T85" s="31"/>
      <c r="U85" s="31">
        <f t="shared" si="26"/>
        <v>0</v>
      </c>
      <c r="V85" s="30"/>
      <c r="W85" s="272"/>
      <c r="X85" s="31"/>
      <c r="Y85" s="31">
        <f t="shared" si="27"/>
        <v>0</v>
      </c>
      <c r="AA85" s="31"/>
      <c r="AB85" s="31">
        <f t="shared" si="28"/>
        <v>0</v>
      </c>
      <c r="AC85" s="31"/>
      <c r="AD85" s="31">
        <f t="shared" si="29"/>
        <v>0</v>
      </c>
      <c r="AE85" s="31"/>
      <c r="AF85" s="31"/>
      <c r="AG85" s="31">
        <f t="shared" si="30"/>
        <v>0</v>
      </c>
      <c r="AH85" s="31">
        <f t="shared" si="31"/>
        <v>0</v>
      </c>
      <c r="AI85" s="31"/>
      <c r="AJ85" s="31">
        <f t="shared" si="32"/>
        <v>0</v>
      </c>
      <c r="AK85" s="31">
        <f t="shared" si="33"/>
        <v>0</v>
      </c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</row>
    <row r="86" spans="2:50" s="154" customFormat="1" ht="26" outlineLevel="1">
      <c r="B86" s="155" t="s">
        <v>176</v>
      </c>
      <c r="C86" s="32" t="s">
        <v>177</v>
      </c>
      <c r="D86" s="25" t="s">
        <v>178</v>
      </c>
      <c r="E86" s="16">
        <v>43311</v>
      </c>
      <c r="F86" s="26" t="s">
        <v>12</v>
      </c>
      <c r="G86" s="46" t="s">
        <v>24</v>
      </c>
      <c r="H86" s="28">
        <f t="shared" si="25"/>
        <v>485</v>
      </c>
      <c r="I86" s="31">
        <v>185</v>
      </c>
      <c r="J86" s="31">
        <v>300</v>
      </c>
      <c r="K86" s="253">
        <v>0</v>
      </c>
      <c r="L86" s="31" t="s">
        <v>1159</v>
      </c>
      <c r="M86" s="31" t="s">
        <v>1159</v>
      </c>
      <c r="N86" s="31" t="s">
        <v>1158</v>
      </c>
      <c r="O86" s="31" t="s">
        <v>1193</v>
      </c>
      <c r="P86" s="174" t="s">
        <v>1192</v>
      </c>
      <c r="Q86" s="31" t="s">
        <v>1159</v>
      </c>
      <c r="R86" s="31" t="s">
        <v>1159</v>
      </c>
      <c r="S86" s="55" t="s">
        <v>1195</v>
      </c>
      <c r="T86" s="31"/>
      <c r="U86" s="31">
        <f t="shared" si="26"/>
        <v>0</v>
      </c>
      <c r="V86" s="30"/>
      <c r="W86" s="272"/>
      <c r="X86" s="31"/>
      <c r="Y86" s="31">
        <f t="shared" si="27"/>
        <v>0</v>
      </c>
      <c r="AA86" s="31"/>
      <c r="AB86" s="31">
        <f t="shared" si="28"/>
        <v>0</v>
      </c>
      <c r="AC86" s="31"/>
      <c r="AD86" s="31">
        <f t="shared" si="29"/>
        <v>0</v>
      </c>
      <c r="AE86" s="31"/>
      <c r="AF86" s="31"/>
      <c r="AG86" s="31">
        <f t="shared" si="30"/>
        <v>0</v>
      </c>
      <c r="AH86" s="31">
        <f t="shared" si="31"/>
        <v>0</v>
      </c>
      <c r="AI86" s="31"/>
      <c r="AJ86" s="31">
        <f t="shared" si="32"/>
        <v>0</v>
      </c>
      <c r="AK86" s="31">
        <f t="shared" si="33"/>
        <v>0</v>
      </c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</row>
    <row r="87" spans="2:50" s="154" customFormat="1" ht="13" outlineLevel="1">
      <c r="B87" s="155" t="s">
        <v>179</v>
      </c>
      <c r="C87" s="32" t="s">
        <v>180</v>
      </c>
      <c r="D87" s="25" t="s">
        <v>156</v>
      </c>
      <c r="E87" s="16">
        <v>43530</v>
      </c>
      <c r="F87" s="26" t="s">
        <v>12</v>
      </c>
      <c r="G87" s="46" t="s">
        <v>13</v>
      </c>
      <c r="H87" s="28">
        <f t="shared" si="25"/>
        <v>435</v>
      </c>
      <c r="I87" s="31">
        <v>285</v>
      </c>
      <c r="J87" s="31">
        <v>150</v>
      </c>
      <c r="K87" s="253">
        <v>0</v>
      </c>
      <c r="L87" s="31" t="s">
        <v>1159</v>
      </c>
      <c r="M87" s="31" t="s">
        <v>1159</v>
      </c>
      <c r="N87" s="31" t="s">
        <v>1158</v>
      </c>
      <c r="O87" s="31" t="s">
        <v>1193</v>
      </c>
      <c r="P87" s="174" t="s">
        <v>1192</v>
      </c>
      <c r="Q87" s="31" t="s">
        <v>1159</v>
      </c>
      <c r="R87" s="31" t="s">
        <v>1159</v>
      </c>
      <c r="S87" s="55" t="s">
        <v>1194</v>
      </c>
      <c r="T87" s="31"/>
      <c r="U87" s="31">
        <f t="shared" si="26"/>
        <v>0</v>
      </c>
      <c r="V87" s="30"/>
      <c r="W87" s="272"/>
      <c r="X87" s="31"/>
      <c r="Y87" s="31">
        <f t="shared" si="27"/>
        <v>0</v>
      </c>
      <c r="AA87" s="31"/>
      <c r="AB87" s="31">
        <f t="shared" si="28"/>
        <v>0</v>
      </c>
      <c r="AC87" s="31"/>
      <c r="AD87" s="31">
        <f t="shared" si="29"/>
        <v>0</v>
      </c>
      <c r="AE87" s="31"/>
      <c r="AF87" s="31"/>
      <c r="AG87" s="31">
        <f t="shared" si="30"/>
        <v>0</v>
      </c>
      <c r="AH87" s="31">
        <f t="shared" si="31"/>
        <v>0</v>
      </c>
      <c r="AI87" s="31"/>
      <c r="AJ87" s="31">
        <f t="shared" si="32"/>
        <v>0</v>
      </c>
      <c r="AK87" s="31">
        <f t="shared" si="33"/>
        <v>0</v>
      </c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</row>
    <row r="88" spans="2:50" s="154" customFormat="1" ht="13" outlineLevel="1">
      <c r="B88" s="155" t="s">
        <v>181</v>
      </c>
      <c r="C88" s="349" t="s">
        <v>1334</v>
      </c>
      <c r="D88" s="37" t="s">
        <v>23</v>
      </c>
      <c r="E88" s="16">
        <v>43795</v>
      </c>
      <c r="F88" s="26" t="s">
        <v>12</v>
      </c>
      <c r="G88" s="46" t="s">
        <v>13</v>
      </c>
      <c r="H88" s="28">
        <f t="shared" si="25"/>
        <v>190</v>
      </c>
      <c r="I88" s="31">
        <v>35</v>
      </c>
      <c r="J88" s="31">
        <v>155</v>
      </c>
      <c r="K88" s="253">
        <v>0</v>
      </c>
      <c r="L88" s="31" t="s">
        <v>1159</v>
      </c>
      <c r="M88" s="31" t="s">
        <v>1159</v>
      </c>
      <c r="N88" s="31" t="s">
        <v>1158</v>
      </c>
      <c r="O88" s="31" t="s">
        <v>1193</v>
      </c>
      <c r="P88" s="174" t="s">
        <v>1192</v>
      </c>
      <c r="Q88" s="31" t="s">
        <v>1159</v>
      </c>
      <c r="R88" s="31" t="s">
        <v>1159</v>
      </c>
      <c r="S88" s="55" t="s">
        <v>1196</v>
      </c>
      <c r="T88" s="31"/>
      <c r="U88" s="31">
        <f t="shared" si="26"/>
        <v>0</v>
      </c>
      <c r="V88" s="30"/>
      <c r="W88" s="272"/>
      <c r="X88" s="31"/>
      <c r="Y88" s="31">
        <f t="shared" si="27"/>
        <v>0</v>
      </c>
      <c r="AA88" s="31"/>
      <c r="AB88" s="31">
        <f t="shared" si="28"/>
        <v>0</v>
      </c>
      <c r="AC88" s="31"/>
      <c r="AD88" s="31">
        <f t="shared" si="29"/>
        <v>0</v>
      </c>
      <c r="AE88" s="31"/>
      <c r="AF88" s="31"/>
      <c r="AG88" s="31">
        <f t="shared" si="30"/>
        <v>0</v>
      </c>
      <c r="AH88" s="31">
        <f t="shared" si="31"/>
        <v>0</v>
      </c>
      <c r="AI88" s="31"/>
      <c r="AJ88" s="31">
        <f t="shared" si="32"/>
        <v>0</v>
      </c>
      <c r="AK88" s="31">
        <f t="shared" si="33"/>
        <v>0</v>
      </c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</row>
    <row r="89" spans="2:50" s="154" customFormat="1" ht="13" outlineLevel="1">
      <c r="B89" s="155" t="s">
        <v>182</v>
      </c>
      <c r="C89" s="32" t="s">
        <v>1335</v>
      </c>
      <c r="D89" s="25" t="s">
        <v>58</v>
      </c>
      <c r="E89" s="16">
        <v>43066</v>
      </c>
      <c r="F89" s="26" t="s">
        <v>12</v>
      </c>
      <c r="G89" s="46" t="s">
        <v>13</v>
      </c>
      <c r="H89" s="28">
        <f t="shared" si="25"/>
        <v>245</v>
      </c>
      <c r="I89" s="31">
        <v>65</v>
      </c>
      <c r="J89" s="31">
        <v>180</v>
      </c>
      <c r="K89" s="253">
        <v>0</v>
      </c>
      <c r="L89" s="31" t="s">
        <v>1159</v>
      </c>
      <c r="M89" s="31" t="s">
        <v>1159</v>
      </c>
      <c r="N89" s="31" t="s">
        <v>1158</v>
      </c>
      <c r="O89" s="31" t="s">
        <v>1193</v>
      </c>
      <c r="P89" s="174" t="s">
        <v>1192</v>
      </c>
      <c r="Q89" s="31" t="s">
        <v>1159</v>
      </c>
      <c r="R89" s="31" t="s">
        <v>1159</v>
      </c>
      <c r="S89" s="55" t="s">
        <v>1196</v>
      </c>
      <c r="T89" s="31"/>
      <c r="U89" s="31">
        <f t="shared" si="26"/>
        <v>0</v>
      </c>
      <c r="V89" s="30"/>
      <c r="W89" s="272"/>
      <c r="X89" s="31"/>
      <c r="Y89" s="31">
        <f t="shared" si="27"/>
        <v>0</v>
      </c>
      <c r="AA89" s="31"/>
      <c r="AB89" s="31">
        <f t="shared" si="28"/>
        <v>0</v>
      </c>
      <c r="AC89" s="31"/>
      <c r="AD89" s="31">
        <f t="shared" si="29"/>
        <v>0</v>
      </c>
      <c r="AE89" s="31"/>
      <c r="AF89" s="31"/>
      <c r="AG89" s="31">
        <f t="shared" si="30"/>
        <v>0</v>
      </c>
      <c r="AH89" s="31">
        <f t="shared" si="31"/>
        <v>0</v>
      </c>
      <c r="AI89" s="31"/>
      <c r="AJ89" s="31">
        <f t="shared" si="32"/>
        <v>0</v>
      </c>
      <c r="AK89" s="31">
        <f t="shared" si="33"/>
        <v>0</v>
      </c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</row>
    <row r="90" spans="2:50" s="154" customFormat="1" ht="13" outlineLevel="1">
      <c r="B90" s="155" t="s">
        <v>183</v>
      </c>
      <c r="C90" s="32" t="s">
        <v>184</v>
      </c>
      <c r="D90" s="25" t="s">
        <v>192</v>
      </c>
      <c r="E90" s="16">
        <v>43525</v>
      </c>
      <c r="F90" s="26" t="s">
        <v>12</v>
      </c>
      <c r="G90" s="46" t="s">
        <v>24</v>
      </c>
      <c r="H90" s="28">
        <f t="shared" si="25"/>
        <v>305</v>
      </c>
      <c r="I90" s="31">
        <v>95</v>
      </c>
      <c r="J90" s="31">
        <v>210</v>
      </c>
      <c r="K90" s="253">
        <v>0</v>
      </c>
      <c r="L90" s="31" t="s">
        <v>1159</v>
      </c>
      <c r="M90" s="31" t="s">
        <v>1159</v>
      </c>
      <c r="N90" s="31" t="s">
        <v>1158</v>
      </c>
      <c r="O90" s="31" t="s">
        <v>1193</v>
      </c>
      <c r="P90" s="174" t="s">
        <v>1192</v>
      </c>
      <c r="Q90" s="31" t="s">
        <v>1159</v>
      </c>
      <c r="R90" s="31" t="s">
        <v>1159</v>
      </c>
      <c r="S90" s="55" t="s">
        <v>1196</v>
      </c>
      <c r="T90" s="31"/>
      <c r="U90" s="31">
        <f t="shared" si="26"/>
        <v>0</v>
      </c>
      <c r="V90" s="30"/>
      <c r="W90" s="272"/>
      <c r="X90" s="31"/>
      <c r="Y90" s="31">
        <f t="shared" si="27"/>
        <v>0</v>
      </c>
      <c r="AA90" s="31"/>
      <c r="AB90" s="31">
        <f t="shared" si="28"/>
        <v>0</v>
      </c>
      <c r="AC90" s="31"/>
      <c r="AD90" s="31">
        <f t="shared" si="29"/>
        <v>0</v>
      </c>
      <c r="AE90" s="31"/>
      <c r="AF90" s="31"/>
      <c r="AG90" s="31">
        <f t="shared" si="30"/>
        <v>0</v>
      </c>
      <c r="AH90" s="31">
        <f t="shared" si="31"/>
        <v>0</v>
      </c>
      <c r="AI90" s="31"/>
      <c r="AJ90" s="31">
        <f t="shared" si="32"/>
        <v>0</v>
      </c>
      <c r="AK90" s="31">
        <f t="shared" si="33"/>
        <v>0</v>
      </c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</row>
    <row r="91" spans="2:50" s="154" customFormat="1" ht="13" outlineLevel="1">
      <c r="B91" s="155" t="s">
        <v>186</v>
      </c>
      <c r="C91" s="32" t="s">
        <v>187</v>
      </c>
      <c r="D91" s="25" t="s">
        <v>19</v>
      </c>
      <c r="E91" s="16">
        <v>43529</v>
      </c>
      <c r="F91" s="26" t="s">
        <v>12</v>
      </c>
      <c r="G91" s="46" t="s">
        <v>13</v>
      </c>
      <c r="H91" s="28">
        <f t="shared" si="25"/>
        <v>435</v>
      </c>
      <c r="I91" s="31">
        <v>285</v>
      </c>
      <c r="J91" s="31">
        <v>150</v>
      </c>
      <c r="K91" s="253">
        <v>0</v>
      </c>
      <c r="L91" s="31" t="s">
        <v>1159</v>
      </c>
      <c r="M91" s="31" t="s">
        <v>1159</v>
      </c>
      <c r="N91" s="31" t="s">
        <v>1158</v>
      </c>
      <c r="O91" s="31" t="s">
        <v>1193</v>
      </c>
      <c r="P91" s="174" t="s">
        <v>1192</v>
      </c>
      <c r="Q91" s="31" t="s">
        <v>1159</v>
      </c>
      <c r="R91" s="31" t="s">
        <v>1159</v>
      </c>
      <c r="S91" s="55" t="s">
        <v>1196</v>
      </c>
      <c r="T91" s="31"/>
      <c r="U91" s="31">
        <f t="shared" si="26"/>
        <v>0</v>
      </c>
      <c r="V91" s="30"/>
      <c r="W91" s="272"/>
      <c r="X91" s="31"/>
      <c r="Y91" s="31">
        <f t="shared" si="27"/>
        <v>0</v>
      </c>
      <c r="AA91" s="31"/>
      <c r="AB91" s="31">
        <f t="shared" si="28"/>
        <v>0</v>
      </c>
      <c r="AC91" s="31"/>
      <c r="AD91" s="31">
        <f t="shared" si="29"/>
        <v>0</v>
      </c>
      <c r="AE91" s="31"/>
      <c r="AF91" s="31"/>
      <c r="AG91" s="31">
        <f t="shared" si="30"/>
        <v>0</v>
      </c>
      <c r="AH91" s="31">
        <f t="shared" si="31"/>
        <v>0</v>
      </c>
      <c r="AI91" s="31"/>
      <c r="AJ91" s="31">
        <f t="shared" si="32"/>
        <v>0</v>
      </c>
      <c r="AK91" s="31">
        <f t="shared" si="33"/>
        <v>0</v>
      </c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</row>
    <row r="92" spans="2:50" s="154" customFormat="1" ht="13" outlineLevel="1">
      <c r="B92" s="155" t="s">
        <v>188</v>
      </c>
      <c r="C92" s="32" t="s">
        <v>189</v>
      </c>
      <c r="D92" s="25" t="s">
        <v>36</v>
      </c>
      <c r="E92" s="16">
        <v>43525</v>
      </c>
      <c r="F92" s="26" t="s">
        <v>12</v>
      </c>
      <c r="G92" s="46" t="s">
        <v>13</v>
      </c>
      <c r="H92" s="28">
        <f t="shared" si="25"/>
        <v>865</v>
      </c>
      <c r="I92" s="31">
        <v>355</v>
      </c>
      <c r="J92" s="31">
        <v>510</v>
      </c>
      <c r="K92" s="253">
        <v>0</v>
      </c>
      <c r="L92" s="31" t="s">
        <v>1159</v>
      </c>
      <c r="M92" s="31" t="s">
        <v>1159</v>
      </c>
      <c r="N92" s="31" t="s">
        <v>1158</v>
      </c>
      <c r="O92" s="31" t="s">
        <v>1193</v>
      </c>
      <c r="P92" s="174" t="s">
        <v>1192</v>
      </c>
      <c r="Q92" s="31" t="s">
        <v>1629</v>
      </c>
      <c r="R92" s="31" t="s">
        <v>1159</v>
      </c>
      <c r="S92" s="55" t="s">
        <v>1196</v>
      </c>
      <c r="T92" s="31"/>
      <c r="U92" s="31">
        <f t="shared" si="26"/>
        <v>0</v>
      </c>
      <c r="V92" s="30"/>
      <c r="W92" s="272"/>
      <c r="X92" s="31"/>
      <c r="Y92" s="31">
        <f t="shared" si="27"/>
        <v>0</v>
      </c>
      <c r="AA92" s="31"/>
      <c r="AB92" s="31">
        <f t="shared" si="28"/>
        <v>0</v>
      </c>
      <c r="AC92" s="31"/>
      <c r="AD92" s="31">
        <f t="shared" si="29"/>
        <v>0</v>
      </c>
      <c r="AE92" s="31"/>
      <c r="AF92" s="31"/>
      <c r="AG92" s="31">
        <f t="shared" si="30"/>
        <v>0</v>
      </c>
      <c r="AH92" s="31">
        <f t="shared" si="31"/>
        <v>0</v>
      </c>
      <c r="AI92" s="31"/>
      <c r="AJ92" s="31">
        <f t="shared" si="32"/>
        <v>0</v>
      </c>
      <c r="AK92" s="31">
        <f t="shared" si="33"/>
        <v>0</v>
      </c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</row>
    <row r="93" spans="2:50" s="154" customFormat="1" ht="13" outlineLevel="1">
      <c r="B93" s="155" t="s">
        <v>190</v>
      </c>
      <c r="C93" s="32" t="s">
        <v>191</v>
      </c>
      <c r="D93" s="25" t="s">
        <v>169</v>
      </c>
      <c r="E93" s="16">
        <v>43525</v>
      </c>
      <c r="F93" s="26" t="s">
        <v>12</v>
      </c>
      <c r="G93" s="46" t="s">
        <v>13</v>
      </c>
      <c r="H93" s="28">
        <f t="shared" si="25"/>
        <v>320</v>
      </c>
      <c r="I93" s="31">
        <v>100</v>
      </c>
      <c r="J93" s="31">
        <v>220</v>
      </c>
      <c r="K93" s="253">
        <v>0</v>
      </c>
      <c r="L93" s="31" t="s">
        <v>1197</v>
      </c>
      <c r="M93" s="31" t="s">
        <v>1198</v>
      </c>
      <c r="N93" s="31" t="s">
        <v>1198</v>
      </c>
      <c r="O93" s="31" t="s">
        <v>1199</v>
      </c>
      <c r="P93" s="31" t="s">
        <v>1197</v>
      </c>
      <c r="Q93" s="31" t="s">
        <v>1159</v>
      </c>
      <c r="R93" s="31" t="s">
        <v>1159</v>
      </c>
      <c r="S93" s="55" t="s">
        <v>1200</v>
      </c>
      <c r="T93" s="31"/>
      <c r="U93" s="31">
        <f t="shared" si="26"/>
        <v>0</v>
      </c>
      <c r="V93" s="30"/>
      <c r="W93" s="272"/>
      <c r="X93" s="31"/>
      <c r="Y93" s="31">
        <f t="shared" si="27"/>
        <v>0</v>
      </c>
      <c r="AA93" s="31"/>
      <c r="AB93" s="31">
        <f t="shared" si="28"/>
        <v>0</v>
      </c>
      <c r="AC93" s="31"/>
      <c r="AD93" s="31">
        <f t="shared" si="29"/>
        <v>0</v>
      </c>
      <c r="AE93" s="31"/>
      <c r="AF93" s="31"/>
      <c r="AG93" s="31">
        <f t="shared" si="30"/>
        <v>0</v>
      </c>
      <c r="AH93" s="31">
        <f t="shared" si="31"/>
        <v>0</v>
      </c>
      <c r="AI93" s="31"/>
      <c r="AJ93" s="31">
        <f t="shared" si="32"/>
        <v>0</v>
      </c>
      <c r="AK93" s="31">
        <f t="shared" si="33"/>
        <v>0</v>
      </c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</row>
    <row r="94" spans="2:50" s="154" customFormat="1" ht="13" outlineLevel="1">
      <c r="B94" s="155" t="s">
        <v>193</v>
      </c>
      <c r="C94" s="32" t="s">
        <v>194</v>
      </c>
      <c r="D94" s="25" t="s">
        <v>23</v>
      </c>
      <c r="E94" s="16">
        <v>43525</v>
      </c>
      <c r="F94" s="26" t="s">
        <v>12</v>
      </c>
      <c r="G94" s="46" t="s">
        <v>13</v>
      </c>
      <c r="H94" s="28">
        <f t="shared" si="25"/>
        <v>460</v>
      </c>
      <c r="I94" s="31">
        <v>170</v>
      </c>
      <c r="J94" s="31">
        <v>290</v>
      </c>
      <c r="K94" s="253">
        <v>0</v>
      </c>
      <c r="L94" s="31" t="s">
        <v>1197</v>
      </c>
      <c r="M94" s="31" t="s">
        <v>1198</v>
      </c>
      <c r="N94" s="31" t="s">
        <v>1198</v>
      </c>
      <c r="O94" s="31" t="s">
        <v>1199</v>
      </c>
      <c r="P94" s="31" t="s">
        <v>1197</v>
      </c>
      <c r="Q94" s="31" t="s">
        <v>1159</v>
      </c>
      <c r="R94" s="31" t="s">
        <v>1159</v>
      </c>
      <c r="S94" s="55" t="s">
        <v>1200</v>
      </c>
      <c r="T94" s="31"/>
      <c r="U94" s="31">
        <f t="shared" si="26"/>
        <v>0</v>
      </c>
      <c r="V94" s="30"/>
      <c r="W94" s="272"/>
      <c r="X94" s="31"/>
      <c r="Y94" s="31">
        <f t="shared" si="27"/>
        <v>0</v>
      </c>
      <c r="AA94" s="31"/>
      <c r="AB94" s="31">
        <f t="shared" si="28"/>
        <v>0</v>
      </c>
      <c r="AC94" s="31"/>
      <c r="AD94" s="31">
        <f t="shared" si="29"/>
        <v>0</v>
      </c>
      <c r="AE94" s="31"/>
      <c r="AF94" s="31"/>
      <c r="AG94" s="31">
        <f t="shared" si="30"/>
        <v>0</v>
      </c>
      <c r="AH94" s="31">
        <f t="shared" si="31"/>
        <v>0</v>
      </c>
      <c r="AI94" s="31"/>
      <c r="AJ94" s="31">
        <f t="shared" si="32"/>
        <v>0</v>
      </c>
      <c r="AK94" s="31">
        <f t="shared" si="33"/>
        <v>0</v>
      </c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</row>
    <row r="95" spans="2:50" s="154" customFormat="1" ht="13" outlineLevel="1">
      <c r="B95" s="155" t="s">
        <v>195</v>
      </c>
      <c r="C95" s="32" t="s">
        <v>196</v>
      </c>
      <c r="D95" s="25" t="s">
        <v>156</v>
      </c>
      <c r="E95" s="16">
        <v>43529</v>
      </c>
      <c r="F95" s="26" t="s">
        <v>12</v>
      </c>
      <c r="G95" s="46" t="s">
        <v>13</v>
      </c>
      <c r="H95" s="28">
        <f t="shared" si="25"/>
        <v>280</v>
      </c>
      <c r="I95" s="31">
        <v>130</v>
      </c>
      <c r="J95" s="31">
        <v>150</v>
      </c>
      <c r="K95" s="253">
        <v>0</v>
      </c>
      <c r="L95" s="31" t="s">
        <v>1197</v>
      </c>
      <c r="M95" s="31" t="s">
        <v>1198</v>
      </c>
      <c r="N95" s="31" t="s">
        <v>1198</v>
      </c>
      <c r="O95" s="31" t="s">
        <v>1199</v>
      </c>
      <c r="P95" s="31" t="s">
        <v>1197</v>
      </c>
      <c r="Q95" s="31" t="s">
        <v>1159</v>
      </c>
      <c r="R95" s="31" t="s">
        <v>1159</v>
      </c>
      <c r="S95" s="55" t="s">
        <v>1200</v>
      </c>
      <c r="T95" s="31"/>
      <c r="U95" s="31">
        <f t="shared" si="26"/>
        <v>0</v>
      </c>
      <c r="V95" s="30"/>
      <c r="W95" s="272"/>
      <c r="X95" s="31"/>
      <c r="Y95" s="31">
        <f t="shared" si="27"/>
        <v>0</v>
      </c>
      <c r="AA95" s="31"/>
      <c r="AB95" s="31">
        <f t="shared" si="28"/>
        <v>0</v>
      </c>
      <c r="AC95" s="31"/>
      <c r="AD95" s="31">
        <f t="shared" si="29"/>
        <v>0</v>
      </c>
      <c r="AE95" s="31"/>
      <c r="AF95" s="31"/>
      <c r="AG95" s="31">
        <f t="shared" si="30"/>
        <v>0</v>
      </c>
      <c r="AH95" s="31">
        <f t="shared" si="31"/>
        <v>0</v>
      </c>
      <c r="AI95" s="31"/>
      <c r="AJ95" s="31">
        <f t="shared" si="32"/>
        <v>0</v>
      </c>
      <c r="AK95" s="31">
        <f t="shared" si="33"/>
        <v>0</v>
      </c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</row>
    <row r="96" spans="2:50" s="154" customFormat="1" ht="13" outlineLevel="1">
      <c r="B96" s="155" t="s">
        <v>197</v>
      </c>
      <c r="C96" s="32" t="s">
        <v>198</v>
      </c>
      <c r="D96" s="25" t="s">
        <v>1336</v>
      </c>
      <c r="E96" s="16">
        <v>43595</v>
      </c>
      <c r="F96" s="26" t="s">
        <v>12</v>
      </c>
      <c r="G96" s="46" t="s">
        <v>13</v>
      </c>
      <c r="H96" s="28">
        <f t="shared" si="25"/>
        <v>555</v>
      </c>
      <c r="I96" s="31">
        <v>420</v>
      </c>
      <c r="J96" s="31">
        <v>135</v>
      </c>
      <c r="K96" s="253">
        <v>0</v>
      </c>
      <c r="L96" s="31" t="s">
        <v>1197</v>
      </c>
      <c r="M96" s="31" t="s">
        <v>1198</v>
      </c>
      <c r="N96" s="31" t="s">
        <v>1198</v>
      </c>
      <c r="O96" s="31" t="s">
        <v>1199</v>
      </c>
      <c r="P96" s="31" t="s">
        <v>1197</v>
      </c>
      <c r="Q96" s="31" t="s">
        <v>1159</v>
      </c>
      <c r="R96" s="31" t="s">
        <v>1159</v>
      </c>
      <c r="S96" s="55" t="s">
        <v>1200</v>
      </c>
      <c r="T96" s="31"/>
      <c r="U96" s="31">
        <f t="shared" si="26"/>
        <v>0</v>
      </c>
      <c r="V96" s="30"/>
      <c r="W96" s="272"/>
      <c r="X96" s="31"/>
      <c r="Y96" s="31">
        <f t="shared" si="27"/>
        <v>0</v>
      </c>
      <c r="AA96" s="31"/>
      <c r="AB96" s="31">
        <f t="shared" si="28"/>
        <v>0</v>
      </c>
      <c r="AC96" s="31"/>
      <c r="AD96" s="31">
        <f t="shared" si="29"/>
        <v>0</v>
      </c>
      <c r="AE96" s="31"/>
      <c r="AF96" s="31"/>
      <c r="AG96" s="31">
        <f t="shared" si="30"/>
        <v>0</v>
      </c>
      <c r="AH96" s="31">
        <f t="shared" si="31"/>
        <v>0</v>
      </c>
      <c r="AI96" s="31"/>
      <c r="AJ96" s="31">
        <f t="shared" si="32"/>
        <v>0</v>
      </c>
      <c r="AK96" s="31">
        <f t="shared" si="33"/>
        <v>0</v>
      </c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</row>
    <row r="97" spans="2:50" s="154" customFormat="1" ht="13" outlineLevel="1">
      <c r="B97" s="155" t="s">
        <v>199</v>
      </c>
      <c r="C97" s="32" t="s">
        <v>1001</v>
      </c>
      <c r="D97" s="25" t="s">
        <v>192</v>
      </c>
      <c r="E97" s="16">
        <v>43525</v>
      </c>
      <c r="F97" s="26" t="s">
        <v>12</v>
      </c>
      <c r="G97" s="46" t="s">
        <v>13</v>
      </c>
      <c r="H97" s="28">
        <f t="shared" si="25"/>
        <v>385</v>
      </c>
      <c r="I97" s="31">
        <v>235</v>
      </c>
      <c r="J97" s="31">
        <v>150</v>
      </c>
      <c r="K97" s="253">
        <v>0</v>
      </c>
      <c r="L97" s="31" t="s">
        <v>1197</v>
      </c>
      <c r="M97" s="31" t="s">
        <v>1198</v>
      </c>
      <c r="N97" s="31" t="s">
        <v>1198</v>
      </c>
      <c r="O97" s="31" t="s">
        <v>1199</v>
      </c>
      <c r="P97" s="31" t="s">
        <v>1197</v>
      </c>
      <c r="Q97" s="31" t="s">
        <v>1159</v>
      </c>
      <c r="R97" s="31" t="s">
        <v>1159</v>
      </c>
      <c r="S97" s="55" t="s">
        <v>1200</v>
      </c>
      <c r="T97" s="31"/>
      <c r="U97" s="31">
        <f t="shared" si="26"/>
        <v>0</v>
      </c>
      <c r="V97" s="30"/>
      <c r="W97" s="272"/>
      <c r="X97" s="31"/>
      <c r="Y97" s="31">
        <f t="shared" si="27"/>
        <v>0</v>
      </c>
      <c r="AA97" s="31"/>
      <c r="AB97" s="31">
        <f t="shared" si="28"/>
        <v>0</v>
      </c>
      <c r="AC97" s="31"/>
      <c r="AD97" s="31">
        <f t="shared" si="29"/>
        <v>0</v>
      </c>
      <c r="AE97" s="31"/>
      <c r="AF97" s="31"/>
      <c r="AG97" s="31">
        <f t="shared" si="30"/>
        <v>0</v>
      </c>
      <c r="AH97" s="31">
        <f t="shared" si="31"/>
        <v>0</v>
      </c>
      <c r="AI97" s="31"/>
      <c r="AJ97" s="31">
        <f t="shared" si="32"/>
        <v>0</v>
      </c>
      <c r="AK97" s="31">
        <f t="shared" si="33"/>
        <v>0</v>
      </c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</row>
    <row r="98" spans="2:50" s="154" customFormat="1" ht="13" outlineLevel="1">
      <c r="B98" s="155" t="s">
        <v>200</v>
      </c>
      <c r="C98" s="32" t="s">
        <v>201</v>
      </c>
      <c r="D98" s="25" t="s">
        <v>185</v>
      </c>
      <c r="E98" s="16">
        <v>43203</v>
      </c>
      <c r="F98" s="26" t="s">
        <v>12</v>
      </c>
      <c r="G98" s="46" t="s">
        <v>13</v>
      </c>
      <c r="H98" s="28">
        <f t="shared" si="25"/>
        <v>100</v>
      </c>
      <c r="I98" s="31">
        <v>100</v>
      </c>
      <c r="J98" s="31">
        <v>0</v>
      </c>
      <c r="K98" s="253">
        <v>0</v>
      </c>
      <c r="L98" s="31" t="s">
        <v>1199</v>
      </c>
      <c r="M98" s="31" t="s">
        <v>1202</v>
      </c>
      <c r="N98" s="31" t="s">
        <v>1203</v>
      </c>
      <c r="O98" s="31" t="s">
        <v>1202</v>
      </c>
      <c r="P98" s="31" t="s">
        <v>1204</v>
      </c>
      <c r="Q98" s="31" t="s">
        <v>1159</v>
      </c>
      <c r="R98" s="31" t="s">
        <v>1159</v>
      </c>
      <c r="S98" s="55" t="s">
        <v>1205</v>
      </c>
      <c r="T98" s="31"/>
      <c r="U98" s="31">
        <f t="shared" si="26"/>
        <v>0</v>
      </c>
      <c r="V98" s="30"/>
      <c r="W98" s="272"/>
      <c r="X98" s="31"/>
      <c r="Y98" s="31">
        <f t="shared" si="27"/>
        <v>0</v>
      </c>
      <c r="AA98" s="31"/>
      <c r="AB98" s="31">
        <f t="shared" si="28"/>
        <v>0</v>
      </c>
      <c r="AC98" s="31"/>
      <c r="AD98" s="31">
        <f t="shared" si="29"/>
        <v>0</v>
      </c>
      <c r="AE98" s="31"/>
      <c r="AF98" s="31"/>
      <c r="AG98" s="31">
        <f t="shared" si="30"/>
        <v>0</v>
      </c>
      <c r="AH98" s="31">
        <f t="shared" si="31"/>
        <v>0</v>
      </c>
      <c r="AI98" s="31"/>
      <c r="AJ98" s="31">
        <f t="shared" si="32"/>
        <v>0</v>
      </c>
      <c r="AK98" s="31">
        <f t="shared" si="33"/>
        <v>0</v>
      </c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</row>
    <row r="99" spans="2:50" s="154" customFormat="1" ht="13" outlineLevel="1">
      <c r="B99" s="155" t="s">
        <v>202</v>
      </c>
      <c r="C99" s="349" t="s">
        <v>203</v>
      </c>
      <c r="D99" s="37" t="s">
        <v>999</v>
      </c>
      <c r="E99" s="16">
        <v>43801</v>
      </c>
      <c r="F99" s="26" t="s">
        <v>12</v>
      </c>
      <c r="G99" s="46" t="s">
        <v>13</v>
      </c>
      <c r="H99" s="28">
        <f t="shared" si="25"/>
        <v>160</v>
      </c>
      <c r="I99" s="31">
        <v>80</v>
      </c>
      <c r="J99" s="48">
        <v>80</v>
      </c>
      <c r="K99" s="253">
        <v>0</v>
      </c>
      <c r="L99" s="31" t="s">
        <v>1199</v>
      </c>
      <c r="M99" s="31" t="s">
        <v>1202</v>
      </c>
      <c r="N99" s="31" t="s">
        <v>1203</v>
      </c>
      <c r="O99" s="31" t="s">
        <v>1202</v>
      </c>
      <c r="P99" s="31" t="s">
        <v>1204</v>
      </c>
      <c r="Q99" s="31" t="s">
        <v>1159</v>
      </c>
      <c r="R99" s="31" t="s">
        <v>1159</v>
      </c>
      <c r="S99" s="55" t="s">
        <v>1205</v>
      </c>
      <c r="T99" s="31"/>
      <c r="U99" s="31">
        <f t="shared" si="26"/>
        <v>0</v>
      </c>
      <c r="V99" s="30"/>
      <c r="W99" s="272"/>
      <c r="X99" s="31"/>
      <c r="Y99" s="31">
        <f t="shared" si="27"/>
        <v>0</v>
      </c>
      <c r="AA99" s="31"/>
      <c r="AB99" s="31">
        <f t="shared" si="28"/>
        <v>0</v>
      </c>
      <c r="AC99" s="31"/>
      <c r="AD99" s="31">
        <f t="shared" si="29"/>
        <v>0</v>
      </c>
      <c r="AE99" s="31"/>
      <c r="AF99" s="31"/>
      <c r="AG99" s="31">
        <f t="shared" si="30"/>
        <v>0</v>
      </c>
      <c r="AH99" s="31">
        <f t="shared" si="31"/>
        <v>0</v>
      </c>
      <c r="AI99" s="31"/>
      <c r="AJ99" s="31">
        <f t="shared" si="32"/>
        <v>0</v>
      </c>
      <c r="AK99" s="31">
        <f t="shared" si="33"/>
        <v>0</v>
      </c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</row>
    <row r="100" spans="2:50" s="154" customFormat="1" ht="13" outlineLevel="1">
      <c r="B100" s="155" t="s">
        <v>204</v>
      </c>
      <c r="C100" s="32" t="s">
        <v>205</v>
      </c>
      <c r="D100" s="25" t="s">
        <v>185</v>
      </c>
      <c r="E100" s="16">
        <v>43528</v>
      </c>
      <c r="F100" s="26" t="s">
        <v>12</v>
      </c>
      <c r="G100" s="46" t="s">
        <v>13</v>
      </c>
      <c r="H100" s="28">
        <f t="shared" si="25"/>
        <v>50</v>
      </c>
      <c r="I100" s="31">
        <v>30</v>
      </c>
      <c r="J100" s="31">
        <v>20</v>
      </c>
      <c r="K100" s="253">
        <v>0</v>
      </c>
      <c r="L100" s="31" t="s">
        <v>1198</v>
      </c>
      <c r="M100" s="31" t="s">
        <v>1198</v>
      </c>
      <c r="N100" s="31" t="s">
        <v>1204</v>
      </c>
      <c r="O100" s="31" t="s">
        <v>1204</v>
      </c>
      <c r="P100" s="31" t="s">
        <v>1206</v>
      </c>
      <c r="Q100" s="31" t="s">
        <v>1159</v>
      </c>
      <c r="R100" s="31" t="s">
        <v>1159</v>
      </c>
      <c r="S100" s="55" t="s">
        <v>1205</v>
      </c>
      <c r="T100" s="31"/>
      <c r="U100" s="31">
        <f t="shared" ref="U100:U130" si="34">SUMIF(T100,"Y",I100)</f>
        <v>0</v>
      </c>
      <c r="V100" s="30"/>
      <c r="W100" s="272"/>
      <c r="X100" s="31"/>
      <c r="Y100" s="31">
        <f t="shared" ref="Y100:Y130" si="35">U100*X100</f>
        <v>0</v>
      </c>
      <c r="AA100" s="31"/>
      <c r="AB100" s="31">
        <f t="shared" ref="AB100:AB130" si="36">SUMIF(AA100,"Y",K100)*X100</f>
        <v>0</v>
      </c>
      <c r="AC100" s="31"/>
      <c r="AD100" s="31">
        <f t="shared" si="29"/>
        <v>0</v>
      </c>
      <c r="AE100" s="31"/>
      <c r="AF100" s="31"/>
      <c r="AG100" s="31">
        <f t="shared" si="30"/>
        <v>0</v>
      </c>
      <c r="AH100" s="31">
        <f t="shared" ref="AH100:AH130" si="37">(Y100-AB100-AD100)*AG100</f>
        <v>0</v>
      </c>
      <c r="AI100" s="31"/>
      <c r="AJ100" s="31">
        <f t="shared" si="32"/>
        <v>0</v>
      </c>
      <c r="AK100" s="31">
        <f t="shared" ref="AK100:AK130" si="38">Y100-AB100-AD100-AH100</f>
        <v>0</v>
      </c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</row>
    <row r="101" spans="2:50" s="154" customFormat="1" ht="13" outlineLevel="1">
      <c r="B101" s="155" t="s">
        <v>206</v>
      </c>
      <c r="C101" s="32" t="s">
        <v>207</v>
      </c>
      <c r="D101" s="25" t="s">
        <v>138</v>
      </c>
      <c r="E101" s="16">
        <v>43528</v>
      </c>
      <c r="F101" s="26" t="s">
        <v>12</v>
      </c>
      <c r="G101" s="46" t="s">
        <v>13</v>
      </c>
      <c r="H101" s="28">
        <f t="shared" si="25"/>
        <v>250</v>
      </c>
      <c r="I101" s="31">
        <v>70</v>
      </c>
      <c r="J101" s="31">
        <v>180</v>
      </c>
      <c r="K101" s="253">
        <v>0</v>
      </c>
      <c r="L101" s="31" t="s">
        <v>1198</v>
      </c>
      <c r="M101" s="31" t="s">
        <v>1198</v>
      </c>
      <c r="N101" s="31" t="s">
        <v>1204</v>
      </c>
      <c r="O101" s="31" t="s">
        <v>1204</v>
      </c>
      <c r="P101" s="31" t="s">
        <v>1206</v>
      </c>
      <c r="Q101" s="31" t="s">
        <v>1159</v>
      </c>
      <c r="R101" s="31" t="s">
        <v>1159</v>
      </c>
      <c r="S101" s="55" t="s">
        <v>1205</v>
      </c>
      <c r="T101" s="31"/>
      <c r="U101" s="31">
        <f t="shared" si="34"/>
        <v>0</v>
      </c>
      <c r="V101" s="30"/>
      <c r="W101" s="272"/>
      <c r="X101" s="31"/>
      <c r="Y101" s="31">
        <f t="shared" si="35"/>
        <v>0</v>
      </c>
      <c r="AA101" s="31"/>
      <c r="AB101" s="31">
        <f t="shared" si="36"/>
        <v>0</v>
      </c>
      <c r="AC101" s="31"/>
      <c r="AD101" s="31">
        <f t="shared" si="29"/>
        <v>0</v>
      </c>
      <c r="AE101" s="31"/>
      <c r="AF101" s="31"/>
      <c r="AG101" s="31">
        <f t="shared" si="30"/>
        <v>0</v>
      </c>
      <c r="AH101" s="31">
        <f t="shared" si="37"/>
        <v>0</v>
      </c>
      <c r="AI101" s="31"/>
      <c r="AJ101" s="31">
        <f t="shared" si="32"/>
        <v>0</v>
      </c>
      <c r="AK101" s="31">
        <f t="shared" si="38"/>
        <v>0</v>
      </c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</row>
    <row r="102" spans="2:50" s="154" customFormat="1" ht="13" outlineLevel="1">
      <c r="B102" s="155" t="s">
        <v>208</v>
      </c>
      <c r="C102" s="32" t="s">
        <v>209</v>
      </c>
      <c r="D102" s="25" t="s">
        <v>23</v>
      </c>
      <c r="E102" s="16">
        <v>43733</v>
      </c>
      <c r="F102" s="26" t="s">
        <v>12</v>
      </c>
      <c r="G102" s="46" t="s">
        <v>13</v>
      </c>
      <c r="H102" s="28">
        <f t="shared" si="25"/>
        <v>350</v>
      </c>
      <c r="I102" s="31">
        <v>175</v>
      </c>
      <c r="J102" s="31">
        <v>175</v>
      </c>
      <c r="K102" s="253">
        <v>0</v>
      </c>
      <c r="L102" s="31" t="s">
        <v>1198</v>
      </c>
      <c r="M102" s="31" t="s">
        <v>1198</v>
      </c>
      <c r="N102" s="31" t="s">
        <v>1206</v>
      </c>
      <c r="O102" s="31" t="s">
        <v>1198</v>
      </c>
      <c r="P102" s="174" t="s">
        <v>1207</v>
      </c>
      <c r="Q102" s="31" t="s">
        <v>1159</v>
      </c>
      <c r="R102" s="31" t="s">
        <v>1159</v>
      </c>
      <c r="S102" s="55" t="s">
        <v>1208</v>
      </c>
      <c r="T102" s="31"/>
      <c r="U102" s="31">
        <f t="shared" si="34"/>
        <v>0</v>
      </c>
      <c r="V102" s="30"/>
      <c r="W102" s="272"/>
      <c r="X102" s="31"/>
      <c r="Y102" s="31">
        <f t="shared" si="35"/>
        <v>0</v>
      </c>
      <c r="AA102" s="31"/>
      <c r="AB102" s="31">
        <f t="shared" si="36"/>
        <v>0</v>
      </c>
      <c r="AC102" s="31"/>
      <c r="AD102" s="31">
        <f t="shared" si="29"/>
        <v>0</v>
      </c>
      <c r="AE102" s="31"/>
      <c r="AF102" s="31"/>
      <c r="AG102" s="31">
        <f t="shared" si="30"/>
        <v>0</v>
      </c>
      <c r="AH102" s="31">
        <f t="shared" si="37"/>
        <v>0</v>
      </c>
      <c r="AI102" s="31"/>
      <c r="AJ102" s="31">
        <f t="shared" si="32"/>
        <v>0</v>
      </c>
      <c r="AK102" s="31">
        <f t="shared" si="38"/>
        <v>0</v>
      </c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</row>
    <row r="103" spans="2:50" s="154" customFormat="1" ht="13" outlineLevel="1">
      <c r="B103" s="155" t="s">
        <v>210</v>
      </c>
      <c r="C103" s="32" t="s">
        <v>211</v>
      </c>
      <c r="D103" s="25" t="s">
        <v>27</v>
      </c>
      <c r="E103" s="16">
        <v>43066</v>
      </c>
      <c r="F103" s="26" t="s">
        <v>12</v>
      </c>
      <c r="G103" s="46" t="s">
        <v>13</v>
      </c>
      <c r="H103" s="28">
        <f t="shared" si="25"/>
        <v>830</v>
      </c>
      <c r="I103" s="31">
        <v>415</v>
      </c>
      <c r="J103" s="31">
        <v>415</v>
      </c>
      <c r="K103" s="253">
        <v>0</v>
      </c>
      <c r="L103" s="31" t="s">
        <v>1209</v>
      </c>
      <c r="M103" s="31" t="s">
        <v>1210</v>
      </c>
      <c r="N103" s="31" t="s">
        <v>1167</v>
      </c>
      <c r="O103" s="31" t="s">
        <v>1167</v>
      </c>
      <c r="P103" s="174" t="s">
        <v>1211</v>
      </c>
      <c r="Q103" s="31" t="s">
        <v>1159</v>
      </c>
      <c r="R103" s="31" t="s">
        <v>1159</v>
      </c>
      <c r="S103" s="55" t="s">
        <v>1208</v>
      </c>
      <c r="T103" s="31"/>
      <c r="U103" s="31">
        <f t="shared" si="34"/>
        <v>0</v>
      </c>
      <c r="V103" s="30"/>
      <c r="W103" s="272"/>
      <c r="X103" s="31"/>
      <c r="Y103" s="31">
        <f t="shared" si="35"/>
        <v>0</v>
      </c>
      <c r="AA103" s="31"/>
      <c r="AB103" s="31">
        <f t="shared" si="36"/>
        <v>0</v>
      </c>
      <c r="AC103" s="31"/>
      <c r="AD103" s="31">
        <f t="shared" si="29"/>
        <v>0</v>
      </c>
      <c r="AE103" s="31"/>
      <c r="AF103" s="31"/>
      <c r="AG103" s="31">
        <f t="shared" si="30"/>
        <v>0</v>
      </c>
      <c r="AH103" s="31">
        <f t="shared" si="37"/>
        <v>0</v>
      </c>
      <c r="AI103" s="31"/>
      <c r="AJ103" s="31">
        <f t="shared" si="32"/>
        <v>0</v>
      </c>
      <c r="AK103" s="31">
        <f t="shared" si="38"/>
        <v>0</v>
      </c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</row>
    <row r="104" spans="2:50" s="154" customFormat="1" ht="13" outlineLevel="1">
      <c r="B104" s="155" t="s">
        <v>212</v>
      </c>
      <c r="C104" s="32" t="s">
        <v>213</v>
      </c>
      <c r="D104" s="25" t="s">
        <v>1337</v>
      </c>
      <c r="E104" s="16">
        <v>43528</v>
      </c>
      <c r="F104" s="26" t="s">
        <v>12</v>
      </c>
      <c r="G104" s="46" t="s">
        <v>13</v>
      </c>
      <c r="H104" s="28">
        <f t="shared" si="25"/>
        <v>430</v>
      </c>
      <c r="I104" s="31">
        <v>285</v>
      </c>
      <c r="J104" s="31">
        <v>145</v>
      </c>
      <c r="K104" s="253">
        <v>0</v>
      </c>
      <c r="L104" s="31" t="s">
        <v>1159</v>
      </c>
      <c r="M104" s="31" t="s">
        <v>1159</v>
      </c>
      <c r="N104" s="31" t="s">
        <v>1158</v>
      </c>
      <c r="O104" s="31" t="s">
        <v>1158</v>
      </c>
      <c r="P104" s="31" t="s">
        <v>1158</v>
      </c>
      <c r="Q104" s="31" t="s">
        <v>1159</v>
      </c>
      <c r="R104" s="31" t="s">
        <v>1159</v>
      </c>
      <c r="S104" s="55" t="s">
        <v>1170</v>
      </c>
      <c r="T104" s="31"/>
      <c r="U104" s="31">
        <f t="shared" si="34"/>
        <v>0</v>
      </c>
      <c r="V104" s="30"/>
      <c r="W104" s="272"/>
      <c r="X104" s="31"/>
      <c r="Y104" s="31">
        <f t="shared" si="35"/>
        <v>0</v>
      </c>
      <c r="AA104" s="31"/>
      <c r="AB104" s="31">
        <f t="shared" si="36"/>
        <v>0</v>
      </c>
      <c r="AC104" s="31"/>
      <c r="AD104" s="31">
        <f t="shared" si="29"/>
        <v>0</v>
      </c>
      <c r="AE104" s="31"/>
      <c r="AF104" s="31"/>
      <c r="AG104" s="31">
        <f t="shared" si="30"/>
        <v>0</v>
      </c>
      <c r="AH104" s="31">
        <f t="shared" si="37"/>
        <v>0</v>
      </c>
      <c r="AI104" s="31"/>
      <c r="AJ104" s="31">
        <f t="shared" si="32"/>
        <v>0</v>
      </c>
      <c r="AK104" s="31">
        <f t="shared" si="38"/>
        <v>0</v>
      </c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</row>
    <row r="105" spans="2:50" s="154" customFormat="1" ht="13" outlineLevel="1">
      <c r="B105" s="155" t="s">
        <v>214</v>
      </c>
      <c r="C105" s="24" t="s">
        <v>215</v>
      </c>
      <c r="D105" s="15" t="s">
        <v>216</v>
      </c>
      <c r="E105" s="38">
        <v>43066</v>
      </c>
      <c r="F105" s="26" t="s">
        <v>12</v>
      </c>
      <c r="G105" s="46" t="s">
        <v>13</v>
      </c>
      <c r="H105" s="28">
        <f t="shared" si="25"/>
        <v>280</v>
      </c>
      <c r="I105" s="31">
        <v>160</v>
      </c>
      <c r="J105" s="31">
        <v>120</v>
      </c>
      <c r="K105" s="253">
        <v>0</v>
      </c>
      <c r="L105" s="31" t="s">
        <v>1159</v>
      </c>
      <c r="M105" s="31" t="s">
        <v>1159</v>
      </c>
      <c r="N105" s="31" t="s">
        <v>1158</v>
      </c>
      <c r="O105" s="31" t="s">
        <v>1158</v>
      </c>
      <c r="P105" s="31" t="s">
        <v>1158</v>
      </c>
      <c r="Q105" s="31" t="s">
        <v>1159</v>
      </c>
      <c r="R105" s="31" t="s">
        <v>1159</v>
      </c>
      <c r="S105" s="55" t="s">
        <v>1170</v>
      </c>
      <c r="T105" s="31"/>
      <c r="U105" s="31">
        <f t="shared" si="34"/>
        <v>0</v>
      </c>
      <c r="V105" s="30"/>
      <c r="W105" s="272"/>
      <c r="X105" s="31"/>
      <c r="Y105" s="31">
        <f t="shared" si="35"/>
        <v>0</v>
      </c>
      <c r="AA105" s="31"/>
      <c r="AB105" s="31">
        <f t="shared" si="36"/>
        <v>0</v>
      </c>
      <c r="AC105" s="31"/>
      <c r="AD105" s="31">
        <f t="shared" si="29"/>
        <v>0</v>
      </c>
      <c r="AE105" s="31"/>
      <c r="AF105" s="31"/>
      <c r="AG105" s="31">
        <f t="shared" si="30"/>
        <v>0</v>
      </c>
      <c r="AH105" s="31">
        <f t="shared" si="37"/>
        <v>0</v>
      </c>
      <c r="AI105" s="31"/>
      <c r="AJ105" s="31">
        <f t="shared" si="32"/>
        <v>0</v>
      </c>
      <c r="AK105" s="31">
        <f t="shared" si="38"/>
        <v>0</v>
      </c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</row>
    <row r="106" spans="2:50" s="154" customFormat="1" ht="13" outlineLevel="1">
      <c r="B106" s="155" t="s">
        <v>217</v>
      </c>
      <c r="C106" s="24" t="s">
        <v>218</v>
      </c>
      <c r="D106" s="15" t="s">
        <v>43</v>
      </c>
      <c r="E106" s="38">
        <v>43066</v>
      </c>
      <c r="F106" s="26" t="s">
        <v>219</v>
      </c>
      <c r="G106" s="46" t="s">
        <v>13</v>
      </c>
      <c r="H106" s="28">
        <f t="shared" si="25"/>
        <v>590</v>
      </c>
      <c r="I106" s="31">
        <v>240</v>
      </c>
      <c r="J106" s="48">
        <v>350</v>
      </c>
      <c r="K106" s="253">
        <v>0</v>
      </c>
      <c r="L106" s="31" t="s">
        <v>1159</v>
      </c>
      <c r="M106" s="31" t="s">
        <v>1159</v>
      </c>
      <c r="N106" s="31" t="s">
        <v>1158</v>
      </c>
      <c r="O106" s="31" t="s">
        <v>1158</v>
      </c>
      <c r="P106" s="31" t="s">
        <v>1158</v>
      </c>
      <c r="Q106" s="31" t="s">
        <v>1159</v>
      </c>
      <c r="R106" s="31" t="s">
        <v>1159</v>
      </c>
      <c r="S106" s="55" t="s">
        <v>1170</v>
      </c>
      <c r="T106" s="31"/>
      <c r="U106" s="31">
        <f t="shared" si="34"/>
        <v>0</v>
      </c>
      <c r="V106" s="30"/>
      <c r="W106" s="272"/>
      <c r="X106" s="31"/>
      <c r="Y106" s="31">
        <f t="shared" si="35"/>
        <v>0</v>
      </c>
      <c r="AA106" s="31"/>
      <c r="AB106" s="31">
        <f t="shared" si="36"/>
        <v>0</v>
      </c>
      <c r="AC106" s="31"/>
      <c r="AD106" s="31">
        <f t="shared" si="29"/>
        <v>0</v>
      </c>
      <c r="AE106" s="31"/>
      <c r="AF106" s="31"/>
      <c r="AG106" s="31">
        <f t="shared" si="30"/>
        <v>0</v>
      </c>
      <c r="AH106" s="31">
        <f t="shared" si="37"/>
        <v>0</v>
      </c>
      <c r="AI106" s="31"/>
      <c r="AJ106" s="31">
        <f t="shared" si="32"/>
        <v>0</v>
      </c>
      <c r="AK106" s="31">
        <f t="shared" si="38"/>
        <v>0</v>
      </c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</row>
    <row r="107" spans="2:50" s="154" customFormat="1" ht="26" outlineLevel="1">
      <c r="B107" s="156" t="s">
        <v>220</v>
      </c>
      <c r="C107" s="24" t="s">
        <v>221</v>
      </c>
      <c r="D107" s="15" t="s">
        <v>1002</v>
      </c>
      <c r="E107" s="38">
        <v>43525</v>
      </c>
      <c r="F107" s="26" t="s">
        <v>12</v>
      </c>
      <c r="G107" s="46" t="s">
        <v>13</v>
      </c>
      <c r="H107" s="28">
        <f t="shared" si="25"/>
        <v>1619</v>
      </c>
      <c r="I107" s="50">
        <v>176</v>
      </c>
      <c r="J107" s="50">
        <v>1443</v>
      </c>
      <c r="K107" s="253">
        <v>0</v>
      </c>
      <c r="L107" s="54" t="s">
        <v>1159</v>
      </c>
      <c r="M107" s="54" t="s">
        <v>1159</v>
      </c>
      <c r="N107" s="54" t="s">
        <v>1158</v>
      </c>
      <c r="O107" s="54" t="s">
        <v>1159</v>
      </c>
      <c r="P107" s="54" t="s">
        <v>1158</v>
      </c>
      <c r="Q107" s="54" t="s">
        <v>1159</v>
      </c>
      <c r="R107" s="54" t="s">
        <v>1159</v>
      </c>
      <c r="S107" s="55" t="s">
        <v>1212</v>
      </c>
      <c r="T107" s="31"/>
      <c r="U107" s="31">
        <f t="shared" si="34"/>
        <v>0</v>
      </c>
      <c r="V107" s="30"/>
      <c r="W107" s="272"/>
      <c r="X107" s="31"/>
      <c r="Y107" s="31">
        <f t="shared" si="35"/>
        <v>0</v>
      </c>
      <c r="AA107" s="31"/>
      <c r="AB107" s="31">
        <f t="shared" si="36"/>
        <v>0</v>
      </c>
      <c r="AC107" s="31"/>
      <c r="AD107" s="31">
        <f t="shared" si="29"/>
        <v>0</v>
      </c>
      <c r="AE107" s="31"/>
      <c r="AF107" s="31"/>
      <c r="AG107" s="31">
        <f t="shared" si="30"/>
        <v>0</v>
      </c>
      <c r="AH107" s="31">
        <f t="shared" si="37"/>
        <v>0</v>
      </c>
      <c r="AI107" s="31"/>
      <c r="AJ107" s="31">
        <f t="shared" si="32"/>
        <v>0</v>
      </c>
      <c r="AK107" s="31">
        <f t="shared" si="38"/>
        <v>0</v>
      </c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</row>
    <row r="108" spans="2:50" s="154" customFormat="1" ht="26" outlineLevel="1">
      <c r="B108" s="156" t="s">
        <v>222</v>
      </c>
      <c r="C108" s="24" t="s">
        <v>223</v>
      </c>
      <c r="D108" s="15" t="s">
        <v>1003</v>
      </c>
      <c r="E108" s="38">
        <v>43525</v>
      </c>
      <c r="F108" s="26" t="s">
        <v>12</v>
      </c>
      <c r="G108" s="46" t="s">
        <v>13</v>
      </c>
      <c r="H108" s="28">
        <f t="shared" si="25"/>
        <v>1576</v>
      </c>
      <c r="I108" s="50">
        <v>136</v>
      </c>
      <c r="J108" s="50">
        <v>1440</v>
      </c>
      <c r="K108" s="253">
        <v>0</v>
      </c>
      <c r="L108" s="54" t="s">
        <v>1159</v>
      </c>
      <c r="M108" s="54" t="s">
        <v>1159</v>
      </c>
      <c r="N108" s="54" t="s">
        <v>1158</v>
      </c>
      <c r="O108" s="54" t="s">
        <v>1159</v>
      </c>
      <c r="P108" s="54" t="s">
        <v>1158</v>
      </c>
      <c r="Q108" s="54" t="s">
        <v>1159</v>
      </c>
      <c r="R108" s="54" t="s">
        <v>1159</v>
      </c>
      <c r="S108" s="55" t="s">
        <v>1212</v>
      </c>
      <c r="T108" s="31"/>
      <c r="U108" s="31">
        <f t="shared" si="34"/>
        <v>0</v>
      </c>
      <c r="V108" s="30"/>
      <c r="W108" s="272"/>
      <c r="X108" s="31"/>
      <c r="Y108" s="31">
        <f t="shared" si="35"/>
        <v>0</v>
      </c>
      <c r="AA108" s="31"/>
      <c r="AB108" s="31">
        <f t="shared" si="36"/>
        <v>0</v>
      </c>
      <c r="AC108" s="31"/>
      <c r="AD108" s="31">
        <f t="shared" si="29"/>
        <v>0</v>
      </c>
      <c r="AE108" s="31"/>
      <c r="AF108" s="31"/>
      <c r="AG108" s="31">
        <f t="shared" si="30"/>
        <v>0</v>
      </c>
      <c r="AH108" s="31">
        <f t="shared" si="37"/>
        <v>0</v>
      </c>
      <c r="AI108" s="31"/>
      <c r="AJ108" s="31">
        <f t="shared" si="32"/>
        <v>0</v>
      </c>
      <c r="AK108" s="31">
        <f t="shared" si="38"/>
        <v>0</v>
      </c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</row>
    <row r="109" spans="2:50" s="154" customFormat="1" ht="26" outlineLevel="1">
      <c r="B109" s="155" t="s">
        <v>224</v>
      </c>
      <c r="C109" s="24" t="s">
        <v>225</v>
      </c>
      <c r="D109" s="49" t="s">
        <v>1338</v>
      </c>
      <c r="E109" s="38">
        <v>43656</v>
      </c>
      <c r="F109" s="26" t="s">
        <v>12</v>
      </c>
      <c r="G109" s="46" t="s">
        <v>13</v>
      </c>
      <c r="H109" s="28">
        <f t="shared" si="25"/>
        <v>2847</v>
      </c>
      <c r="I109" s="48">
        <v>1406</v>
      </c>
      <c r="J109" s="48">
        <v>1441</v>
      </c>
      <c r="K109" s="253">
        <v>0</v>
      </c>
      <c r="L109" s="31" t="s">
        <v>1159</v>
      </c>
      <c r="M109" s="31" t="s">
        <v>1159</v>
      </c>
      <c r="N109" s="31" t="s">
        <v>1159</v>
      </c>
      <c r="O109" s="31" t="s">
        <v>1159</v>
      </c>
      <c r="P109" s="31" t="s">
        <v>1158</v>
      </c>
      <c r="Q109" s="31" t="s">
        <v>1159</v>
      </c>
      <c r="R109" s="31" t="s">
        <v>1159</v>
      </c>
      <c r="S109" s="55" t="s">
        <v>1213</v>
      </c>
      <c r="T109" s="31"/>
      <c r="U109" s="31">
        <f t="shared" si="34"/>
        <v>0</v>
      </c>
      <c r="V109" s="30"/>
      <c r="W109" s="272"/>
      <c r="X109" s="31"/>
      <c r="Y109" s="31">
        <f t="shared" si="35"/>
        <v>0</v>
      </c>
      <c r="AA109" s="31"/>
      <c r="AB109" s="31">
        <f t="shared" si="36"/>
        <v>0</v>
      </c>
      <c r="AC109" s="31"/>
      <c r="AD109" s="31">
        <f t="shared" si="29"/>
        <v>0</v>
      </c>
      <c r="AE109" s="31"/>
      <c r="AF109" s="31"/>
      <c r="AG109" s="31">
        <f t="shared" si="30"/>
        <v>0</v>
      </c>
      <c r="AH109" s="31">
        <f t="shared" si="37"/>
        <v>0</v>
      </c>
      <c r="AI109" s="31"/>
      <c r="AJ109" s="31">
        <f t="shared" si="32"/>
        <v>0</v>
      </c>
      <c r="AK109" s="31">
        <f t="shared" si="38"/>
        <v>0</v>
      </c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</row>
    <row r="110" spans="2:50" s="154" customFormat="1" ht="26" outlineLevel="1">
      <c r="B110" s="155" t="s">
        <v>226</v>
      </c>
      <c r="C110" s="24" t="s">
        <v>1339</v>
      </c>
      <c r="D110" s="49" t="s">
        <v>1340</v>
      </c>
      <c r="E110" s="38">
        <v>43656</v>
      </c>
      <c r="F110" s="26" t="s">
        <v>12</v>
      </c>
      <c r="G110" s="46" t="s">
        <v>13</v>
      </c>
      <c r="H110" s="28">
        <f t="shared" si="25"/>
        <v>2866</v>
      </c>
      <c r="I110" s="48">
        <v>1406</v>
      </c>
      <c r="J110" s="48">
        <v>1460</v>
      </c>
      <c r="K110" s="253">
        <v>0</v>
      </c>
      <c r="L110" s="31" t="s">
        <v>1159</v>
      </c>
      <c r="M110" s="31" t="s">
        <v>1159</v>
      </c>
      <c r="N110" s="31" t="s">
        <v>1158</v>
      </c>
      <c r="O110" s="31" t="s">
        <v>1159</v>
      </c>
      <c r="P110" s="31" t="s">
        <v>1158</v>
      </c>
      <c r="Q110" s="31" t="s">
        <v>1159</v>
      </c>
      <c r="R110" s="31" t="s">
        <v>1159</v>
      </c>
      <c r="S110" s="55" t="s">
        <v>1214</v>
      </c>
      <c r="T110" s="31"/>
      <c r="U110" s="31">
        <f t="shared" si="34"/>
        <v>0</v>
      </c>
      <c r="V110" s="30"/>
      <c r="W110" s="272"/>
      <c r="X110" s="31"/>
      <c r="Y110" s="31">
        <f t="shared" si="35"/>
        <v>0</v>
      </c>
      <c r="AA110" s="31"/>
      <c r="AB110" s="31">
        <f t="shared" si="36"/>
        <v>0</v>
      </c>
      <c r="AC110" s="31"/>
      <c r="AD110" s="31">
        <f t="shared" si="29"/>
        <v>0</v>
      </c>
      <c r="AE110" s="31"/>
      <c r="AF110" s="31"/>
      <c r="AG110" s="31">
        <f t="shared" si="30"/>
        <v>0</v>
      </c>
      <c r="AH110" s="31">
        <f t="shared" si="37"/>
        <v>0</v>
      </c>
      <c r="AI110" s="31"/>
      <c r="AJ110" s="31">
        <f t="shared" si="32"/>
        <v>0</v>
      </c>
      <c r="AK110" s="31">
        <f t="shared" si="38"/>
        <v>0</v>
      </c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</row>
    <row r="111" spans="2:50" s="154" customFormat="1" ht="26" outlineLevel="1">
      <c r="B111" s="155" t="s">
        <v>227</v>
      </c>
      <c r="C111" s="24" t="s">
        <v>1004</v>
      </c>
      <c r="D111" s="49" t="s">
        <v>1341</v>
      </c>
      <c r="E111" s="38">
        <v>43656</v>
      </c>
      <c r="F111" s="26" t="s">
        <v>12</v>
      </c>
      <c r="G111" s="46" t="s">
        <v>13</v>
      </c>
      <c r="H111" s="28">
        <f t="shared" si="25"/>
        <v>2276</v>
      </c>
      <c r="I111" s="48">
        <v>836</v>
      </c>
      <c r="J111" s="48">
        <v>1440</v>
      </c>
      <c r="K111" s="253">
        <v>0</v>
      </c>
      <c r="L111" s="31" t="s">
        <v>1159</v>
      </c>
      <c r="M111" s="31" t="s">
        <v>1159</v>
      </c>
      <c r="N111" s="31" t="s">
        <v>1158</v>
      </c>
      <c r="O111" s="31" t="s">
        <v>1159</v>
      </c>
      <c r="P111" s="31" t="s">
        <v>1158</v>
      </c>
      <c r="Q111" s="31" t="s">
        <v>1159</v>
      </c>
      <c r="R111" s="31" t="s">
        <v>1159</v>
      </c>
      <c r="S111" s="55" t="s">
        <v>1214</v>
      </c>
      <c r="T111" s="31"/>
      <c r="U111" s="31">
        <f t="shared" si="34"/>
        <v>0</v>
      </c>
      <c r="V111" s="30"/>
      <c r="W111" s="272"/>
      <c r="X111" s="31"/>
      <c r="Y111" s="31">
        <f t="shared" si="35"/>
        <v>0</v>
      </c>
      <c r="AA111" s="31"/>
      <c r="AB111" s="31">
        <f t="shared" si="36"/>
        <v>0</v>
      </c>
      <c r="AC111" s="31"/>
      <c r="AD111" s="31">
        <f t="shared" si="29"/>
        <v>0</v>
      </c>
      <c r="AE111" s="31"/>
      <c r="AF111" s="31"/>
      <c r="AG111" s="31">
        <f t="shared" si="30"/>
        <v>0</v>
      </c>
      <c r="AH111" s="31">
        <f t="shared" si="37"/>
        <v>0</v>
      </c>
      <c r="AI111" s="31"/>
      <c r="AJ111" s="31">
        <f t="shared" si="32"/>
        <v>0</v>
      </c>
      <c r="AK111" s="31">
        <f t="shared" si="38"/>
        <v>0</v>
      </c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</row>
    <row r="112" spans="2:50" s="154" customFormat="1" ht="13" outlineLevel="1">
      <c r="B112" s="155" t="s">
        <v>228</v>
      </c>
      <c r="C112" s="24" t="s">
        <v>229</v>
      </c>
      <c r="D112" s="49" t="s">
        <v>68</v>
      </c>
      <c r="E112" s="38">
        <v>43070</v>
      </c>
      <c r="F112" s="26" t="s">
        <v>12</v>
      </c>
      <c r="G112" s="46" t="s">
        <v>24</v>
      </c>
      <c r="H112" s="28">
        <f t="shared" si="25"/>
        <v>236</v>
      </c>
      <c r="I112" s="48">
        <v>116</v>
      </c>
      <c r="J112" s="48">
        <v>120</v>
      </c>
      <c r="K112" s="253">
        <v>0</v>
      </c>
      <c r="L112" s="31" t="s">
        <v>1159</v>
      </c>
      <c r="M112" s="31" t="s">
        <v>1159</v>
      </c>
      <c r="N112" s="31" t="s">
        <v>1159</v>
      </c>
      <c r="O112" s="31" t="s">
        <v>1159</v>
      </c>
      <c r="P112" s="31" t="s">
        <v>1159</v>
      </c>
      <c r="Q112" s="31" t="s">
        <v>1159</v>
      </c>
      <c r="R112" s="31" t="s">
        <v>1159</v>
      </c>
      <c r="S112" s="55" t="s">
        <v>1215</v>
      </c>
      <c r="T112" s="31"/>
      <c r="U112" s="31">
        <f t="shared" si="34"/>
        <v>0</v>
      </c>
      <c r="V112" s="30"/>
      <c r="W112" s="272"/>
      <c r="X112" s="31"/>
      <c r="Y112" s="31">
        <f t="shared" si="35"/>
        <v>0</v>
      </c>
      <c r="AA112" s="31"/>
      <c r="AB112" s="31">
        <f t="shared" si="36"/>
        <v>0</v>
      </c>
      <c r="AC112" s="31"/>
      <c r="AD112" s="31">
        <f t="shared" si="29"/>
        <v>0</v>
      </c>
      <c r="AE112" s="31"/>
      <c r="AF112" s="31"/>
      <c r="AG112" s="31">
        <f t="shared" si="30"/>
        <v>0</v>
      </c>
      <c r="AH112" s="31">
        <f t="shared" si="37"/>
        <v>0</v>
      </c>
      <c r="AI112" s="31"/>
      <c r="AJ112" s="31">
        <f t="shared" si="32"/>
        <v>0</v>
      </c>
      <c r="AK112" s="31">
        <f t="shared" si="38"/>
        <v>0</v>
      </c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</row>
    <row r="113" spans="2:50" s="154" customFormat="1" ht="26" outlineLevel="1">
      <c r="B113" s="155" t="s">
        <v>230</v>
      </c>
      <c r="C113" s="24" t="s">
        <v>231</v>
      </c>
      <c r="D113" s="49" t="s">
        <v>87</v>
      </c>
      <c r="E113" s="38">
        <v>43525</v>
      </c>
      <c r="F113" s="26" t="s">
        <v>12</v>
      </c>
      <c r="G113" s="46" t="s">
        <v>13</v>
      </c>
      <c r="H113" s="28">
        <f t="shared" si="25"/>
        <v>710</v>
      </c>
      <c r="I113" s="48">
        <v>230</v>
      </c>
      <c r="J113" s="48">
        <v>480</v>
      </c>
      <c r="K113" s="253">
        <v>0</v>
      </c>
      <c r="L113" s="31" t="s">
        <v>1158</v>
      </c>
      <c r="M113" s="31" t="s">
        <v>1159</v>
      </c>
      <c r="N113" s="31" t="s">
        <v>1159</v>
      </c>
      <c r="O113" s="31" t="s">
        <v>1158</v>
      </c>
      <c r="P113" s="31" t="s">
        <v>1158</v>
      </c>
      <c r="Q113" s="31" t="s">
        <v>1159</v>
      </c>
      <c r="R113" s="31" t="s">
        <v>1159</v>
      </c>
      <c r="S113" s="55" t="s">
        <v>1216</v>
      </c>
      <c r="T113" s="31"/>
      <c r="U113" s="31">
        <f t="shared" si="34"/>
        <v>0</v>
      </c>
      <c r="V113" s="30"/>
      <c r="W113" s="272"/>
      <c r="X113" s="31"/>
      <c r="Y113" s="31">
        <f t="shared" si="35"/>
        <v>0</v>
      </c>
      <c r="AA113" s="31"/>
      <c r="AB113" s="31">
        <f t="shared" si="36"/>
        <v>0</v>
      </c>
      <c r="AC113" s="31"/>
      <c r="AD113" s="31">
        <f t="shared" si="29"/>
        <v>0</v>
      </c>
      <c r="AE113" s="31"/>
      <c r="AF113" s="31"/>
      <c r="AG113" s="31">
        <f t="shared" si="30"/>
        <v>0</v>
      </c>
      <c r="AH113" s="31">
        <f t="shared" si="37"/>
        <v>0</v>
      </c>
      <c r="AI113" s="31"/>
      <c r="AJ113" s="31">
        <f t="shared" si="32"/>
        <v>0</v>
      </c>
      <c r="AK113" s="31">
        <f t="shared" si="38"/>
        <v>0</v>
      </c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</row>
    <row r="114" spans="2:50" s="154" customFormat="1" ht="13" outlineLevel="1">
      <c r="B114" s="155" t="s">
        <v>232</v>
      </c>
      <c r="C114" s="24" t="s">
        <v>233</v>
      </c>
      <c r="D114" s="49" t="s">
        <v>19</v>
      </c>
      <c r="E114" s="38">
        <v>43431</v>
      </c>
      <c r="F114" s="26" t="s">
        <v>12</v>
      </c>
      <c r="G114" s="46" t="s">
        <v>24</v>
      </c>
      <c r="H114" s="28">
        <f t="shared" si="25"/>
        <v>60</v>
      </c>
      <c r="I114" s="48">
        <v>60</v>
      </c>
      <c r="J114" s="48">
        <v>0</v>
      </c>
      <c r="K114" s="253">
        <v>0</v>
      </c>
      <c r="L114" s="31" t="s">
        <v>1159</v>
      </c>
      <c r="M114" s="31" t="s">
        <v>1159</v>
      </c>
      <c r="N114" s="31" t="s">
        <v>1158</v>
      </c>
      <c r="O114" s="31" t="s">
        <v>1158</v>
      </c>
      <c r="P114" s="31" t="s">
        <v>1158</v>
      </c>
      <c r="Q114" s="31" t="s">
        <v>1159</v>
      </c>
      <c r="R114" s="31" t="s">
        <v>1159</v>
      </c>
      <c r="S114" s="55" t="s">
        <v>1181</v>
      </c>
      <c r="T114" s="31"/>
      <c r="U114" s="31">
        <f t="shared" si="34"/>
        <v>0</v>
      </c>
      <c r="V114" s="30"/>
      <c r="W114" s="272"/>
      <c r="X114" s="31"/>
      <c r="Y114" s="31">
        <f t="shared" si="35"/>
        <v>0</v>
      </c>
      <c r="AA114" s="31"/>
      <c r="AB114" s="31">
        <f t="shared" si="36"/>
        <v>0</v>
      </c>
      <c r="AC114" s="31"/>
      <c r="AD114" s="31">
        <f t="shared" si="29"/>
        <v>0</v>
      </c>
      <c r="AE114" s="31"/>
      <c r="AF114" s="31"/>
      <c r="AG114" s="31">
        <f t="shared" si="30"/>
        <v>0</v>
      </c>
      <c r="AH114" s="31">
        <f t="shared" si="37"/>
        <v>0</v>
      </c>
      <c r="AI114" s="31"/>
      <c r="AJ114" s="31">
        <f t="shared" si="32"/>
        <v>0</v>
      </c>
      <c r="AK114" s="31">
        <f t="shared" si="38"/>
        <v>0</v>
      </c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</row>
    <row r="115" spans="2:50" s="154" customFormat="1" ht="13" outlineLevel="1">
      <c r="B115" s="52" t="s">
        <v>234</v>
      </c>
      <c r="C115" s="24" t="s">
        <v>1342</v>
      </c>
      <c r="D115" s="49" t="s">
        <v>39</v>
      </c>
      <c r="E115" s="38">
        <v>43441</v>
      </c>
      <c r="F115" s="26" t="s">
        <v>12</v>
      </c>
      <c r="G115" s="46" t="s">
        <v>24</v>
      </c>
      <c r="H115" s="28">
        <f t="shared" si="25"/>
        <v>60</v>
      </c>
      <c r="I115" s="48">
        <v>60</v>
      </c>
      <c r="J115" s="48">
        <v>0</v>
      </c>
      <c r="K115" s="253">
        <v>0</v>
      </c>
      <c r="L115" s="31" t="s">
        <v>1159</v>
      </c>
      <c r="M115" s="31" t="s">
        <v>1159</v>
      </c>
      <c r="N115" s="31" t="s">
        <v>1158</v>
      </c>
      <c r="O115" s="31" t="s">
        <v>1158</v>
      </c>
      <c r="P115" s="31" t="s">
        <v>1158</v>
      </c>
      <c r="Q115" s="31" t="s">
        <v>1159</v>
      </c>
      <c r="R115" s="31" t="s">
        <v>1159</v>
      </c>
      <c r="S115" s="55" t="s">
        <v>1181</v>
      </c>
      <c r="T115" s="31"/>
      <c r="U115" s="31">
        <f t="shared" si="34"/>
        <v>0</v>
      </c>
      <c r="V115" s="30"/>
      <c r="W115" s="272"/>
      <c r="X115" s="31"/>
      <c r="Y115" s="31">
        <f t="shared" si="35"/>
        <v>0</v>
      </c>
      <c r="AA115" s="31"/>
      <c r="AB115" s="31">
        <f t="shared" si="36"/>
        <v>0</v>
      </c>
      <c r="AC115" s="31"/>
      <c r="AD115" s="31">
        <f t="shared" si="29"/>
        <v>0</v>
      </c>
      <c r="AE115" s="31"/>
      <c r="AF115" s="31"/>
      <c r="AG115" s="31">
        <f t="shared" si="30"/>
        <v>0</v>
      </c>
      <c r="AH115" s="31">
        <f t="shared" si="37"/>
        <v>0</v>
      </c>
      <c r="AI115" s="31"/>
      <c r="AJ115" s="31">
        <f t="shared" si="32"/>
        <v>0</v>
      </c>
      <c r="AK115" s="31">
        <f t="shared" si="38"/>
        <v>0</v>
      </c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</row>
    <row r="116" spans="2:50" s="154" customFormat="1" ht="13" outlineLevel="1">
      <c r="B116" s="155" t="s">
        <v>235</v>
      </c>
      <c r="C116" s="24" t="s">
        <v>1343</v>
      </c>
      <c r="D116" s="49" t="s">
        <v>58</v>
      </c>
      <c r="E116" s="38">
        <v>43434</v>
      </c>
      <c r="F116" s="26" t="s">
        <v>12</v>
      </c>
      <c r="G116" s="46" t="s">
        <v>24</v>
      </c>
      <c r="H116" s="28">
        <f t="shared" si="25"/>
        <v>60</v>
      </c>
      <c r="I116" s="48">
        <v>60</v>
      </c>
      <c r="J116" s="48">
        <v>0</v>
      </c>
      <c r="K116" s="253">
        <v>0</v>
      </c>
      <c r="L116" s="31" t="s">
        <v>1159</v>
      </c>
      <c r="M116" s="31" t="s">
        <v>1159</v>
      </c>
      <c r="N116" s="31" t="s">
        <v>1158</v>
      </c>
      <c r="O116" s="31" t="s">
        <v>1158</v>
      </c>
      <c r="P116" s="31" t="s">
        <v>1158</v>
      </c>
      <c r="Q116" s="31" t="s">
        <v>1159</v>
      </c>
      <c r="R116" s="31" t="s">
        <v>1159</v>
      </c>
      <c r="S116" s="55" t="s">
        <v>1181</v>
      </c>
      <c r="T116" s="31"/>
      <c r="U116" s="31">
        <f t="shared" si="34"/>
        <v>0</v>
      </c>
      <c r="V116" s="30"/>
      <c r="W116" s="272"/>
      <c r="X116" s="31"/>
      <c r="Y116" s="31">
        <f t="shared" si="35"/>
        <v>0</v>
      </c>
      <c r="AA116" s="31"/>
      <c r="AB116" s="31">
        <f t="shared" si="36"/>
        <v>0</v>
      </c>
      <c r="AC116" s="31"/>
      <c r="AD116" s="31">
        <f t="shared" si="29"/>
        <v>0</v>
      </c>
      <c r="AE116" s="31"/>
      <c r="AF116" s="31"/>
      <c r="AG116" s="31">
        <f t="shared" si="30"/>
        <v>0</v>
      </c>
      <c r="AH116" s="31">
        <f t="shared" si="37"/>
        <v>0</v>
      </c>
      <c r="AI116" s="31"/>
      <c r="AJ116" s="31">
        <f t="shared" si="32"/>
        <v>0</v>
      </c>
      <c r="AK116" s="31">
        <f t="shared" si="38"/>
        <v>0</v>
      </c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</row>
    <row r="117" spans="2:50" s="154" customFormat="1" ht="13" outlineLevel="1">
      <c r="B117" s="52" t="s">
        <v>236</v>
      </c>
      <c r="C117" s="24" t="s">
        <v>237</v>
      </c>
      <c r="D117" s="49" t="s">
        <v>50</v>
      </c>
      <c r="E117" s="38">
        <v>43203</v>
      </c>
      <c r="F117" s="26" t="s">
        <v>12</v>
      </c>
      <c r="G117" s="46" t="s">
        <v>24</v>
      </c>
      <c r="H117" s="28">
        <f t="shared" si="25"/>
        <v>25</v>
      </c>
      <c r="I117" s="48">
        <v>25</v>
      </c>
      <c r="J117" s="48">
        <v>0</v>
      </c>
      <c r="K117" s="253">
        <v>0</v>
      </c>
      <c r="L117" s="31" t="s">
        <v>1159</v>
      </c>
      <c r="M117" s="31" t="s">
        <v>1159</v>
      </c>
      <c r="N117" s="31" t="s">
        <v>1158</v>
      </c>
      <c r="O117" s="31" t="s">
        <v>1158</v>
      </c>
      <c r="P117" s="31" t="s">
        <v>1158</v>
      </c>
      <c r="Q117" s="31" t="s">
        <v>1159</v>
      </c>
      <c r="R117" s="31" t="s">
        <v>1159</v>
      </c>
      <c r="S117" s="55" t="s">
        <v>1181</v>
      </c>
      <c r="T117" s="31"/>
      <c r="U117" s="31">
        <f t="shared" si="34"/>
        <v>0</v>
      </c>
      <c r="V117" s="30"/>
      <c r="W117" s="272"/>
      <c r="X117" s="31"/>
      <c r="Y117" s="31">
        <f t="shared" si="35"/>
        <v>0</v>
      </c>
      <c r="AA117" s="31"/>
      <c r="AB117" s="31">
        <f t="shared" si="36"/>
        <v>0</v>
      </c>
      <c r="AC117" s="31"/>
      <c r="AD117" s="31">
        <f t="shared" si="29"/>
        <v>0</v>
      </c>
      <c r="AE117" s="31"/>
      <c r="AF117" s="31"/>
      <c r="AG117" s="31">
        <f t="shared" si="30"/>
        <v>0</v>
      </c>
      <c r="AH117" s="31">
        <f t="shared" si="37"/>
        <v>0</v>
      </c>
      <c r="AI117" s="31"/>
      <c r="AJ117" s="31">
        <f t="shared" si="32"/>
        <v>0</v>
      </c>
      <c r="AK117" s="31">
        <f t="shared" si="38"/>
        <v>0</v>
      </c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</row>
    <row r="118" spans="2:50" s="154" customFormat="1" ht="13" outlineLevel="1">
      <c r="B118" s="52" t="s">
        <v>939</v>
      </c>
      <c r="C118" s="24" t="s">
        <v>1344</v>
      </c>
      <c r="D118" s="49" t="s">
        <v>50</v>
      </c>
      <c r="E118" s="38">
        <v>43409</v>
      </c>
      <c r="F118" s="26" t="s">
        <v>12</v>
      </c>
      <c r="G118" s="46" t="s">
        <v>24</v>
      </c>
      <c r="H118" s="28">
        <f t="shared" si="25"/>
        <v>60</v>
      </c>
      <c r="I118" s="48">
        <v>60</v>
      </c>
      <c r="J118" s="48">
        <v>0</v>
      </c>
      <c r="K118" s="253">
        <v>0</v>
      </c>
      <c r="L118" s="31" t="s">
        <v>1159</v>
      </c>
      <c r="M118" s="31" t="s">
        <v>1159</v>
      </c>
      <c r="N118" s="31" t="s">
        <v>1158</v>
      </c>
      <c r="O118" s="31" t="s">
        <v>1158</v>
      </c>
      <c r="P118" s="31" t="s">
        <v>1158</v>
      </c>
      <c r="Q118" s="31" t="s">
        <v>1159</v>
      </c>
      <c r="R118" s="31" t="s">
        <v>1159</v>
      </c>
      <c r="S118" s="55" t="s">
        <v>1181</v>
      </c>
      <c r="T118" s="31"/>
      <c r="U118" s="31">
        <f t="shared" si="34"/>
        <v>0</v>
      </c>
      <c r="V118" s="30"/>
      <c r="W118" s="272"/>
      <c r="X118" s="31"/>
      <c r="Y118" s="31">
        <f t="shared" si="35"/>
        <v>0</v>
      </c>
      <c r="AA118" s="31"/>
      <c r="AB118" s="31">
        <f t="shared" si="36"/>
        <v>0</v>
      </c>
      <c r="AC118" s="31"/>
      <c r="AD118" s="31">
        <f t="shared" si="29"/>
        <v>0</v>
      </c>
      <c r="AE118" s="31"/>
      <c r="AF118" s="31"/>
      <c r="AG118" s="31">
        <f t="shared" si="30"/>
        <v>0</v>
      </c>
      <c r="AH118" s="31">
        <f t="shared" si="37"/>
        <v>0</v>
      </c>
      <c r="AI118" s="31"/>
      <c r="AJ118" s="31">
        <f t="shared" si="32"/>
        <v>0</v>
      </c>
      <c r="AK118" s="31">
        <f t="shared" si="38"/>
        <v>0</v>
      </c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</row>
    <row r="119" spans="2:50" s="154" customFormat="1" ht="13" outlineLevel="1">
      <c r="B119" s="52" t="s">
        <v>940</v>
      </c>
      <c r="C119" s="24" t="s">
        <v>1345</v>
      </c>
      <c r="D119" s="49" t="s">
        <v>50</v>
      </c>
      <c r="E119" s="38">
        <v>43409</v>
      </c>
      <c r="F119" s="26" t="s">
        <v>12</v>
      </c>
      <c r="G119" s="46" t="s">
        <v>24</v>
      </c>
      <c r="H119" s="28">
        <f t="shared" si="25"/>
        <v>60</v>
      </c>
      <c r="I119" s="48">
        <v>60</v>
      </c>
      <c r="J119" s="48">
        <v>0</v>
      </c>
      <c r="K119" s="253">
        <v>0</v>
      </c>
      <c r="L119" s="31" t="s">
        <v>1159</v>
      </c>
      <c r="M119" s="31" t="s">
        <v>1159</v>
      </c>
      <c r="N119" s="31" t="s">
        <v>1158</v>
      </c>
      <c r="O119" s="31" t="s">
        <v>1158</v>
      </c>
      <c r="P119" s="31" t="s">
        <v>1158</v>
      </c>
      <c r="Q119" s="31" t="s">
        <v>1159</v>
      </c>
      <c r="R119" s="31" t="s">
        <v>1159</v>
      </c>
      <c r="S119" s="55" t="s">
        <v>1181</v>
      </c>
      <c r="T119" s="31"/>
      <c r="U119" s="31">
        <f t="shared" si="34"/>
        <v>0</v>
      </c>
      <c r="V119" s="30"/>
      <c r="W119" s="272"/>
      <c r="X119" s="31"/>
      <c r="Y119" s="31">
        <f t="shared" si="35"/>
        <v>0</v>
      </c>
      <c r="AA119" s="31"/>
      <c r="AB119" s="31">
        <f t="shared" si="36"/>
        <v>0</v>
      </c>
      <c r="AC119" s="31"/>
      <c r="AD119" s="31">
        <f t="shared" si="29"/>
        <v>0</v>
      </c>
      <c r="AE119" s="31"/>
      <c r="AF119" s="31"/>
      <c r="AG119" s="31">
        <f t="shared" si="30"/>
        <v>0</v>
      </c>
      <c r="AH119" s="31">
        <f t="shared" si="37"/>
        <v>0</v>
      </c>
      <c r="AI119" s="31"/>
      <c r="AJ119" s="31">
        <f t="shared" si="32"/>
        <v>0</v>
      </c>
      <c r="AK119" s="31">
        <f t="shared" si="38"/>
        <v>0</v>
      </c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</row>
    <row r="120" spans="2:50" s="154" customFormat="1" ht="13" outlineLevel="1">
      <c r="B120" s="52" t="s">
        <v>941</v>
      </c>
      <c r="C120" s="24" t="s">
        <v>1346</v>
      </c>
      <c r="D120" s="49" t="s">
        <v>505</v>
      </c>
      <c r="E120" s="38">
        <v>43406</v>
      </c>
      <c r="F120" s="26" t="s">
        <v>12</v>
      </c>
      <c r="G120" s="46" t="s">
        <v>24</v>
      </c>
      <c r="H120" s="28">
        <f t="shared" si="25"/>
        <v>120</v>
      </c>
      <c r="I120" s="48">
        <v>120</v>
      </c>
      <c r="J120" s="48">
        <v>0</v>
      </c>
      <c r="K120" s="253">
        <v>0</v>
      </c>
      <c r="L120" s="31" t="s">
        <v>1159</v>
      </c>
      <c r="M120" s="31" t="s">
        <v>1159</v>
      </c>
      <c r="N120" s="31" t="s">
        <v>1158</v>
      </c>
      <c r="O120" s="31" t="s">
        <v>1158</v>
      </c>
      <c r="P120" s="31" t="s">
        <v>1158</v>
      </c>
      <c r="Q120" s="31" t="s">
        <v>1159</v>
      </c>
      <c r="R120" s="31" t="s">
        <v>1159</v>
      </c>
      <c r="S120" s="55" t="s">
        <v>1181</v>
      </c>
      <c r="T120" s="31"/>
      <c r="U120" s="31">
        <f t="shared" si="34"/>
        <v>0</v>
      </c>
      <c r="V120" s="30"/>
      <c r="W120" s="272"/>
      <c r="X120" s="31"/>
      <c r="Y120" s="31">
        <f t="shared" si="35"/>
        <v>0</v>
      </c>
      <c r="AA120" s="31"/>
      <c r="AB120" s="31">
        <f t="shared" si="36"/>
        <v>0</v>
      </c>
      <c r="AC120" s="31"/>
      <c r="AD120" s="31">
        <f t="shared" si="29"/>
        <v>0</v>
      </c>
      <c r="AE120" s="31"/>
      <c r="AF120" s="31"/>
      <c r="AG120" s="31">
        <f t="shared" si="30"/>
        <v>0</v>
      </c>
      <c r="AH120" s="31">
        <f t="shared" si="37"/>
        <v>0</v>
      </c>
      <c r="AI120" s="31"/>
      <c r="AJ120" s="31">
        <f t="shared" si="32"/>
        <v>0</v>
      </c>
      <c r="AK120" s="31">
        <f t="shared" si="38"/>
        <v>0</v>
      </c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</row>
    <row r="121" spans="2:50" s="154" customFormat="1" ht="26" outlineLevel="1">
      <c r="B121" s="52" t="s">
        <v>942</v>
      </c>
      <c r="C121" s="24" t="s">
        <v>1347</v>
      </c>
      <c r="D121" s="49" t="s">
        <v>505</v>
      </c>
      <c r="E121" s="38">
        <v>43406</v>
      </c>
      <c r="F121" s="26" t="s">
        <v>12</v>
      </c>
      <c r="G121" s="46" t="s">
        <v>24</v>
      </c>
      <c r="H121" s="28">
        <f t="shared" si="25"/>
        <v>120</v>
      </c>
      <c r="I121" s="48">
        <v>120</v>
      </c>
      <c r="J121" s="48">
        <v>0</v>
      </c>
      <c r="K121" s="253">
        <v>0</v>
      </c>
      <c r="L121" s="31" t="s">
        <v>1159</v>
      </c>
      <c r="M121" s="31" t="s">
        <v>1159</v>
      </c>
      <c r="N121" s="31" t="s">
        <v>1158</v>
      </c>
      <c r="O121" s="31" t="s">
        <v>1158</v>
      </c>
      <c r="P121" s="31" t="s">
        <v>1158</v>
      </c>
      <c r="Q121" s="31" t="s">
        <v>1159</v>
      </c>
      <c r="R121" s="31" t="s">
        <v>1159</v>
      </c>
      <c r="S121" s="55" t="s">
        <v>1181</v>
      </c>
      <c r="T121" s="31"/>
      <c r="U121" s="31">
        <f t="shared" si="34"/>
        <v>0</v>
      </c>
      <c r="V121" s="30"/>
      <c r="W121" s="272"/>
      <c r="X121" s="31"/>
      <c r="Y121" s="31">
        <f t="shared" si="35"/>
        <v>0</v>
      </c>
      <c r="AA121" s="31"/>
      <c r="AB121" s="31">
        <f t="shared" si="36"/>
        <v>0</v>
      </c>
      <c r="AC121" s="31"/>
      <c r="AD121" s="31">
        <f t="shared" si="29"/>
        <v>0</v>
      </c>
      <c r="AE121" s="31"/>
      <c r="AF121" s="31"/>
      <c r="AG121" s="31">
        <f t="shared" si="30"/>
        <v>0</v>
      </c>
      <c r="AH121" s="31">
        <f t="shared" si="37"/>
        <v>0</v>
      </c>
      <c r="AI121" s="31"/>
      <c r="AJ121" s="31">
        <f t="shared" si="32"/>
        <v>0</v>
      </c>
      <c r="AK121" s="31">
        <f t="shared" si="38"/>
        <v>0</v>
      </c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</row>
    <row r="122" spans="2:50" s="154" customFormat="1" ht="13" outlineLevel="1">
      <c r="B122" s="52" t="s">
        <v>238</v>
      </c>
      <c r="C122" s="158" t="s">
        <v>1348</v>
      </c>
      <c r="D122" s="12" t="s">
        <v>43</v>
      </c>
      <c r="E122" s="38">
        <v>43451</v>
      </c>
      <c r="F122" s="26" t="s">
        <v>173</v>
      </c>
      <c r="G122" s="46" t="s">
        <v>24</v>
      </c>
      <c r="H122" s="28">
        <f t="shared" si="25"/>
        <v>90</v>
      </c>
      <c r="I122" s="48">
        <v>90</v>
      </c>
      <c r="J122" s="48">
        <v>0</v>
      </c>
      <c r="K122" s="253">
        <v>0</v>
      </c>
      <c r="L122" s="31" t="s">
        <v>1159</v>
      </c>
      <c r="M122" s="31" t="s">
        <v>1159</v>
      </c>
      <c r="N122" s="31" t="s">
        <v>1158</v>
      </c>
      <c r="O122" s="31" t="s">
        <v>1158</v>
      </c>
      <c r="P122" s="31" t="s">
        <v>1158</v>
      </c>
      <c r="Q122" s="31" t="s">
        <v>1159</v>
      </c>
      <c r="R122" s="31" t="s">
        <v>1159</v>
      </c>
      <c r="S122" s="55" t="s">
        <v>1181</v>
      </c>
      <c r="T122" s="31"/>
      <c r="U122" s="31">
        <f t="shared" si="34"/>
        <v>0</v>
      </c>
      <c r="V122" s="30"/>
      <c r="W122" s="272"/>
      <c r="X122" s="31"/>
      <c r="Y122" s="31">
        <f t="shared" si="35"/>
        <v>0</v>
      </c>
      <c r="AA122" s="31"/>
      <c r="AB122" s="31">
        <f t="shared" si="36"/>
        <v>0</v>
      </c>
      <c r="AC122" s="31"/>
      <c r="AD122" s="31">
        <f t="shared" si="29"/>
        <v>0</v>
      </c>
      <c r="AE122" s="31"/>
      <c r="AF122" s="31"/>
      <c r="AG122" s="31">
        <f t="shared" si="30"/>
        <v>0</v>
      </c>
      <c r="AH122" s="31">
        <f t="shared" si="37"/>
        <v>0</v>
      </c>
      <c r="AI122" s="31"/>
      <c r="AJ122" s="31">
        <f t="shared" si="32"/>
        <v>0</v>
      </c>
      <c r="AK122" s="31">
        <f t="shared" si="38"/>
        <v>0</v>
      </c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</row>
    <row r="123" spans="2:50" s="154" customFormat="1" ht="13" outlineLevel="1">
      <c r="B123" s="52" t="s">
        <v>1349</v>
      </c>
      <c r="C123" s="158" t="s">
        <v>1350</v>
      </c>
      <c r="D123" s="76" t="s">
        <v>95</v>
      </c>
      <c r="E123" s="38">
        <v>43663</v>
      </c>
      <c r="F123" s="26" t="s">
        <v>173</v>
      </c>
      <c r="G123" s="46" t="s">
        <v>24</v>
      </c>
      <c r="H123" s="28">
        <f t="shared" ref="H123:H126" si="39">I123+J123</f>
        <v>1465</v>
      </c>
      <c r="I123" s="48">
        <v>25</v>
      </c>
      <c r="J123" s="48">
        <v>1440</v>
      </c>
      <c r="K123" s="253">
        <v>0</v>
      </c>
      <c r="L123" s="173"/>
      <c r="M123" s="173"/>
      <c r="N123" s="173"/>
      <c r="O123" s="173"/>
      <c r="P123" s="173"/>
      <c r="Q123" s="173" t="s">
        <v>1158</v>
      </c>
      <c r="R123" s="173" t="s">
        <v>1159</v>
      </c>
      <c r="S123" s="55"/>
      <c r="T123" s="31"/>
      <c r="U123" s="31">
        <f t="shared" si="34"/>
        <v>0</v>
      </c>
      <c r="V123" s="30"/>
      <c r="W123" s="272"/>
      <c r="X123" s="31"/>
      <c r="Y123" s="31">
        <f t="shared" si="35"/>
        <v>0</v>
      </c>
      <c r="AA123" s="31"/>
      <c r="AB123" s="31">
        <f t="shared" si="36"/>
        <v>0</v>
      </c>
      <c r="AC123" s="31"/>
      <c r="AD123" s="31">
        <f t="shared" si="29"/>
        <v>0</v>
      </c>
      <c r="AE123" s="31"/>
      <c r="AF123" s="31"/>
      <c r="AG123" s="31">
        <f t="shared" si="30"/>
        <v>0</v>
      </c>
      <c r="AH123" s="31">
        <f t="shared" si="37"/>
        <v>0</v>
      </c>
      <c r="AI123" s="31"/>
      <c r="AJ123" s="31">
        <f t="shared" si="32"/>
        <v>0</v>
      </c>
      <c r="AK123" s="31">
        <f t="shared" si="38"/>
        <v>0</v>
      </c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</row>
    <row r="124" spans="2:50" s="154" customFormat="1" ht="13" outlineLevel="1">
      <c r="B124" s="52" t="s">
        <v>1351</v>
      </c>
      <c r="C124" s="38" t="s">
        <v>1352</v>
      </c>
      <c r="D124" s="15" t="s">
        <v>505</v>
      </c>
      <c r="E124" s="38">
        <v>43473</v>
      </c>
      <c r="F124" s="26" t="s">
        <v>12</v>
      </c>
      <c r="G124" s="46" t="s">
        <v>1107</v>
      </c>
      <c r="H124" s="28">
        <f t="shared" si="39"/>
        <v>3710</v>
      </c>
      <c r="I124" s="48">
        <v>200</v>
      </c>
      <c r="J124" s="48">
        <v>3510</v>
      </c>
      <c r="K124" s="253">
        <v>0</v>
      </c>
      <c r="L124" s="31" t="s">
        <v>1159</v>
      </c>
      <c r="M124" s="31" t="s">
        <v>1159</v>
      </c>
      <c r="N124" s="31" t="s">
        <v>1158</v>
      </c>
      <c r="O124" s="31" t="s">
        <v>1159</v>
      </c>
      <c r="P124" s="31" t="s">
        <v>1158</v>
      </c>
      <c r="Q124" s="31" t="s">
        <v>1159</v>
      </c>
      <c r="R124" s="31" t="s">
        <v>1159</v>
      </c>
      <c r="S124" s="55" t="s">
        <v>1181</v>
      </c>
      <c r="T124" s="31"/>
      <c r="U124" s="31">
        <f t="shared" si="34"/>
        <v>0</v>
      </c>
      <c r="V124" s="30"/>
      <c r="W124" s="272"/>
      <c r="X124" s="31"/>
      <c r="Y124" s="31">
        <f t="shared" si="35"/>
        <v>0</v>
      </c>
      <c r="AA124" s="31"/>
      <c r="AB124" s="31">
        <f t="shared" si="36"/>
        <v>0</v>
      </c>
      <c r="AC124" s="31"/>
      <c r="AD124" s="31">
        <f t="shared" si="29"/>
        <v>0</v>
      </c>
      <c r="AE124" s="31"/>
      <c r="AF124" s="31"/>
      <c r="AG124" s="31">
        <f t="shared" si="30"/>
        <v>0</v>
      </c>
      <c r="AH124" s="31">
        <f t="shared" si="37"/>
        <v>0</v>
      </c>
      <c r="AI124" s="31"/>
      <c r="AJ124" s="31">
        <f t="shared" si="32"/>
        <v>0</v>
      </c>
      <c r="AK124" s="31">
        <f t="shared" si="38"/>
        <v>0</v>
      </c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</row>
    <row r="125" spans="2:50" s="154" customFormat="1" ht="26" outlineLevel="1">
      <c r="B125" s="52" t="s">
        <v>1005</v>
      </c>
      <c r="C125" s="38" t="s">
        <v>1353</v>
      </c>
      <c r="D125" s="15" t="s">
        <v>39</v>
      </c>
      <c r="E125" s="38">
        <v>43675</v>
      </c>
      <c r="F125" s="26" t="s">
        <v>12</v>
      </c>
      <c r="G125" s="46" t="s">
        <v>1592</v>
      </c>
      <c r="H125" s="28">
        <f t="shared" si="39"/>
        <v>4874</v>
      </c>
      <c r="I125" s="51">
        <v>1490</v>
      </c>
      <c r="J125" s="48">
        <v>3384</v>
      </c>
      <c r="K125" s="253">
        <v>0</v>
      </c>
      <c r="L125" s="173" t="s">
        <v>1593</v>
      </c>
      <c r="M125" s="173" t="s">
        <v>1594</v>
      </c>
      <c r="N125" s="173" t="s">
        <v>1595</v>
      </c>
      <c r="O125" s="173" t="s">
        <v>1595</v>
      </c>
      <c r="P125" s="173" t="s">
        <v>1595</v>
      </c>
      <c r="Q125" s="173" t="s">
        <v>1594</v>
      </c>
      <c r="R125" s="173" t="s">
        <v>1594</v>
      </c>
      <c r="S125" s="55" t="s">
        <v>1596</v>
      </c>
      <c r="T125" s="31"/>
      <c r="U125" s="31">
        <f t="shared" si="34"/>
        <v>0</v>
      </c>
      <c r="V125" s="30"/>
      <c r="W125" s="272"/>
      <c r="X125" s="31"/>
      <c r="Y125" s="31">
        <f t="shared" si="35"/>
        <v>0</v>
      </c>
      <c r="AA125" s="31"/>
      <c r="AB125" s="31">
        <f t="shared" si="36"/>
        <v>0</v>
      </c>
      <c r="AC125" s="31"/>
      <c r="AD125" s="31">
        <f t="shared" si="29"/>
        <v>0</v>
      </c>
      <c r="AE125" s="31"/>
      <c r="AF125" s="31"/>
      <c r="AG125" s="31">
        <f t="shared" si="30"/>
        <v>0</v>
      </c>
      <c r="AH125" s="31">
        <f t="shared" si="37"/>
        <v>0</v>
      </c>
      <c r="AI125" s="31"/>
      <c r="AJ125" s="31">
        <f t="shared" si="32"/>
        <v>0</v>
      </c>
      <c r="AK125" s="31">
        <f t="shared" si="38"/>
        <v>0</v>
      </c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</row>
    <row r="126" spans="2:50" s="154" customFormat="1" ht="23.5" customHeight="1" outlineLevel="1">
      <c r="B126" s="52" t="s">
        <v>1354</v>
      </c>
      <c r="C126" s="38" t="s">
        <v>1355</v>
      </c>
      <c r="D126" s="15" t="s">
        <v>95</v>
      </c>
      <c r="E126" s="38">
        <v>43707</v>
      </c>
      <c r="F126" s="26" t="s">
        <v>12</v>
      </c>
      <c r="G126" s="46"/>
      <c r="H126" s="28">
        <f t="shared" si="39"/>
        <v>140</v>
      </c>
      <c r="I126" s="48">
        <v>70</v>
      </c>
      <c r="J126" s="48">
        <v>70</v>
      </c>
      <c r="K126" s="253">
        <v>0</v>
      </c>
      <c r="L126" s="173"/>
      <c r="M126" s="173"/>
      <c r="N126" s="173"/>
      <c r="O126" s="173"/>
      <c r="P126" s="173"/>
      <c r="Q126" s="31" t="s">
        <v>1159</v>
      </c>
      <c r="R126" s="173" t="s">
        <v>1159</v>
      </c>
      <c r="S126" s="55"/>
      <c r="T126" s="31"/>
      <c r="U126" s="31">
        <f t="shared" si="34"/>
        <v>0</v>
      </c>
      <c r="V126" s="30"/>
      <c r="W126" s="272"/>
      <c r="X126" s="31"/>
      <c r="Y126" s="31">
        <f t="shared" si="35"/>
        <v>0</v>
      </c>
      <c r="AA126" s="31"/>
      <c r="AB126" s="31">
        <f t="shared" si="36"/>
        <v>0</v>
      </c>
      <c r="AC126" s="31"/>
      <c r="AD126" s="31">
        <f t="shared" si="29"/>
        <v>0</v>
      </c>
      <c r="AE126" s="31"/>
      <c r="AF126" s="31"/>
      <c r="AG126" s="31">
        <f t="shared" si="30"/>
        <v>0</v>
      </c>
      <c r="AH126" s="31">
        <f t="shared" si="37"/>
        <v>0</v>
      </c>
      <c r="AI126" s="31"/>
      <c r="AJ126" s="31">
        <f t="shared" si="32"/>
        <v>0</v>
      </c>
      <c r="AK126" s="31">
        <f t="shared" si="38"/>
        <v>0</v>
      </c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</row>
    <row r="127" spans="2:50" s="154" customFormat="1" ht="34.5" customHeight="1" outlineLevel="1">
      <c r="B127" s="52" t="s">
        <v>1070</v>
      </c>
      <c r="C127" s="38" t="s">
        <v>1356</v>
      </c>
      <c r="D127" s="15" t="s">
        <v>95</v>
      </c>
      <c r="E127" s="38">
        <v>43707</v>
      </c>
      <c r="F127" s="26" t="s">
        <v>12</v>
      </c>
      <c r="G127" s="46"/>
      <c r="H127" s="28">
        <f t="shared" ref="H127:H130" si="40">I127+J127</f>
        <v>240</v>
      </c>
      <c r="I127" s="48">
        <v>120</v>
      </c>
      <c r="J127" s="48">
        <v>120</v>
      </c>
      <c r="K127" s="253">
        <v>0</v>
      </c>
      <c r="L127" s="173"/>
      <c r="M127" s="173"/>
      <c r="N127" s="173"/>
      <c r="O127" s="173"/>
      <c r="P127" s="173"/>
      <c r="Q127" s="173" t="s">
        <v>1139</v>
      </c>
      <c r="R127" s="173" t="s">
        <v>1139</v>
      </c>
      <c r="S127" s="55"/>
      <c r="T127" s="31"/>
      <c r="U127" s="31">
        <f t="shared" ref="U127:U129" si="41">SUMIF(T127,"Y",I127)</f>
        <v>0</v>
      </c>
      <c r="V127" s="30"/>
      <c r="W127" s="272"/>
      <c r="X127" s="31"/>
      <c r="Y127" s="31">
        <f t="shared" ref="Y127:Y129" si="42">U127*X127</f>
        <v>0</v>
      </c>
      <c r="AA127" s="31"/>
      <c r="AB127" s="31">
        <f t="shared" ref="AB127:AB129" si="43">SUMIF(AA127,"Y",K127)*X127</f>
        <v>0</v>
      </c>
      <c r="AC127" s="31"/>
      <c r="AD127" s="31">
        <f t="shared" ref="AD127:AD129" si="44">(I127-AB127)*COUNTIF(AL127:AU127,"L")</f>
        <v>0</v>
      </c>
      <c r="AE127" s="31"/>
      <c r="AF127" s="31"/>
      <c r="AG127" s="31">
        <f t="shared" ref="AG127:AG129" si="45">IFERROR(COUNTIF(AL127:AU127,"S")/(COUNTIF(AL127:AU127,"V")+COUNTIF(AL127:AU127,"S")),0)</f>
        <v>0</v>
      </c>
      <c r="AH127" s="31">
        <f t="shared" ref="AH127:AH129" si="46">(Y127-AB127-AD127)*AG127</f>
        <v>0</v>
      </c>
      <c r="AI127" s="31"/>
      <c r="AJ127" s="31">
        <f t="shared" ref="AJ127:AJ129" si="47">COUNTIF(AL127:AU127,"V")</f>
        <v>0</v>
      </c>
      <c r="AK127" s="31">
        <f t="shared" ref="AK127:AK129" si="48">Y127-AB127-AD127-AH127</f>
        <v>0</v>
      </c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</row>
    <row r="128" spans="2:50" s="154" customFormat="1" ht="34.5" customHeight="1" outlineLevel="1">
      <c r="B128" s="52" t="s">
        <v>2583</v>
      </c>
      <c r="C128" s="213" t="s">
        <v>2584</v>
      </c>
      <c r="D128" s="53" t="s">
        <v>95</v>
      </c>
      <c r="E128" s="213">
        <v>43794</v>
      </c>
      <c r="F128" s="39" t="s">
        <v>12</v>
      </c>
      <c r="G128" s="46"/>
      <c r="H128" s="28">
        <f t="shared" si="40"/>
        <v>520</v>
      </c>
      <c r="I128" s="48">
        <v>200</v>
      </c>
      <c r="J128" s="48">
        <v>320</v>
      </c>
      <c r="K128" s="253">
        <v>0</v>
      </c>
      <c r="L128" s="173"/>
      <c r="M128" s="173"/>
      <c r="N128" s="173"/>
      <c r="O128" s="173"/>
      <c r="P128" s="173"/>
      <c r="Q128" s="173" t="s">
        <v>1139</v>
      </c>
      <c r="R128" s="173" t="s">
        <v>1139</v>
      </c>
      <c r="S128" s="55"/>
      <c r="T128" s="31"/>
      <c r="U128" s="31">
        <f t="shared" si="41"/>
        <v>0</v>
      </c>
      <c r="V128" s="30"/>
      <c r="W128" s="272"/>
      <c r="X128" s="31"/>
      <c r="Y128" s="31">
        <f t="shared" si="42"/>
        <v>0</v>
      </c>
      <c r="AA128" s="31"/>
      <c r="AB128" s="31">
        <f t="shared" si="43"/>
        <v>0</v>
      </c>
      <c r="AC128" s="31"/>
      <c r="AD128" s="31">
        <f t="shared" si="44"/>
        <v>0</v>
      </c>
      <c r="AE128" s="31"/>
      <c r="AF128" s="31"/>
      <c r="AG128" s="31">
        <f t="shared" si="45"/>
        <v>0</v>
      </c>
      <c r="AH128" s="31">
        <f t="shared" si="46"/>
        <v>0</v>
      </c>
      <c r="AI128" s="31"/>
      <c r="AJ128" s="31">
        <f t="shared" si="47"/>
        <v>0</v>
      </c>
      <c r="AK128" s="31">
        <f t="shared" si="48"/>
        <v>0</v>
      </c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</row>
    <row r="129" spans="2:50" s="154" customFormat="1" ht="34.5" customHeight="1" outlineLevel="1">
      <c r="B129" s="52" t="s">
        <v>2585</v>
      </c>
      <c r="C129" s="213" t="s">
        <v>2586</v>
      </c>
      <c r="D129" s="53" t="s">
        <v>95</v>
      </c>
      <c r="E129" s="213">
        <v>43794</v>
      </c>
      <c r="F129" s="39" t="s">
        <v>12</v>
      </c>
      <c r="G129" s="46"/>
      <c r="H129" s="28">
        <f t="shared" si="40"/>
        <v>560</v>
      </c>
      <c r="I129" s="48">
        <v>220</v>
      </c>
      <c r="J129" s="48">
        <v>340</v>
      </c>
      <c r="K129" s="253">
        <v>0</v>
      </c>
      <c r="L129" s="173"/>
      <c r="M129" s="173"/>
      <c r="N129" s="173"/>
      <c r="O129" s="173"/>
      <c r="P129" s="173"/>
      <c r="Q129" s="173" t="s">
        <v>1139</v>
      </c>
      <c r="R129" s="173" t="s">
        <v>1139</v>
      </c>
      <c r="S129" s="55"/>
      <c r="T129" s="31"/>
      <c r="U129" s="31">
        <f t="shared" si="41"/>
        <v>0</v>
      </c>
      <c r="V129" s="30"/>
      <c r="W129" s="272"/>
      <c r="X129" s="31"/>
      <c r="Y129" s="31">
        <f t="shared" si="42"/>
        <v>0</v>
      </c>
      <c r="AA129" s="31"/>
      <c r="AB129" s="31">
        <f t="shared" si="43"/>
        <v>0</v>
      </c>
      <c r="AC129" s="31"/>
      <c r="AD129" s="31">
        <f t="shared" si="44"/>
        <v>0</v>
      </c>
      <c r="AE129" s="31"/>
      <c r="AF129" s="31"/>
      <c r="AG129" s="31">
        <f t="shared" si="45"/>
        <v>0</v>
      </c>
      <c r="AH129" s="31">
        <f t="shared" si="46"/>
        <v>0</v>
      </c>
      <c r="AI129" s="31"/>
      <c r="AJ129" s="31">
        <f t="shared" si="47"/>
        <v>0</v>
      </c>
      <c r="AK129" s="31">
        <f t="shared" si="48"/>
        <v>0</v>
      </c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</row>
    <row r="130" spans="2:50" s="154" customFormat="1" ht="34.5" customHeight="1" outlineLevel="1">
      <c r="B130" s="52" t="s">
        <v>2587</v>
      </c>
      <c r="C130" s="213" t="s">
        <v>2588</v>
      </c>
      <c r="D130" s="53" t="s">
        <v>95</v>
      </c>
      <c r="E130" s="213">
        <v>43792</v>
      </c>
      <c r="F130" s="39" t="s">
        <v>12</v>
      </c>
      <c r="G130" s="46"/>
      <c r="H130" s="28">
        <f t="shared" si="40"/>
        <v>230</v>
      </c>
      <c r="I130" s="48">
        <v>115</v>
      </c>
      <c r="J130" s="48">
        <v>115</v>
      </c>
      <c r="K130" s="253">
        <v>0</v>
      </c>
      <c r="L130" s="173"/>
      <c r="M130" s="173"/>
      <c r="N130" s="173"/>
      <c r="O130" s="173"/>
      <c r="P130" s="173"/>
      <c r="Q130" s="173" t="s">
        <v>1159</v>
      </c>
      <c r="R130" s="173" t="s">
        <v>1159</v>
      </c>
      <c r="S130" s="55"/>
      <c r="T130" s="31"/>
      <c r="U130" s="31">
        <f t="shared" si="34"/>
        <v>0</v>
      </c>
      <c r="V130" s="30"/>
      <c r="W130" s="272"/>
      <c r="X130" s="31"/>
      <c r="Y130" s="31">
        <f t="shared" si="35"/>
        <v>0</v>
      </c>
      <c r="AA130" s="31"/>
      <c r="AB130" s="31">
        <f t="shared" si="36"/>
        <v>0</v>
      </c>
      <c r="AC130" s="31"/>
      <c r="AD130" s="31">
        <f t="shared" si="29"/>
        <v>0</v>
      </c>
      <c r="AE130" s="31"/>
      <c r="AF130" s="31"/>
      <c r="AG130" s="31">
        <f t="shared" si="30"/>
        <v>0</v>
      </c>
      <c r="AH130" s="31">
        <f t="shared" si="37"/>
        <v>0</v>
      </c>
      <c r="AI130" s="31"/>
      <c r="AJ130" s="31">
        <f t="shared" si="32"/>
        <v>0</v>
      </c>
      <c r="AK130" s="31">
        <f t="shared" si="38"/>
        <v>0</v>
      </c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</row>
    <row r="131" spans="2:50" s="154" customFormat="1" ht="16.5" customHeight="1">
      <c r="B131" s="405" t="s">
        <v>240</v>
      </c>
      <c r="C131" s="405"/>
      <c r="D131" s="405"/>
      <c r="E131" s="406"/>
      <c r="F131" s="41" t="s">
        <v>7</v>
      </c>
      <c r="G131" s="42"/>
      <c r="H131" s="23">
        <f>H132/60</f>
        <v>523.35</v>
      </c>
      <c r="I131" s="23">
        <f>I132/60</f>
        <v>239.2</v>
      </c>
      <c r="J131" s="23">
        <f>J132/60</f>
        <v>284.14999999999998</v>
      </c>
      <c r="K131" s="252">
        <f>K132/60</f>
        <v>5</v>
      </c>
      <c r="L131" s="42"/>
      <c r="M131" s="42"/>
      <c r="N131" s="42"/>
      <c r="O131" s="42"/>
      <c r="P131" s="42"/>
      <c r="Q131" s="42"/>
      <c r="R131" s="42"/>
      <c r="S131" s="43"/>
      <c r="T131" s="42"/>
      <c r="U131" s="23">
        <f>U132/60</f>
        <v>0</v>
      </c>
      <c r="V131" s="43"/>
      <c r="W131" s="274"/>
      <c r="X131" s="42"/>
      <c r="Y131" s="23">
        <f>Y132/60</f>
        <v>0</v>
      </c>
      <c r="AA131" s="45"/>
      <c r="AB131" s="45">
        <f t="shared" ref="AB131:AK131" si="49">AB132/60</f>
        <v>0</v>
      </c>
      <c r="AC131" s="45"/>
      <c r="AD131" s="45">
        <f>AD132/60</f>
        <v>0</v>
      </c>
      <c r="AE131" s="45"/>
      <c r="AF131" s="45"/>
      <c r="AG131" s="45"/>
      <c r="AH131" s="45">
        <f>AH132/60</f>
        <v>0</v>
      </c>
      <c r="AI131" s="45"/>
      <c r="AJ131" s="42"/>
      <c r="AK131" s="45">
        <f t="shared" si="49"/>
        <v>0</v>
      </c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5"/>
      <c r="AW131" s="45"/>
      <c r="AX131" s="45">
        <f>AX132/60</f>
        <v>0</v>
      </c>
    </row>
    <row r="132" spans="2:50" s="154" customFormat="1" ht="20.5" customHeight="1">
      <c r="B132" s="405"/>
      <c r="C132" s="405"/>
      <c r="D132" s="405"/>
      <c r="E132" s="406"/>
      <c r="F132" s="44" t="s">
        <v>8</v>
      </c>
      <c r="G132" s="45"/>
      <c r="H132" s="23">
        <f>SUM(I132:J132)</f>
        <v>31401</v>
      </c>
      <c r="I132" s="23">
        <f>SUMIF($F$133:$F$166,"DQA",I133:I166)</f>
        <v>14352</v>
      </c>
      <c r="J132" s="23">
        <f>SUMIF($F$133:$F$166,"DQA",J133:J166)</f>
        <v>17049</v>
      </c>
      <c r="K132" s="252">
        <f>SUM(K133:K166)</f>
        <v>300</v>
      </c>
      <c r="L132" s="42"/>
      <c r="M132" s="42"/>
      <c r="N132" s="42"/>
      <c r="O132" s="42"/>
      <c r="P132" s="42"/>
      <c r="Q132" s="42"/>
      <c r="R132" s="42"/>
      <c r="S132" s="43"/>
      <c r="T132" s="42"/>
      <c r="U132" s="23">
        <f>SUM(U133:U166)</f>
        <v>0</v>
      </c>
      <c r="V132" s="43"/>
      <c r="W132" s="274"/>
      <c r="X132" s="42"/>
      <c r="Y132" s="23">
        <f>SUM(Y133:Y166)</f>
        <v>0</v>
      </c>
      <c r="AA132" s="45"/>
      <c r="AB132" s="45">
        <f t="shared" ref="AB132" si="50">SUM(AB133:AB166)</f>
        <v>0</v>
      </c>
      <c r="AC132" s="45"/>
      <c r="AD132" s="45">
        <f>SUM(AD133:AD166)</f>
        <v>0</v>
      </c>
      <c r="AE132" s="45"/>
      <c r="AF132" s="45"/>
      <c r="AG132" s="45"/>
      <c r="AH132" s="45">
        <f>SUM(AH133:AH166)</f>
        <v>0</v>
      </c>
      <c r="AI132" s="45"/>
      <c r="AJ132" s="42"/>
      <c r="AK132" s="45">
        <f t="shared" ref="AK132" si="51">SUM(AK133:AK166)</f>
        <v>0</v>
      </c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5"/>
      <c r="AW132" s="45"/>
      <c r="AX132" s="45">
        <f t="shared" ref="AX132" si="52">SUM(AX133:AX166)</f>
        <v>0</v>
      </c>
    </row>
    <row r="133" spans="2:50" s="154" customFormat="1" ht="23.5" customHeight="1" outlineLevel="1">
      <c r="B133" s="155" t="s">
        <v>241</v>
      </c>
      <c r="C133" s="14" t="s">
        <v>242</v>
      </c>
      <c r="D133" s="25" t="s">
        <v>243</v>
      </c>
      <c r="E133" s="16">
        <v>43294</v>
      </c>
      <c r="F133" s="17" t="s">
        <v>12</v>
      </c>
      <c r="G133" s="27" t="s">
        <v>13</v>
      </c>
      <c r="H133" s="28">
        <f t="shared" ref="H133:H163" si="53">I133+J133</f>
        <v>1712</v>
      </c>
      <c r="I133" s="48">
        <v>1225</v>
      </c>
      <c r="J133" s="48">
        <v>487</v>
      </c>
      <c r="K133" s="253">
        <v>0</v>
      </c>
      <c r="L133" s="31" t="s">
        <v>1199</v>
      </c>
      <c r="M133" s="31" t="s">
        <v>1198</v>
      </c>
      <c r="N133" s="31" t="s">
        <v>1217</v>
      </c>
      <c r="O133" s="31" t="s">
        <v>1198</v>
      </c>
      <c r="P133" s="31" t="s">
        <v>1217</v>
      </c>
      <c r="Q133" s="31" t="s">
        <v>1159</v>
      </c>
      <c r="R133" s="31" t="s">
        <v>1159</v>
      </c>
      <c r="S133" s="55" t="s">
        <v>1218</v>
      </c>
      <c r="T133" s="31"/>
      <c r="U133" s="31">
        <f t="shared" ref="U133:U166" si="54">SUMIF(T133,"Y",I133)</f>
        <v>0</v>
      </c>
      <c r="V133" s="30"/>
      <c r="W133" s="272"/>
      <c r="X133" s="31"/>
      <c r="Y133" s="31">
        <f t="shared" ref="Y133:Y166" si="55">U133*X133</f>
        <v>0</v>
      </c>
      <c r="AA133" s="31"/>
      <c r="AB133" s="31">
        <f t="shared" ref="AB133:AB166" si="56">SUMIF(AA133,"Y",K133)*X133</f>
        <v>0</v>
      </c>
      <c r="AC133" s="31"/>
      <c r="AD133" s="31">
        <f t="shared" ref="AD133:AD166" si="57">(I133-AB133)*COUNTIF(AL133:AU133,"L")</f>
        <v>0</v>
      </c>
      <c r="AE133" s="31"/>
      <c r="AF133" s="31"/>
      <c r="AG133" s="31">
        <f t="shared" ref="AG133:AG166" si="58">IFERROR(COUNTIF(AL133:AU133,"S")/(COUNTIF(AL133:AU133,"V")+COUNTIF(AL133:AU133,"S")),0)</f>
        <v>0</v>
      </c>
      <c r="AH133" s="31">
        <f t="shared" ref="AH133:AH166" si="59">(Y133-AB133-AD133)*AG133</f>
        <v>0</v>
      </c>
      <c r="AI133" s="31"/>
      <c r="AJ133" s="31">
        <f t="shared" ref="AJ133:AJ166" si="60">COUNTIF(AL133:AU133,"V")</f>
        <v>0</v>
      </c>
      <c r="AK133" s="31">
        <f t="shared" ref="AK133:AK166" si="61">Y133-AB133-AD133-AH133</f>
        <v>0</v>
      </c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</row>
    <row r="134" spans="2:50" s="154" customFormat="1" ht="23.5" customHeight="1" outlineLevel="1">
      <c r="B134" s="155" t="s">
        <v>244</v>
      </c>
      <c r="C134" s="14" t="s">
        <v>245</v>
      </c>
      <c r="D134" s="25" t="s">
        <v>1357</v>
      </c>
      <c r="E134" s="16">
        <v>43693</v>
      </c>
      <c r="F134" s="17" t="s">
        <v>12</v>
      </c>
      <c r="G134" s="27" t="s">
        <v>13</v>
      </c>
      <c r="H134" s="28">
        <f t="shared" si="53"/>
        <v>376</v>
      </c>
      <c r="I134" s="48">
        <v>370</v>
      </c>
      <c r="J134" s="48">
        <v>6</v>
      </c>
      <c r="K134" s="253">
        <v>0</v>
      </c>
      <c r="L134" s="31" t="s">
        <v>1199</v>
      </c>
      <c r="M134" s="31" t="s">
        <v>1198</v>
      </c>
      <c r="N134" s="31" t="s">
        <v>1217</v>
      </c>
      <c r="O134" s="31" t="s">
        <v>1198</v>
      </c>
      <c r="P134" s="31" t="s">
        <v>1217</v>
      </c>
      <c r="Q134" s="31" t="s">
        <v>1158</v>
      </c>
      <c r="R134" s="31" t="s">
        <v>1158</v>
      </c>
      <c r="S134" s="55" t="s">
        <v>1218</v>
      </c>
      <c r="T134" s="31"/>
      <c r="U134" s="31">
        <f t="shared" si="54"/>
        <v>0</v>
      </c>
      <c r="V134" s="30"/>
      <c r="W134" s="272"/>
      <c r="X134" s="31"/>
      <c r="Y134" s="31">
        <f t="shared" si="55"/>
        <v>0</v>
      </c>
      <c r="AA134" s="31"/>
      <c r="AB134" s="31">
        <f t="shared" si="56"/>
        <v>0</v>
      </c>
      <c r="AC134" s="31"/>
      <c r="AD134" s="31">
        <f t="shared" si="57"/>
        <v>0</v>
      </c>
      <c r="AE134" s="31"/>
      <c r="AF134" s="31"/>
      <c r="AG134" s="31">
        <f t="shared" si="58"/>
        <v>0</v>
      </c>
      <c r="AH134" s="31">
        <f t="shared" si="59"/>
        <v>0</v>
      </c>
      <c r="AI134" s="31"/>
      <c r="AJ134" s="31">
        <f t="shared" si="60"/>
        <v>0</v>
      </c>
      <c r="AK134" s="31">
        <f t="shared" si="61"/>
        <v>0</v>
      </c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</row>
    <row r="135" spans="2:50" s="154" customFormat="1" ht="23.5" customHeight="1" outlineLevel="1">
      <c r="B135" s="155" t="s">
        <v>246</v>
      </c>
      <c r="C135" s="14" t="s">
        <v>247</v>
      </c>
      <c r="D135" s="25" t="s">
        <v>36</v>
      </c>
      <c r="E135" s="16">
        <v>43073</v>
      </c>
      <c r="F135" s="17" t="s">
        <v>12</v>
      </c>
      <c r="G135" s="27" t="s">
        <v>24</v>
      </c>
      <c r="H135" s="28">
        <f t="shared" si="53"/>
        <v>120</v>
      </c>
      <c r="I135" s="48">
        <v>60</v>
      </c>
      <c r="J135" s="48">
        <v>60</v>
      </c>
      <c r="K135" s="253">
        <v>0</v>
      </c>
      <c r="L135" s="31" t="s">
        <v>1188</v>
      </c>
      <c r="M135" s="31" t="s">
        <v>1188</v>
      </c>
      <c r="N135" s="31" t="s">
        <v>1219</v>
      </c>
      <c r="O135" s="31" t="s">
        <v>1188</v>
      </c>
      <c r="P135" s="174" t="s">
        <v>1220</v>
      </c>
      <c r="Q135" s="31" t="s">
        <v>1159</v>
      </c>
      <c r="R135" s="31" t="s">
        <v>1159</v>
      </c>
      <c r="S135" s="55" t="s">
        <v>1218</v>
      </c>
      <c r="T135" s="31"/>
      <c r="U135" s="31">
        <f t="shared" si="54"/>
        <v>0</v>
      </c>
      <c r="V135" s="30"/>
      <c r="W135" s="272"/>
      <c r="X135" s="31"/>
      <c r="Y135" s="31">
        <f t="shared" si="55"/>
        <v>0</v>
      </c>
      <c r="AA135" s="31"/>
      <c r="AB135" s="31">
        <f t="shared" si="56"/>
        <v>0</v>
      </c>
      <c r="AC135" s="31"/>
      <c r="AD135" s="31">
        <f t="shared" si="57"/>
        <v>0</v>
      </c>
      <c r="AE135" s="31"/>
      <c r="AF135" s="31"/>
      <c r="AG135" s="31">
        <f t="shared" si="58"/>
        <v>0</v>
      </c>
      <c r="AH135" s="31">
        <f t="shared" si="59"/>
        <v>0</v>
      </c>
      <c r="AI135" s="31"/>
      <c r="AJ135" s="31">
        <f t="shared" si="60"/>
        <v>0</v>
      </c>
      <c r="AK135" s="31">
        <f t="shared" si="61"/>
        <v>0</v>
      </c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</row>
    <row r="136" spans="2:50" s="154" customFormat="1" ht="23.5" customHeight="1" outlineLevel="1">
      <c r="B136" s="155" t="s">
        <v>248</v>
      </c>
      <c r="C136" s="14" t="s">
        <v>249</v>
      </c>
      <c r="D136" s="25" t="s">
        <v>156</v>
      </c>
      <c r="E136" s="16">
        <v>43216</v>
      </c>
      <c r="F136" s="17" t="s">
        <v>12</v>
      </c>
      <c r="G136" s="27" t="s">
        <v>13</v>
      </c>
      <c r="H136" s="28">
        <f t="shared" si="53"/>
        <v>1114</v>
      </c>
      <c r="I136" s="48">
        <v>451</v>
      </c>
      <c r="J136" s="48">
        <v>663</v>
      </c>
      <c r="K136" s="253">
        <v>0</v>
      </c>
      <c r="L136" s="31" t="s">
        <v>1198</v>
      </c>
      <c r="M136" s="31" t="s">
        <v>1221</v>
      </c>
      <c r="N136" s="31" t="s">
        <v>1222</v>
      </c>
      <c r="O136" s="31" t="s">
        <v>1197</v>
      </c>
      <c r="P136" s="31" t="s">
        <v>1204</v>
      </c>
      <c r="Q136" s="31" t="s">
        <v>1159</v>
      </c>
      <c r="R136" s="31" t="s">
        <v>1159</v>
      </c>
      <c r="S136" s="55" t="s">
        <v>1232</v>
      </c>
      <c r="T136" s="31"/>
      <c r="U136" s="31">
        <f t="shared" si="54"/>
        <v>0</v>
      </c>
      <c r="V136" s="30"/>
      <c r="W136" s="272"/>
      <c r="X136" s="31"/>
      <c r="Y136" s="31">
        <f t="shared" si="55"/>
        <v>0</v>
      </c>
      <c r="AA136" s="31"/>
      <c r="AB136" s="31">
        <f t="shared" si="56"/>
        <v>0</v>
      </c>
      <c r="AC136" s="31"/>
      <c r="AD136" s="31">
        <f t="shared" si="57"/>
        <v>0</v>
      </c>
      <c r="AE136" s="31"/>
      <c r="AF136" s="31"/>
      <c r="AG136" s="31">
        <f t="shared" si="58"/>
        <v>0</v>
      </c>
      <c r="AH136" s="31">
        <f t="shared" si="59"/>
        <v>0</v>
      </c>
      <c r="AI136" s="31"/>
      <c r="AJ136" s="31">
        <f t="shared" si="60"/>
        <v>0</v>
      </c>
      <c r="AK136" s="31">
        <f t="shared" si="61"/>
        <v>0</v>
      </c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</row>
    <row r="137" spans="2:50" s="154" customFormat="1" ht="23.5" customHeight="1" outlineLevel="1">
      <c r="B137" s="155" t="s">
        <v>250</v>
      </c>
      <c r="C137" s="14" t="s">
        <v>251</v>
      </c>
      <c r="D137" s="25" t="s">
        <v>1358</v>
      </c>
      <c r="E137" s="16">
        <v>43693</v>
      </c>
      <c r="F137" s="17" t="s">
        <v>12</v>
      </c>
      <c r="G137" s="27" t="s">
        <v>13</v>
      </c>
      <c r="H137" s="28">
        <f t="shared" si="53"/>
        <v>6771</v>
      </c>
      <c r="I137" s="48">
        <v>1173</v>
      </c>
      <c r="J137" s="56">
        <v>5598</v>
      </c>
      <c r="K137" s="254">
        <v>160</v>
      </c>
      <c r="L137" s="31" t="s">
        <v>1198</v>
      </c>
      <c r="M137" s="31" t="s">
        <v>1221</v>
      </c>
      <c r="N137" s="31" t="s">
        <v>1222</v>
      </c>
      <c r="O137" s="31" t="s">
        <v>1197</v>
      </c>
      <c r="P137" s="31" t="s">
        <v>1204</v>
      </c>
      <c r="Q137" s="31" t="s">
        <v>1159</v>
      </c>
      <c r="R137" s="31" t="s">
        <v>1159</v>
      </c>
      <c r="S137" s="55" t="s">
        <v>1218</v>
      </c>
      <c r="T137" s="31"/>
      <c r="U137" s="31">
        <f t="shared" si="54"/>
        <v>0</v>
      </c>
      <c r="V137" s="30"/>
      <c r="W137" s="272"/>
      <c r="X137" s="31"/>
      <c r="Y137" s="31">
        <f t="shared" si="55"/>
        <v>0</v>
      </c>
      <c r="AA137" s="174"/>
      <c r="AB137" s="31">
        <f t="shared" si="56"/>
        <v>0</v>
      </c>
      <c r="AC137" s="31"/>
      <c r="AD137" s="31">
        <f t="shared" si="57"/>
        <v>0</v>
      </c>
      <c r="AE137" s="31"/>
      <c r="AF137" s="31"/>
      <c r="AG137" s="31">
        <f t="shared" si="58"/>
        <v>0</v>
      </c>
      <c r="AH137" s="31">
        <f t="shared" si="59"/>
        <v>0</v>
      </c>
      <c r="AI137" s="31"/>
      <c r="AJ137" s="31">
        <f t="shared" si="60"/>
        <v>0</v>
      </c>
      <c r="AK137" s="235">
        <f t="shared" si="61"/>
        <v>0</v>
      </c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</row>
    <row r="138" spans="2:50" s="154" customFormat="1" ht="23.5" customHeight="1" outlineLevel="1">
      <c r="B138" s="155" t="s">
        <v>252</v>
      </c>
      <c r="C138" s="14" t="s">
        <v>253</v>
      </c>
      <c r="D138" s="25" t="s">
        <v>1359</v>
      </c>
      <c r="E138" s="16">
        <v>43693</v>
      </c>
      <c r="F138" s="17" t="s">
        <v>12</v>
      </c>
      <c r="G138" s="27" t="s">
        <v>13</v>
      </c>
      <c r="H138" s="28">
        <f t="shared" si="53"/>
        <v>723</v>
      </c>
      <c r="I138" s="48">
        <v>339</v>
      </c>
      <c r="J138" s="48">
        <v>384</v>
      </c>
      <c r="K138" s="254">
        <v>140</v>
      </c>
      <c r="L138" s="31" t="s">
        <v>1199</v>
      </c>
      <c r="M138" s="31" t="s">
        <v>1198</v>
      </c>
      <c r="N138" s="31" t="s">
        <v>1217</v>
      </c>
      <c r="O138" s="31" t="s">
        <v>1198</v>
      </c>
      <c r="P138" s="31" t="s">
        <v>1217</v>
      </c>
      <c r="Q138" s="31" t="s">
        <v>1158</v>
      </c>
      <c r="R138" s="31" t="s">
        <v>1158</v>
      </c>
      <c r="S138" s="55" t="s">
        <v>1218</v>
      </c>
      <c r="T138" s="31"/>
      <c r="U138" s="31">
        <f t="shared" si="54"/>
        <v>0</v>
      </c>
      <c r="V138" s="30"/>
      <c r="W138" s="272"/>
      <c r="X138" s="31"/>
      <c r="Y138" s="31">
        <f t="shared" si="55"/>
        <v>0</v>
      </c>
      <c r="AA138" s="174"/>
      <c r="AB138" s="31">
        <f t="shared" si="56"/>
        <v>0</v>
      </c>
      <c r="AC138" s="31"/>
      <c r="AD138" s="31">
        <f t="shared" si="57"/>
        <v>0</v>
      </c>
      <c r="AE138" s="31"/>
      <c r="AF138" s="31"/>
      <c r="AG138" s="31">
        <f t="shared" si="58"/>
        <v>0</v>
      </c>
      <c r="AH138" s="31">
        <f t="shared" si="59"/>
        <v>0</v>
      </c>
      <c r="AI138" s="31"/>
      <c r="AJ138" s="31">
        <f t="shared" si="60"/>
        <v>0</v>
      </c>
      <c r="AK138" s="235">
        <f t="shared" si="61"/>
        <v>0</v>
      </c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</row>
    <row r="139" spans="2:50" s="154" customFormat="1" ht="23.5" customHeight="1" outlineLevel="1">
      <c r="B139" s="155" t="s">
        <v>254</v>
      </c>
      <c r="C139" s="14" t="s">
        <v>255</v>
      </c>
      <c r="D139" s="25" t="s">
        <v>58</v>
      </c>
      <c r="E139" s="16">
        <v>43073</v>
      </c>
      <c r="F139" s="17" t="s">
        <v>12</v>
      </c>
      <c r="G139" s="27" t="s">
        <v>24</v>
      </c>
      <c r="H139" s="28">
        <f t="shared" si="53"/>
        <v>732</v>
      </c>
      <c r="I139" s="48">
        <v>366</v>
      </c>
      <c r="J139" s="48">
        <v>366</v>
      </c>
      <c r="K139" s="253">
        <v>0</v>
      </c>
      <c r="L139" s="31" t="s">
        <v>1198</v>
      </c>
      <c r="M139" s="31" t="s">
        <v>1221</v>
      </c>
      <c r="N139" s="31" t="s">
        <v>1222</v>
      </c>
      <c r="O139" s="31" t="s">
        <v>1197</v>
      </c>
      <c r="P139" s="31" t="s">
        <v>1204</v>
      </c>
      <c r="Q139" s="31" t="s">
        <v>1159</v>
      </c>
      <c r="R139" s="31" t="s">
        <v>1159</v>
      </c>
      <c r="S139" s="55" t="s">
        <v>1218</v>
      </c>
      <c r="T139" s="31"/>
      <c r="U139" s="31">
        <f t="shared" si="54"/>
        <v>0</v>
      </c>
      <c r="V139" s="30"/>
      <c r="W139" s="272"/>
      <c r="X139" s="31"/>
      <c r="Y139" s="31">
        <f t="shared" si="55"/>
        <v>0</v>
      </c>
      <c r="AA139" s="31"/>
      <c r="AB139" s="31">
        <f t="shared" si="56"/>
        <v>0</v>
      </c>
      <c r="AC139" s="31"/>
      <c r="AD139" s="31">
        <f t="shared" si="57"/>
        <v>0</v>
      </c>
      <c r="AE139" s="31"/>
      <c r="AF139" s="31"/>
      <c r="AG139" s="31">
        <f t="shared" si="58"/>
        <v>0</v>
      </c>
      <c r="AH139" s="31">
        <f t="shared" si="59"/>
        <v>0</v>
      </c>
      <c r="AI139" s="31"/>
      <c r="AJ139" s="31">
        <f t="shared" si="60"/>
        <v>0</v>
      </c>
      <c r="AK139" s="31">
        <f t="shared" si="61"/>
        <v>0</v>
      </c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</row>
    <row r="140" spans="2:50" s="154" customFormat="1" ht="23.5" customHeight="1" outlineLevel="1">
      <c r="B140" s="155" t="s">
        <v>256</v>
      </c>
      <c r="C140" s="14" t="s">
        <v>257</v>
      </c>
      <c r="D140" s="25" t="s">
        <v>36</v>
      </c>
      <c r="E140" s="16">
        <v>43670</v>
      </c>
      <c r="F140" s="17" t="s">
        <v>258</v>
      </c>
      <c r="G140" s="27" t="s">
        <v>13</v>
      </c>
      <c r="H140" s="28">
        <f t="shared" si="53"/>
        <v>391</v>
      </c>
      <c r="I140" s="48">
        <v>391</v>
      </c>
      <c r="J140" s="48">
        <v>0</v>
      </c>
      <c r="K140" s="253">
        <v>0</v>
      </c>
      <c r="L140" s="31" t="s">
        <v>1198</v>
      </c>
      <c r="M140" s="31" t="s">
        <v>1221</v>
      </c>
      <c r="N140" s="31" t="s">
        <v>1198</v>
      </c>
      <c r="O140" s="31" t="s">
        <v>1197</v>
      </c>
      <c r="P140" s="31" t="s">
        <v>1206</v>
      </c>
      <c r="Q140" s="31" t="s">
        <v>1159</v>
      </c>
      <c r="R140" s="31" t="s">
        <v>1159</v>
      </c>
      <c r="S140" s="55" t="s">
        <v>1223</v>
      </c>
      <c r="T140" s="31"/>
      <c r="U140" s="31">
        <f t="shared" si="54"/>
        <v>0</v>
      </c>
      <c r="V140" s="30"/>
      <c r="W140" s="272"/>
      <c r="X140" s="31"/>
      <c r="Y140" s="31">
        <f t="shared" si="55"/>
        <v>0</v>
      </c>
      <c r="AA140" s="31"/>
      <c r="AB140" s="31">
        <f t="shared" si="56"/>
        <v>0</v>
      </c>
      <c r="AC140" s="31"/>
      <c r="AD140" s="31">
        <f t="shared" si="57"/>
        <v>0</v>
      </c>
      <c r="AE140" s="31"/>
      <c r="AF140" s="31"/>
      <c r="AG140" s="31">
        <f t="shared" si="58"/>
        <v>0</v>
      </c>
      <c r="AH140" s="31">
        <f t="shared" si="59"/>
        <v>0</v>
      </c>
      <c r="AI140" s="31"/>
      <c r="AJ140" s="31">
        <f t="shared" si="60"/>
        <v>0</v>
      </c>
      <c r="AK140" s="31">
        <f t="shared" si="61"/>
        <v>0</v>
      </c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</row>
    <row r="141" spans="2:50" s="154" customFormat="1" ht="26" outlineLevel="1">
      <c r="B141" s="155" t="s">
        <v>259</v>
      </c>
      <c r="C141" s="14" t="s">
        <v>260</v>
      </c>
      <c r="D141" s="25" t="s">
        <v>19</v>
      </c>
      <c r="E141" s="16">
        <v>43517</v>
      </c>
      <c r="F141" s="17" t="s">
        <v>12</v>
      </c>
      <c r="G141" s="27" t="s">
        <v>13</v>
      </c>
      <c r="H141" s="28">
        <f t="shared" si="53"/>
        <v>1955</v>
      </c>
      <c r="I141" s="48">
        <v>755</v>
      </c>
      <c r="J141" s="48">
        <v>1200</v>
      </c>
      <c r="K141" s="253">
        <v>0</v>
      </c>
      <c r="L141" s="31" t="s">
        <v>1198</v>
      </c>
      <c r="M141" s="31" t="s">
        <v>1221</v>
      </c>
      <c r="N141" s="31" t="s">
        <v>1222</v>
      </c>
      <c r="O141" s="31" t="s">
        <v>1197</v>
      </c>
      <c r="P141" s="31" t="s">
        <v>1204</v>
      </c>
      <c r="Q141" s="31" t="s">
        <v>1159</v>
      </c>
      <c r="R141" s="31" t="s">
        <v>1159</v>
      </c>
      <c r="S141" s="55" t="s">
        <v>1224</v>
      </c>
      <c r="T141" s="31"/>
      <c r="U141" s="31">
        <f t="shared" si="54"/>
        <v>0</v>
      </c>
      <c r="V141" s="30"/>
      <c r="W141" s="272"/>
      <c r="X141" s="31"/>
      <c r="Y141" s="31">
        <f t="shared" si="55"/>
        <v>0</v>
      </c>
      <c r="AA141" s="31"/>
      <c r="AB141" s="31">
        <f t="shared" si="56"/>
        <v>0</v>
      </c>
      <c r="AC141" s="31"/>
      <c r="AD141" s="31">
        <f t="shared" si="57"/>
        <v>0</v>
      </c>
      <c r="AE141" s="31"/>
      <c r="AF141" s="31"/>
      <c r="AG141" s="31">
        <f t="shared" si="58"/>
        <v>0</v>
      </c>
      <c r="AH141" s="31">
        <f t="shared" si="59"/>
        <v>0</v>
      </c>
      <c r="AI141" s="31"/>
      <c r="AJ141" s="31">
        <f t="shared" si="60"/>
        <v>0</v>
      </c>
      <c r="AK141" s="31">
        <f t="shared" si="61"/>
        <v>0</v>
      </c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</row>
    <row r="142" spans="2:50" s="154" customFormat="1" ht="26" outlineLevel="1">
      <c r="B142" s="155" t="s">
        <v>261</v>
      </c>
      <c r="C142" s="14" t="s">
        <v>262</v>
      </c>
      <c r="D142" s="25" t="s">
        <v>19</v>
      </c>
      <c r="E142" s="16">
        <v>43073</v>
      </c>
      <c r="F142" s="17" t="s">
        <v>12</v>
      </c>
      <c r="G142" s="27" t="s">
        <v>13</v>
      </c>
      <c r="H142" s="28">
        <f t="shared" si="53"/>
        <v>2350</v>
      </c>
      <c r="I142" s="48">
        <v>700</v>
      </c>
      <c r="J142" s="48">
        <v>1650</v>
      </c>
      <c r="K142" s="253">
        <v>0</v>
      </c>
      <c r="L142" s="31" t="s">
        <v>1198</v>
      </c>
      <c r="M142" s="31" t="s">
        <v>1221</v>
      </c>
      <c r="N142" s="31" t="s">
        <v>1222</v>
      </c>
      <c r="O142" s="31" t="s">
        <v>1197</v>
      </c>
      <c r="P142" s="31" t="s">
        <v>1204</v>
      </c>
      <c r="Q142" s="31" t="s">
        <v>1159</v>
      </c>
      <c r="R142" s="31" t="s">
        <v>1159</v>
      </c>
      <c r="S142" s="55" t="s">
        <v>1231</v>
      </c>
      <c r="T142" s="31"/>
      <c r="U142" s="31">
        <f t="shared" si="54"/>
        <v>0</v>
      </c>
      <c r="V142" s="30"/>
      <c r="W142" s="272"/>
      <c r="X142" s="31"/>
      <c r="Y142" s="31">
        <f t="shared" si="55"/>
        <v>0</v>
      </c>
      <c r="AA142" s="31"/>
      <c r="AB142" s="31">
        <f t="shared" si="56"/>
        <v>0</v>
      </c>
      <c r="AC142" s="31"/>
      <c r="AD142" s="31">
        <f t="shared" si="57"/>
        <v>0</v>
      </c>
      <c r="AE142" s="31"/>
      <c r="AF142" s="31"/>
      <c r="AG142" s="31">
        <f t="shared" si="58"/>
        <v>0</v>
      </c>
      <c r="AH142" s="31">
        <f t="shared" si="59"/>
        <v>0</v>
      </c>
      <c r="AI142" s="31"/>
      <c r="AJ142" s="31">
        <f t="shared" si="60"/>
        <v>0</v>
      </c>
      <c r="AK142" s="31">
        <f t="shared" si="61"/>
        <v>0</v>
      </c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</row>
    <row r="143" spans="2:50" s="154" customFormat="1" ht="26" outlineLevel="1">
      <c r="B143" s="155" t="s">
        <v>263</v>
      </c>
      <c r="C143" s="14" t="s">
        <v>264</v>
      </c>
      <c r="D143" s="25" t="s">
        <v>36</v>
      </c>
      <c r="E143" s="16">
        <v>43073</v>
      </c>
      <c r="F143" s="17" t="s">
        <v>12</v>
      </c>
      <c r="G143" s="27" t="s">
        <v>13</v>
      </c>
      <c r="H143" s="28">
        <f t="shared" si="53"/>
        <v>170</v>
      </c>
      <c r="I143" s="48">
        <v>85</v>
      </c>
      <c r="J143" s="48">
        <v>85</v>
      </c>
      <c r="K143" s="253">
        <v>0</v>
      </c>
      <c r="L143" s="31" t="s">
        <v>1199</v>
      </c>
      <c r="M143" s="31" t="s">
        <v>1198</v>
      </c>
      <c r="N143" s="31" t="s">
        <v>1217</v>
      </c>
      <c r="O143" s="31" t="s">
        <v>1198</v>
      </c>
      <c r="P143" s="31" t="s">
        <v>1217</v>
      </c>
      <c r="Q143" s="31" t="s">
        <v>1158</v>
      </c>
      <c r="R143" s="31" t="s">
        <v>1158</v>
      </c>
      <c r="S143" s="55" t="s">
        <v>1232</v>
      </c>
      <c r="T143" s="31"/>
      <c r="U143" s="31">
        <f t="shared" si="54"/>
        <v>0</v>
      </c>
      <c r="V143" s="30"/>
      <c r="W143" s="272"/>
      <c r="X143" s="31"/>
      <c r="Y143" s="31">
        <f t="shared" si="55"/>
        <v>0</v>
      </c>
      <c r="AA143" s="31"/>
      <c r="AB143" s="31">
        <f t="shared" si="56"/>
        <v>0</v>
      </c>
      <c r="AC143" s="31"/>
      <c r="AD143" s="31">
        <f t="shared" si="57"/>
        <v>0</v>
      </c>
      <c r="AE143" s="31"/>
      <c r="AF143" s="31"/>
      <c r="AG143" s="31">
        <f t="shared" si="58"/>
        <v>0</v>
      </c>
      <c r="AH143" s="31">
        <f t="shared" si="59"/>
        <v>0</v>
      </c>
      <c r="AI143" s="31"/>
      <c r="AJ143" s="31">
        <f t="shared" si="60"/>
        <v>0</v>
      </c>
      <c r="AK143" s="31">
        <f t="shared" si="61"/>
        <v>0</v>
      </c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</row>
    <row r="144" spans="2:50" s="154" customFormat="1" ht="13" outlineLevel="1">
      <c r="B144" s="155" t="s">
        <v>265</v>
      </c>
      <c r="C144" s="14" t="s">
        <v>266</v>
      </c>
      <c r="D144" s="25" t="s">
        <v>31</v>
      </c>
      <c r="E144" s="16">
        <v>43216</v>
      </c>
      <c r="F144" s="17" t="s">
        <v>12</v>
      </c>
      <c r="G144" s="27" t="s">
        <v>13</v>
      </c>
      <c r="H144" s="28">
        <f t="shared" si="53"/>
        <v>1055</v>
      </c>
      <c r="I144" s="48">
        <v>320</v>
      </c>
      <c r="J144" s="48">
        <v>735</v>
      </c>
      <c r="K144" s="253">
        <v>0</v>
      </c>
      <c r="L144" s="31" t="s">
        <v>1198</v>
      </c>
      <c r="M144" s="31" t="s">
        <v>1221</v>
      </c>
      <c r="N144" s="31" t="s">
        <v>1222</v>
      </c>
      <c r="O144" s="31" t="s">
        <v>1197</v>
      </c>
      <c r="P144" s="31" t="s">
        <v>1204</v>
      </c>
      <c r="Q144" s="31" t="s">
        <v>1159</v>
      </c>
      <c r="R144" s="31" t="s">
        <v>1159</v>
      </c>
      <c r="S144" s="55" t="s">
        <v>1225</v>
      </c>
      <c r="T144" s="31"/>
      <c r="U144" s="31">
        <f t="shared" si="54"/>
        <v>0</v>
      </c>
      <c r="V144" s="30"/>
      <c r="W144" s="272"/>
      <c r="X144" s="31"/>
      <c r="Y144" s="31">
        <f t="shared" si="55"/>
        <v>0</v>
      </c>
      <c r="AA144" s="31"/>
      <c r="AB144" s="31">
        <f t="shared" si="56"/>
        <v>0</v>
      </c>
      <c r="AC144" s="31"/>
      <c r="AD144" s="31">
        <f t="shared" si="57"/>
        <v>0</v>
      </c>
      <c r="AE144" s="31"/>
      <c r="AF144" s="31"/>
      <c r="AG144" s="31">
        <f t="shared" si="58"/>
        <v>0</v>
      </c>
      <c r="AH144" s="31">
        <f t="shared" si="59"/>
        <v>0</v>
      </c>
      <c r="AI144" s="31"/>
      <c r="AJ144" s="31">
        <f t="shared" si="60"/>
        <v>0</v>
      </c>
      <c r="AK144" s="31">
        <f t="shared" si="61"/>
        <v>0</v>
      </c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</row>
    <row r="145" spans="2:50" s="154" customFormat="1" ht="13" outlineLevel="1">
      <c r="B145" s="155" t="s">
        <v>267</v>
      </c>
      <c r="C145" s="14" t="s">
        <v>268</v>
      </c>
      <c r="D145" s="25" t="s">
        <v>58</v>
      </c>
      <c r="E145" s="16">
        <v>43073</v>
      </c>
      <c r="F145" s="17" t="s">
        <v>12</v>
      </c>
      <c r="G145" s="27" t="s">
        <v>13</v>
      </c>
      <c r="H145" s="28">
        <f t="shared" si="53"/>
        <v>192</v>
      </c>
      <c r="I145" s="48">
        <v>172</v>
      </c>
      <c r="J145" s="48">
        <v>20</v>
      </c>
      <c r="K145" s="253">
        <v>0</v>
      </c>
      <c r="L145" s="31" t="s">
        <v>1198</v>
      </c>
      <c r="M145" s="31" t="s">
        <v>1221</v>
      </c>
      <c r="N145" s="31" t="s">
        <v>1222</v>
      </c>
      <c r="O145" s="31" t="s">
        <v>1197</v>
      </c>
      <c r="P145" s="31" t="s">
        <v>1204</v>
      </c>
      <c r="Q145" s="31" t="s">
        <v>1159</v>
      </c>
      <c r="R145" s="31" t="s">
        <v>1159</v>
      </c>
      <c r="S145" s="55" t="s">
        <v>1226</v>
      </c>
      <c r="T145" s="31"/>
      <c r="U145" s="31">
        <f t="shared" si="54"/>
        <v>0</v>
      </c>
      <c r="V145" s="30"/>
      <c r="W145" s="272"/>
      <c r="X145" s="31"/>
      <c r="Y145" s="31">
        <f t="shared" si="55"/>
        <v>0</v>
      </c>
      <c r="AA145" s="31"/>
      <c r="AB145" s="31">
        <f t="shared" si="56"/>
        <v>0</v>
      </c>
      <c r="AC145" s="31"/>
      <c r="AD145" s="31">
        <f t="shared" si="57"/>
        <v>0</v>
      </c>
      <c r="AE145" s="31"/>
      <c r="AF145" s="31"/>
      <c r="AG145" s="31">
        <f t="shared" si="58"/>
        <v>0</v>
      </c>
      <c r="AH145" s="31">
        <f t="shared" si="59"/>
        <v>0</v>
      </c>
      <c r="AI145" s="31"/>
      <c r="AJ145" s="31">
        <f t="shared" si="60"/>
        <v>0</v>
      </c>
      <c r="AK145" s="31">
        <f t="shared" si="61"/>
        <v>0</v>
      </c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</row>
    <row r="146" spans="2:50" s="154" customFormat="1" ht="26" outlineLevel="1">
      <c r="B146" s="155" t="s">
        <v>269</v>
      </c>
      <c r="C146" s="14" t="s">
        <v>270</v>
      </c>
      <c r="D146" s="25" t="s">
        <v>58</v>
      </c>
      <c r="E146" s="16">
        <v>43174</v>
      </c>
      <c r="F146" s="17" t="s">
        <v>12</v>
      </c>
      <c r="G146" s="27" t="s">
        <v>13</v>
      </c>
      <c r="H146" s="28">
        <f t="shared" si="53"/>
        <v>321</v>
      </c>
      <c r="I146" s="48">
        <v>321</v>
      </c>
      <c r="J146" s="48">
        <v>0</v>
      </c>
      <c r="K146" s="253">
        <v>0</v>
      </c>
      <c r="L146" s="31" t="s">
        <v>1198</v>
      </c>
      <c r="M146" s="31" t="s">
        <v>1221</v>
      </c>
      <c r="N146" s="31" t="s">
        <v>1222</v>
      </c>
      <c r="O146" s="31" t="s">
        <v>1197</v>
      </c>
      <c r="P146" s="31" t="s">
        <v>1204</v>
      </c>
      <c r="Q146" s="31" t="s">
        <v>1159</v>
      </c>
      <c r="R146" s="31" t="s">
        <v>1159</v>
      </c>
      <c r="S146" s="55" t="s">
        <v>1227</v>
      </c>
      <c r="T146" s="31"/>
      <c r="U146" s="31">
        <f t="shared" si="54"/>
        <v>0</v>
      </c>
      <c r="V146" s="30"/>
      <c r="W146" s="272"/>
      <c r="X146" s="31"/>
      <c r="Y146" s="31">
        <f t="shared" si="55"/>
        <v>0</v>
      </c>
      <c r="AA146" s="31"/>
      <c r="AB146" s="31">
        <f t="shared" si="56"/>
        <v>0</v>
      </c>
      <c r="AC146" s="31"/>
      <c r="AD146" s="31">
        <f t="shared" si="57"/>
        <v>0</v>
      </c>
      <c r="AE146" s="31"/>
      <c r="AF146" s="31"/>
      <c r="AG146" s="31">
        <f t="shared" si="58"/>
        <v>0</v>
      </c>
      <c r="AH146" s="31">
        <f t="shared" si="59"/>
        <v>0</v>
      </c>
      <c r="AI146" s="31"/>
      <c r="AJ146" s="31">
        <f t="shared" si="60"/>
        <v>0</v>
      </c>
      <c r="AK146" s="31">
        <f t="shared" si="61"/>
        <v>0</v>
      </c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</row>
    <row r="147" spans="2:50" s="154" customFormat="1" ht="26" outlineLevel="1">
      <c r="B147" s="155" t="s">
        <v>271</v>
      </c>
      <c r="C147" s="14" t="s">
        <v>272</v>
      </c>
      <c r="D147" s="15" t="s">
        <v>39</v>
      </c>
      <c r="E147" s="16">
        <v>43073</v>
      </c>
      <c r="F147" s="17" t="s">
        <v>258</v>
      </c>
      <c r="G147" s="27" t="s">
        <v>13</v>
      </c>
      <c r="H147" s="28">
        <f t="shared" si="53"/>
        <v>131</v>
      </c>
      <c r="I147" s="48">
        <v>131</v>
      </c>
      <c r="J147" s="48">
        <v>0</v>
      </c>
      <c r="K147" s="253">
        <v>0</v>
      </c>
      <c r="L147" s="31" t="s">
        <v>1206</v>
      </c>
      <c r="M147" s="174" t="s">
        <v>1228</v>
      </c>
      <c r="N147" s="31" t="s">
        <v>1198</v>
      </c>
      <c r="O147" s="174" t="s">
        <v>1207</v>
      </c>
      <c r="P147" s="31" t="s">
        <v>1206</v>
      </c>
      <c r="Q147" s="31" t="s">
        <v>1159</v>
      </c>
      <c r="R147" s="31" t="s">
        <v>1159</v>
      </c>
      <c r="S147" s="55" t="s">
        <v>1227</v>
      </c>
      <c r="T147" s="31"/>
      <c r="U147" s="31">
        <f t="shared" si="54"/>
        <v>0</v>
      </c>
      <c r="V147" s="30"/>
      <c r="W147" s="272"/>
      <c r="X147" s="31"/>
      <c r="Y147" s="31">
        <f t="shared" si="55"/>
        <v>0</v>
      </c>
      <c r="AA147" s="31"/>
      <c r="AB147" s="31">
        <f t="shared" si="56"/>
        <v>0</v>
      </c>
      <c r="AC147" s="31"/>
      <c r="AD147" s="31">
        <f t="shared" si="57"/>
        <v>0</v>
      </c>
      <c r="AE147" s="31"/>
      <c r="AF147" s="31"/>
      <c r="AG147" s="31">
        <f t="shared" si="58"/>
        <v>0</v>
      </c>
      <c r="AH147" s="31">
        <f t="shared" si="59"/>
        <v>0</v>
      </c>
      <c r="AI147" s="31"/>
      <c r="AJ147" s="31">
        <f t="shared" si="60"/>
        <v>0</v>
      </c>
      <c r="AK147" s="31">
        <f t="shared" si="61"/>
        <v>0</v>
      </c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</row>
    <row r="148" spans="2:50" s="154" customFormat="1" ht="26" outlineLevel="1">
      <c r="B148" s="155" t="s">
        <v>273</v>
      </c>
      <c r="C148" s="14" t="s">
        <v>274</v>
      </c>
      <c r="D148" s="15" t="s">
        <v>27</v>
      </c>
      <c r="E148" s="16">
        <v>43073</v>
      </c>
      <c r="F148" s="17" t="s">
        <v>258</v>
      </c>
      <c r="G148" s="27" t="s">
        <v>13</v>
      </c>
      <c r="H148" s="28">
        <f t="shared" si="53"/>
        <v>125</v>
      </c>
      <c r="I148" s="48">
        <v>105</v>
      </c>
      <c r="J148" s="48">
        <v>20</v>
      </c>
      <c r="K148" s="253">
        <v>0</v>
      </c>
      <c r="L148" s="31" t="s">
        <v>1209</v>
      </c>
      <c r="M148" s="31" t="s">
        <v>1209</v>
      </c>
      <c r="N148" s="31" t="s">
        <v>1209</v>
      </c>
      <c r="O148" s="31" t="s">
        <v>1209</v>
      </c>
      <c r="P148" s="31" t="s">
        <v>1209</v>
      </c>
      <c r="Q148" s="31" t="s">
        <v>1159</v>
      </c>
      <c r="R148" s="31" t="s">
        <v>1159</v>
      </c>
      <c r="S148" s="55" t="s">
        <v>1229</v>
      </c>
      <c r="T148" s="31"/>
      <c r="U148" s="31">
        <f t="shared" si="54"/>
        <v>0</v>
      </c>
      <c r="V148" s="30"/>
      <c r="W148" s="272"/>
      <c r="X148" s="31"/>
      <c r="Y148" s="31">
        <f t="shared" si="55"/>
        <v>0</v>
      </c>
      <c r="AA148" s="31"/>
      <c r="AB148" s="31">
        <f t="shared" si="56"/>
        <v>0</v>
      </c>
      <c r="AC148" s="31"/>
      <c r="AD148" s="31">
        <f t="shared" si="57"/>
        <v>0</v>
      </c>
      <c r="AE148" s="31"/>
      <c r="AF148" s="31"/>
      <c r="AG148" s="31">
        <f t="shared" si="58"/>
        <v>0</v>
      </c>
      <c r="AH148" s="31">
        <f t="shared" si="59"/>
        <v>0</v>
      </c>
      <c r="AI148" s="31"/>
      <c r="AJ148" s="31">
        <f t="shared" si="60"/>
        <v>0</v>
      </c>
      <c r="AK148" s="31">
        <f t="shared" si="61"/>
        <v>0</v>
      </c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</row>
    <row r="149" spans="2:50" s="154" customFormat="1" ht="26" outlineLevel="1">
      <c r="B149" s="155" t="s">
        <v>275</v>
      </c>
      <c r="C149" s="14" t="s">
        <v>276</v>
      </c>
      <c r="D149" s="15" t="s">
        <v>50</v>
      </c>
      <c r="E149" s="16">
        <v>43073</v>
      </c>
      <c r="F149" s="17" t="s">
        <v>12</v>
      </c>
      <c r="G149" s="27" t="s">
        <v>13</v>
      </c>
      <c r="H149" s="28">
        <f t="shared" si="53"/>
        <v>610</v>
      </c>
      <c r="I149" s="48">
        <v>610</v>
      </c>
      <c r="J149" s="48">
        <v>0</v>
      </c>
      <c r="K149" s="253">
        <v>0</v>
      </c>
      <c r="L149" s="31" t="s">
        <v>1198</v>
      </c>
      <c r="M149" s="31" t="s">
        <v>1221</v>
      </c>
      <c r="N149" s="31" t="s">
        <v>1222</v>
      </c>
      <c r="O149" s="31" t="s">
        <v>1197</v>
      </c>
      <c r="P149" s="31" t="s">
        <v>1204</v>
      </c>
      <c r="Q149" s="31" t="s">
        <v>1159</v>
      </c>
      <c r="R149" s="31" t="s">
        <v>1159</v>
      </c>
      <c r="S149" s="55" t="s">
        <v>1231</v>
      </c>
      <c r="T149" s="31"/>
      <c r="U149" s="31">
        <f t="shared" si="54"/>
        <v>0</v>
      </c>
      <c r="V149" s="30"/>
      <c r="W149" s="272"/>
      <c r="X149" s="31"/>
      <c r="Y149" s="31">
        <f t="shared" si="55"/>
        <v>0</v>
      </c>
      <c r="AA149" s="31"/>
      <c r="AB149" s="31">
        <f t="shared" si="56"/>
        <v>0</v>
      </c>
      <c r="AC149" s="31"/>
      <c r="AD149" s="31">
        <f t="shared" si="57"/>
        <v>0</v>
      </c>
      <c r="AE149" s="31"/>
      <c r="AF149" s="31"/>
      <c r="AG149" s="31">
        <f t="shared" si="58"/>
        <v>0</v>
      </c>
      <c r="AH149" s="31">
        <f t="shared" si="59"/>
        <v>0</v>
      </c>
      <c r="AI149" s="31"/>
      <c r="AJ149" s="31">
        <f t="shared" si="60"/>
        <v>0</v>
      </c>
      <c r="AK149" s="31">
        <f t="shared" si="61"/>
        <v>0</v>
      </c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</row>
    <row r="150" spans="2:50" s="154" customFormat="1" ht="26" outlineLevel="1">
      <c r="B150" s="155" t="s">
        <v>277</v>
      </c>
      <c r="C150" s="14" t="s">
        <v>278</v>
      </c>
      <c r="D150" s="15" t="s">
        <v>58</v>
      </c>
      <c r="E150" s="16">
        <v>43111</v>
      </c>
      <c r="F150" s="17" t="s">
        <v>258</v>
      </c>
      <c r="G150" s="27" t="s">
        <v>13</v>
      </c>
      <c r="H150" s="28">
        <f t="shared" si="53"/>
        <v>371</v>
      </c>
      <c r="I150" s="48">
        <v>190</v>
      </c>
      <c r="J150" s="48">
        <v>181</v>
      </c>
      <c r="K150" s="253">
        <v>0</v>
      </c>
      <c r="L150" s="31" t="s">
        <v>1198</v>
      </c>
      <c r="M150" s="31" t="s">
        <v>1221</v>
      </c>
      <c r="N150" s="174" t="s">
        <v>1228</v>
      </c>
      <c r="O150" s="31" t="s">
        <v>1197</v>
      </c>
      <c r="P150" s="174" t="s">
        <v>1228</v>
      </c>
      <c r="Q150" s="31" t="s">
        <v>1159</v>
      </c>
      <c r="R150" s="31" t="s">
        <v>1159</v>
      </c>
      <c r="S150" s="55" t="s">
        <v>1230</v>
      </c>
      <c r="T150" s="31"/>
      <c r="U150" s="31">
        <f t="shared" si="54"/>
        <v>0</v>
      </c>
      <c r="V150" s="30"/>
      <c r="W150" s="272"/>
      <c r="X150" s="31"/>
      <c r="Y150" s="31">
        <f t="shared" si="55"/>
        <v>0</v>
      </c>
      <c r="AA150" s="31"/>
      <c r="AB150" s="31">
        <f t="shared" si="56"/>
        <v>0</v>
      </c>
      <c r="AC150" s="31"/>
      <c r="AD150" s="31">
        <f t="shared" si="57"/>
        <v>0</v>
      </c>
      <c r="AE150" s="31"/>
      <c r="AF150" s="31"/>
      <c r="AG150" s="31">
        <f t="shared" si="58"/>
        <v>0</v>
      </c>
      <c r="AH150" s="31">
        <f t="shared" si="59"/>
        <v>0</v>
      </c>
      <c r="AI150" s="31"/>
      <c r="AJ150" s="31">
        <f t="shared" si="60"/>
        <v>0</v>
      </c>
      <c r="AK150" s="31">
        <f t="shared" si="61"/>
        <v>0</v>
      </c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</row>
    <row r="151" spans="2:50" s="154" customFormat="1" ht="26" outlineLevel="1">
      <c r="B151" s="155" t="s">
        <v>279</v>
      </c>
      <c r="C151" s="14" t="s">
        <v>280</v>
      </c>
      <c r="D151" s="15" t="s">
        <v>27</v>
      </c>
      <c r="E151" s="16">
        <v>43073</v>
      </c>
      <c r="F151" s="17" t="s">
        <v>258</v>
      </c>
      <c r="G151" s="27" t="s">
        <v>13</v>
      </c>
      <c r="H151" s="28">
        <f t="shared" si="53"/>
        <v>83</v>
      </c>
      <c r="I151" s="48">
        <v>83</v>
      </c>
      <c r="J151" s="48">
        <v>0</v>
      </c>
      <c r="K151" s="253">
        <v>0</v>
      </c>
      <c r="L151" s="31" t="s">
        <v>1198</v>
      </c>
      <c r="M151" s="31" t="s">
        <v>1221</v>
      </c>
      <c r="N151" s="174" t="s">
        <v>1228</v>
      </c>
      <c r="O151" s="31" t="s">
        <v>1197</v>
      </c>
      <c r="P151" s="174" t="s">
        <v>1228</v>
      </c>
      <c r="Q151" s="31" t="s">
        <v>1159</v>
      </c>
      <c r="R151" s="31" t="s">
        <v>1159</v>
      </c>
      <c r="S151" s="55" t="s">
        <v>1230</v>
      </c>
      <c r="T151" s="31"/>
      <c r="U151" s="31">
        <f t="shared" si="54"/>
        <v>0</v>
      </c>
      <c r="V151" s="30"/>
      <c r="W151" s="272"/>
      <c r="X151" s="31"/>
      <c r="Y151" s="31">
        <f t="shared" si="55"/>
        <v>0</v>
      </c>
      <c r="AA151" s="31"/>
      <c r="AB151" s="31">
        <f t="shared" si="56"/>
        <v>0</v>
      </c>
      <c r="AC151" s="31"/>
      <c r="AD151" s="31">
        <f t="shared" si="57"/>
        <v>0</v>
      </c>
      <c r="AE151" s="31"/>
      <c r="AF151" s="31"/>
      <c r="AG151" s="31">
        <f t="shared" si="58"/>
        <v>0</v>
      </c>
      <c r="AH151" s="31">
        <f t="shared" si="59"/>
        <v>0</v>
      </c>
      <c r="AI151" s="31"/>
      <c r="AJ151" s="31">
        <f t="shared" si="60"/>
        <v>0</v>
      </c>
      <c r="AK151" s="31">
        <f t="shared" si="61"/>
        <v>0</v>
      </c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</row>
    <row r="152" spans="2:50" s="154" customFormat="1" ht="26" outlineLevel="1">
      <c r="B152" s="155" t="s">
        <v>281</v>
      </c>
      <c r="C152" s="14" t="s">
        <v>282</v>
      </c>
      <c r="D152" s="15" t="s">
        <v>1360</v>
      </c>
      <c r="E152" s="16">
        <v>43712</v>
      </c>
      <c r="F152" s="17" t="s">
        <v>12</v>
      </c>
      <c r="G152" s="27" t="s">
        <v>13</v>
      </c>
      <c r="H152" s="28">
        <f t="shared" si="53"/>
        <v>3526</v>
      </c>
      <c r="I152" s="48">
        <v>1180</v>
      </c>
      <c r="J152" s="48">
        <v>2346</v>
      </c>
      <c r="K152" s="253">
        <v>0</v>
      </c>
      <c r="L152" s="31" t="s">
        <v>1198</v>
      </c>
      <c r="M152" s="31" t="s">
        <v>1221</v>
      </c>
      <c r="N152" s="31" t="s">
        <v>1222</v>
      </c>
      <c r="O152" s="31" t="s">
        <v>1197</v>
      </c>
      <c r="P152" s="31" t="s">
        <v>1204</v>
      </c>
      <c r="Q152" s="31" t="s">
        <v>1159</v>
      </c>
      <c r="R152" s="31" t="s">
        <v>1159</v>
      </c>
      <c r="S152" s="55" t="s">
        <v>1231</v>
      </c>
      <c r="T152" s="31"/>
      <c r="U152" s="31">
        <f t="shared" si="54"/>
        <v>0</v>
      </c>
      <c r="V152" s="30"/>
      <c r="W152" s="272"/>
      <c r="X152" s="31"/>
      <c r="Y152" s="31">
        <f t="shared" si="55"/>
        <v>0</v>
      </c>
      <c r="AA152" s="31"/>
      <c r="AB152" s="31">
        <f t="shared" si="56"/>
        <v>0</v>
      </c>
      <c r="AC152" s="31"/>
      <c r="AD152" s="31">
        <f t="shared" si="57"/>
        <v>0</v>
      </c>
      <c r="AE152" s="31"/>
      <c r="AF152" s="31"/>
      <c r="AG152" s="31">
        <f t="shared" si="58"/>
        <v>0</v>
      </c>
      <c r="AH152" s="31">
        <f t="shared" si="59"/>
        <v>0</v>
      </c>
      <c r="AI152" s="31"/>
      <c r="AJ152" s="31">
        <f t="shared" si="60"/>
        <v>0</v>
      </c>
      <c r="AK152" s="31">
        <f t="shared" si="61"/>
        <v>0</v>
      </c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</row>
    <row r="153" spans="2:50" s="154" customFormat="1" ht="13" outlineLevel="1">
      <c r="B153" s="155" t="s">
        <v>283</v>
      </c>
      <c r="C153" s="14" t="s">
        <v>284</v>
      </c>
      <c r="D153" s="15" t="s">
        <v>36</v>
      </c>
      <c r="E153" s="16">
        <v>43073</v>
      </c>
      <c r="F153" s="17" t="s">
        <v>12</v>
      </c>
      <c r="G153" s="27" t="s">
        <v>13</v>
      </c>
      <c r="H153" s="28">
        <f t="shared" si="53"/>
        <v>1511</v>
      </c>
      <c r="I153" s="48">
        <v>281</v>
      </c>
      <c r="J153" s="48">
        <v>1230</v>
      </c>
      <c r="K153" s="253">
        <v>0</v>
      </c>
      <c r="L153" s="31" t="s">
        <v>1199</v>
      </c>
      <c r="M153" s="31" t="s">
        <v>1198</v>
      </c>
      <c r="N153" s="31" t="s">
        <v>1217</v>
      </c>
      <c r="O153" s="31" t="s">
        <v>1198</v>
      </c>
      <c r="P153" s="31" t="s">
        <v>1217</v>
      </c>
      <c r="Q153" s="31" t="s">
        <v>1158</v>
      </c>
      <c r="R153" s="31" t="s">
        <v>1158</v>
      </c>
      <c r="S153" s="55" t="s">
        <v>1232</v>
      </c>
      <c r="T153" s="31"/>
      <c r="U153" s="31">
        <f t="shared" si="54"/>
        <v>0</v>
      </c>
      <c r="V153" s="30"/>
      <c r="W153" s="272"/>
      <c r="X153" s="31"/>
      <c r="Y153" s="31">
        <f t="shared" si="55"/>
        <v>0</v>
      </c>
      <c r="AA153" s="31"/>
      <c r="AB153" s="31">
        <f t="shared" si="56"/>
        <v>0</v>
      </c>
      <c r="AC153" s="31"/>
      <c r="AD153" s="31">
        <f t="shared" si="57"/>
        <v>0</v>
      </c>
      <c r="AE153" s="31"/>
      <c r="AF153" s="31"/>
      <c r="AG153" s="31">
        <f t="shared" si="58"/>
        <v>0</v>
      </c>
      <c r="AH153" s="31">
        <f t="shared" si="59"/>
        <v>0</v>
      </c>
      <c r="AI153" s="31"/>
      <c r="AJ153" s="31">
        <f t="shared" si="60"/>
        <v>0</v>
      </c>
      <c r="AK153" s="31">
        <f t="shared" si="61"/>
        <v>0</v>
      </c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</row>
    <row r="154" spans="2:50" s="154" customFormat="1" ht="26" outlineLevel="1">
      <c r="B154" s="155" t="s">
        <v>285</v>
      </c>
      <c r="C154" s="14" t="s">
        <v>286</v>
      </c>
      <c r="D154" s="15" t="s">
        <v>19</v>
      </c>
      <c r="E154" s="16">
        <v>43517</v>
      </c>
      <c r="F154" s="17" t="s">
        <v>12</v>
      </c>
      <c r="G154" s="27" t="s">
        <v>13</v>
      </c>
      <c r="H154" s="28">
        <f t="shared" si="53"/>
        <v>770</v>
      </c>
      <c r="I154" s="48">
        <v>305</v>
      </c>
      <c r="J154" s="48">
        <v>465</v>
      </c>
      <c r="K154" s="253">
        <v>0</v>
      </c>
      <c r="L154" s="31" t="s">
        <v>1198</v>
      </c>
      <c r="M154" s="31" t="s">
        <v>1221</v>
      </c>
      <c r="N154" s="31" t="s">
        <v>1198</v>
      </c>
      <c r="O154" s="31" t="s">
        <v>1197</v>
      </c>
      <c r="P154" s="31" t="s">
        <v>1206</v>
      </c>
      <c r="Q154" s="31" t="s">
        <v>1159</v>
      </c>
      <c r="R154" s="31" t="s">
        <v>1159</v>
      </c>
      <c r="S154" s="55" t="s">
        <v>1223</v>
      </c>
      <c r="T154" s="31"/>
      <c r="U154" s="31">
        <f t="shared" si="54"/>
        <v>0</v>
      </c>
      <c r="V154" s="30"/>
      <c r="W154" s="272"/>
      <c r="X154" s="31"/>
      <c r="Y154" s="31">
        <f t="shared" si="55"/>
        <v>0</v>
      </c>
      <c r="AA154" s="31"/>
      <c r="AB154" s="31">
        <f t="shared" si="56"/>
        <v>0</v>
      </c>
      <c r="AC154" s="31"/>
      <c r="AD154" s="31">
        <f t="shared" si="57"/>
        <v>0</v>
      </c>
      <c r="AE154" s="31"/>
      <c r="AF154" s="31"/>
      <c r="AG154" s="31">
        <f t="shared" si="58"/>
        <v>0</v>
      </c>
      <c r="AH154" s="31">
        <f t="shared" si="59"/>
        <v>0</v>
      </c>
      <c r="AI154" s="31"/>
      <c r="AJ154" s="31">
        <f t="shared" si="60"/>
        <v>0</v>
      </c>
      <c r="AK154" s="31">
        <f t="shared" si="61"/>
        <v>0</v>
      </c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</row>
    <row r="155" spans="2:50" s="154" customFormat="1" ht="13" outlineLevel="1">
      <c r="B155" s="155" t="s">
        <v>287</v>
      </c>
      <c r="C155" s="14" t="s">
        <v>288</v>
      </c>
      <c r="D155" s="15" t="s">
        <v>43</v>
      </c>
      <c r="E155" s="16">
        <v>42930</v>
      </c>
      <c r="F155" s="17" t="s">
        <v>12</v>
      </c>
      <c r="G155" s="27" t="s">
        <v>13</v>
      </c>
      <c r="H155" s="28">
        <f t="shared" si="53"/>
        <v>170</v>
      </c>
      <c r="I155" s="48">
        <v>170</v>
      </c>
      <c r="J155" s="48">
        <v>0</v>
      </c>
      <c r="K155" s="253">
        <v>0</v>
      </c>
      <c r="L155" s="31" t="s">
        <v>1198</v>
      </c>
      <c r="M155" s="31" t="s">
        <v>1221</v>
      </c>
      <c r="N155" s="31" t="s">
        <v>1222</v>
      </c>
      <c r="O155" s="31" t="s">
        <v>1197</v>
      </c>
      <c r="P155" s="31" t="s">
        <v>1204</v>
      </c>
      <c r="Q155" s="31" t="s">
        <v>1159</v>
      </c>
      <c r="R155" s="31" t="s">
        <v>1159</v>
      </c>
      <c r="S155" s="55" t="s">
        <v>1232</v>
      </c>
      <c r="T155" s="31"/>
      <c r="U155" s="31">
        <f t="shared" si="54"/>
        <v>0</v>
      </c>
      <c r="V155" s="30"/>
      <c r="W155" s="272"/>
      <c r="X155" s="31"/>
      <c r="Y155" s="31">
        <f t="shared" si="55"/>
        <v>0</v>
      </c>
      <c r="AA155" s="31"/>
      <c r="AB155" s="31">
        <f t="shared" si="56"/>
        <v>0</v>
      </c>
      <c r="AC155" s="31"/>
      <c r="AD155" s="31">
        <f t="shared" si="57"/>
        <v>0</v>
      </c>
      <c r="AE155" s="31"/>
      <c r="AF155" s="31"/>
      <c r="AG155" s="31">
        <f t="shared" si="58"/>
        <v>0</v>
      </c>
      <c r="AH155" s="31">
        <f t="shared" si="59"/>
        <v>0</v>
      </c>
      <c r="AI155" s="31"/>
      <c r="AJ155" s="31">
        <f t="shared" si="60"/>
        <v>0</v>
      </c>
      <c r="AK155" s="31">
        <f t="shared" si="61"/>
        <v>0</v>
      </c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</row>
    <row r="156" spans="2:50" s="154" customFormat="1" ht="13" outlineLevel="1">
      <c r="B156" s="155" t="s">
        <v>1361</v>
      </c>
      <c r="C156" s="14" t="s">
        <v>1362</v>
      </c>
      <c r="D156" s="15" t="s">
        <v>156</v>
      </c>
      <c r="E156" s="16">
        <v>43497</v>
      </c>
      <c r="F156" s="17" t="s">
        <v>12</v>
      </c>
      <c r="G156" s="27" t="s">
        <v>13</v>
      </c>
      <c r="H156" s="28">
        <f t="shared" si="53"/>
        <v>2833</v>
      </c>
      <c r="I156" s="48">
        <v>2331</v>
      </c>
      <c r="J156" s="48">
        <v>502</v>
      </c>
      <c r="K156" s="253">
        <v>0</v>
      </c>
      <c r="L156" s="31" t="s">
        <v>1198</v>
      </c>
      <c r="M156" s="31" t="s">
        <v>1221</v>
      </c>
      <c r="N156" s="174" t="s">
        <v>1228</v>
      </c>
      <c r="O156" s="31" t="s">
        <v>1197</v>
      </c>
      <c r="P156" s="174" t="s">
        <v>1228</v>
      </c>
      <c r="Q156" s="31" t="s">
        <v>1159</v>
      </c>
      <c r="R156" s="31" t="s">
        <v>1159</v>
      </c>
      <c r="S156" s="55" t="s">
        <v>1232</v>
      </c>
      <c r="T156" s="31"/>
      <c r="U156" s="31">
        <f t="shared" si="54"/>
        <v>0</v>
      </c>
      <c r="V156" s="30"/>
      <c r="W156" s="272"/>
      <c r="X156" s="31"/>
      <c r="Y156" s="31">
        <f t="shared" si="55"/>
        <v>0</v>
      </c>
      <c r="AA156" s="31"/>
      <c r="AB156" s="31">
        <f t="shared" si="56"/>
        <v>0</v>
      </c>
      <c r="AC156" s="31"/>
      <c r="AD156" s="31">
        <f t="shared" si="57"/>
        <v>0</v>
      </c>
      <c r="AE156" s="31"/>
      <c r="AF156" s="31"/>
      <c r="AG156" s="31">
        <f t="shared" si="58"/>
        <v>0</v>
      </c>
      <c r="AH156" s="31">
        <f t="shared" si="59"/>
        <v>0</v>
      </c>
      <c r="AI156" s="31"/>
      <c r="AJ156" s="31">
        <f t="shared" si="60"/>
        <v>0</v>
      </c>
      <c r="AK156" s="31">
        <f t="shared" si="61"/>
        <v>0</v>
      </c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</row>
    <row r="157" spans="2:50" s="154" customFormat="1" ht="13" outlineLevel="1">
      <c r="B157" s="155" t="s">
        <v>289</v>
      </c>
      <c r="C157" s="14" t="s">
        <v>290</v>
      </c>
      <c r="D157" s="15" t="s">
        <v>58</v>
      </c>
      <c r="E157" s="16">
        <v>43138</v>
      </c>
      <c r="F157" s="17" t="s">
        <v>44</v>
      </c>
      <c r="G157" s="27" t="s">
        <v>13</v>
      </c>
      <c r="H157" s="28">
        <f t="shared" si="53"/>
        <v>45</v>
      </c>
      <c r="I157" s="48">
        <v>45</v>
      </c>
      <c r="J157" s="48">
        <v>0</v>
      </c>
      <c r="K157" s="253">
        <v>0</v>
      </c>
      <c r="L157" s="31" t="s">
        <v>1198</v>
      </c>
      <c r="M157" s="31" t="s">
        <v>1221</v>
      </c>
      <c r="N157" s="31" t="s">
        <v>1222</v>
      </c>
      <c r="O157" s="31" t="s">
        <v>1197</v>
      </c>
      <c r="P157" s="31" t="s">
        <v>1204</v>
      </c>
      <c r="Q157" s="31" t="s">
        <v>1159</v>
      </c>
      <c r="R157" s="31" t="s">
        <v>1159</v>
      </c>
      <c r="S157" s="55" t="s">
        <v>1232</v>
      </c>
      <c r="T157" s="31"/>
      <c r="U157" s="31">
        <f t="shared" si="54"/>
        <v>0</v>
      </c>
      <c r="V157" s="30"/>
      <c r="W157" s="272"/>
      <c r="X157" s="31"/>
      <c r="Y157" s="31">
        <f t="shared" si="55"/>
        <v>0</v>
      </c>
      <c r="AA157" s="31"/>
      <c r="AB157" s="31">
        <f t="shared" si="56"/>
        <v>0</v>
      </c>
      <c r="AC157" s="31"/>
      <c r="AD157" s="31">
        <f t="shared" si="57"/>
        <v>0</v>
      </c>
      <c r="AE157" s="31"/>
      <c r="AF157" s="31"/>
      <c r="AG157" s="31">
        <f t="shared" si="58"/>
        <v>0</v>
      </c>
      <c r="AH157" s="31">
        <f t="shared" si="59"/>
        <v>0</v>
      </c>
      <c r="AI157" s="31"/>
      <c r="AJ157" s="31">
        <f t="shared" si="60"/>
        <v>0</v>
      </c>
      <c r="AK157" s="31">
        <f t="shared" si="61"/>
        <v>0</v>
      </c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</row>
    <row r="158" spans="2:50" s="154" customFormat="1" ht="13" outlineLevel="1">
      <c r="B158" s="156" t="s">
        <v>291</v>
      </c>
      <c r="C158" s="14" t="s">
        <v>1363</v>
      </c>
      <c r="D158" s="15" t="s">
        <v>58</v>
      </c>
      <c r="E158" s="16">
        <v>43517</v>
      </c>
      <c r="F158" s="17" t="s">
        <v>12</v>
      </c>
      <c r="G158" s="27" t="s">
        <v>13</v>
      </c>
      <c r="H158" s="28">
        <f t="shared" si="53"/>
        <v>1342</v>
      </c>
      <c r="I158" s="57">
        <v>791</v>
      </c>
      <c r="J158" s="57">
        <v>551</v>
      </c>
      <c r="K158" s="253">
        <v>0</v>
      </c>
      <c r="L158" s="31" t="s">
        <v>1198</v>
      </c>
      <c r="M158" s="31" t="s">
        <v>1221</v>
      </c>
      <c r="N158" s="31" t="s">
        <v>1206</v>
      </c>
      <c r="O158" s="31" t="s">
        <v>1197</v>
      </c>
      <c r="P158" s="31" t="s">
        <v>1206</v>
      </c>
      <c r="Q158" s="31" t="s">
        <v>1159</v>
      </c>
      <c r="R158" s="31" t="s">
        <v>1159</v>
      </c>
      <c r="S158" s="55" t="s">
        <v>1232</v>
      </c>
      <c r="T158" s="31"/>
      <c r="U158" s="31">
        <f t="shared" si="54"/>
        <v>0</v>
      </c>
      <c r="V158" s="30"/>
      <c r="W158" s="272"/>
      <c r="X158" s="31"/>
      <c r="Y158" s="31">
        <f t="shared" si="55"/>
        <v>0</v>
      </c>
      <c r="AA158" s="31"/>
      <c r="AB158" s="31">
        <f t="shared" si="56"/>
        <v>0</v>
      </c>
      <c r="AC158" s="31"/>
      <c r="AD158" s="31">
        <f t="shared" si="57"/>
        <v>0</v>
      </c>
      <c r="AE158" s="31"/>
      <c r="AF158" s="31"/>
      <c r="AG158" s="31">
        <f t="shared" si="58"/>
        <v>0</v>
      </c>
      <c r="AH158" s="31">
        <f t="shared" si="59"/>
        <v>0</v>
      </c>
      <c r="AI158" s="31"/>
      <c r="AJ158" s="31">
        <f t="shared" si="60"/>
        <v>0</v>
      </c>
      <c r="AK158" s="31">
        <f t="shared" si="61"/>
        <v>0</v>
      </c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</row>
    <row r="159" spans="2:50" s="154" customFormat="1" ht="13" outlineLevel="1">
      <c r="B159" s="156" t="s">
        <v>292</v>
      </c>
      <c r="C159" s="14" t="s">
        <v>293</v>
      </c>
      <c r="D159" s="15" t="s">
        <v>27</v>
      </c>
      <c r="E159" s="16">
        <v>43517</v>
      </c>
      <c r="F159" s="17" t="s">
        <v>12</v>
      </c>
      <c r="G159" s="27" t="s">
        <v>13</v>
      </c>
      <c r="H159" s="28">
        <f t="shared" si="53"/>
        <v>262</v>
      </c>
      <c r="I159" s="57">
        <v>261</v>
      </c>
      <c r="J159" s="57">
        <v>1</v>
      </c>
      <c r="K159" s="253">
        <v>0</v>
      </c>
      <c r="L159" s="31" t="s">
        <v>1198</v>
      </c>
      <c r="M159" s="31" t="s">
        <v>1221</v>
      </c>
      <c r="N159" s="31" t="s">
        <v>1233</v>
      </c>
      <c r="O159" s="31" t="s">
        <v>1197</v>
      </c>
      <c r="P159" s="31" t="s">
        <v>1206</v>
      </c>
      <c r="Q159" s="31" t="s">
        <v>1159</v>
      </c>
      <c r="R159" s="31" t="s">
        <v>1159</v>
      </c>
      <c r="S159" s="55" t="s">
        <v>1232</v>
      </c>
      <c r="T159" s="31"/>
      <c r="U159" s="31">
        <f t="shared" si="54"/>
        <v>0</v>
      </c>
      <c r="V159" s="30"/>
      <c r="W159" s="272"/>
      <c r="X159" s="31"/>
      <c r="Y159" s="31">
        <f t="shared" si="55"/>
        <v>0</v>
      </c>
      <c r="AA159" s="31"/>
      <c r="AB159" s="31">
        <f t="shared" si="56"/>
        <v>0</v>
      </c>
      <c r="AC159" s="31"/>
      <c r="AD159" s="31">
        <f t="shared" si="57"/>
        <v>0</v>
      </c>
      <c r="AE159" s="31"/>
      <c r="AF159" s="31"/>
      <c r="AG159" s="31">
        <f t="shared" si="58"/>
        <v>0</v>
      </c>
      <c r="AH159" s="31">
        <f t="shared" si="59"/>
        <v>0</v>
      </c>
      <c r="AI159" s="31"/>
      <c r="AJ159" s="31">
        <f t="shared" si="60"/>
        <v>0</v>
      </c>
      <c r="AK159" s="31">
        <f t="shared" si="61"/>
        <v>0</v>
      </c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</row>
    <row r="160" spans="2:50" s="154" customFormat="1" ht="13" outlineLevel="1">
      <c r="B160" s="156" t="s">
        <v>294</v>
      </c>
      <c r="C160" s="14" t="s">
        <v>295</v>
      </c>
      <c r="D160" s="15" t="s">
        <v>39</v>
      </c>
      <c r="E160" s="16">
        <v>43073</v>
      </c>
      <c r="F160" s="17" t="s">
        <v>12</v>
      </c>
      <c r="G160" s="27" t="s">
        <v>13</v>
      </c>
      <c r="H160" s="28">
        <f t="shared" si="53"/>
        <v>70</v>
      </c>
      <c r="I160" s="48">
        <v>70</v>
      </c>
      <c r="J160" s="48">
        <v>0</v>
      </c>
      <c r="K160" s="253">
        <v>0</v>
      </c>
      <c r="L160" s="31" t="s">
        <v>1198</v>
      </c>
      <c r="M160" s="31" t="s">
        <v>1221</v>
      </c>
      <c r="N160" s="31" t="s">
        <v>1233</v>
      </c>
      <c r="O160" s="31" t="s">
        <v>1197</v>
      </c>
      <c r="P160" s="31" t="s">
        <v>1206</v>
      </c>
      <c r="Q160" s="31" t="s">
        <v>1158</v>
      </c>
      <c r="R160" s="31" t="s">
        <v>1159</v>
      </c>
      <c r="S160" s="55" t="s">
        <v>1232</v>
      </c>
      <c r="T160" s="31"/>
      <c r="U160" s="31">
        <f t="shared" si="54"/>
        <v>0</v>
      </c>
      <c r="V160" s="30"/>
      <c r="W160" s="272"/>
      <c r="X160" s="31"/>
      <c r="Y160" s="31">
        <f t="shared" si="55"/>
        <v>0</v>
      </c>
      <c r="AA160" s="31"/>
      <c r="AB160" s="31">
        <f t="shared" si="56"/>
        <v>0</v>
      </c>
      <c r="AC160" s="31"/>
      <c r="AD160" s="31">
        <f t="shared" si="57"/>
        <v>0</v>
      </c>
      <c r="AE160" s="31"/>
      <c r="AF160" s="31"/>
      <c r="AG160" s="31">
        <f t="shared" si="58"/>
        <v>0</v>
      </c>
      <c r="AH160" s="31">
        <f t="shared" si="59"/>
        <v>0</v>
      </c>
      <c r="AI160" s="31"/>
      <c r="AJ160" s="31">
        <f t="shared" si="60"/>
        <v>0</v>
      </c>
      <c r="AK160" s="31">
        <f t="shared" si="61"/>
        <v>0</v>
      </c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</row>
    <row r="161" spans="2:50" s="154" customFormat="1" ht="26" outlineLevel="1">
      <c r="B161" s="156" t="s">
        <v>296</v>
      </c>
      <c r="C161" s="32" t="s">
        <v>297</v>
      </c>
      <c r="D161" s="25" t="s">
        <v>27</v>
      </c>
      <c r="E161" s="16">
        <v>43277</v>
      </c>
      <c r="F161" s="26" t="s">
        <v>12</v>
      </c>
      <c r="G161" s="27" t="s">
        <v>13</v>
      </c>
      <c r="H161" s="28">
        <f t="shared" si="53"/>
        <v>980</v>
      </c>
      <c r="I161" s="48">
        <v>980</v>
      </c>
      <c r="J161" s="48">
        <v>0</v>
      </c>
      <c r="K161" s="253">
        <v>0</v>
      </c>
      <c r="L161" s="31" t="s">
        <v>1198</v>
      </c>
      <c r="M161" s="31" t="s">
        <v>1221</v>
      </c>
      <c r="N161" s="31" t="s">
        <v>1234</v>
      </c>
      <c r="O161" s="31" t="s">
        <v>1197</v>
      </c>
      <c r="P161" s="31" t="s">
        <v>1234</v>
      </c>
      <c r="Q161" s="31" t="s">
        <v>1158</v>
      </c>
      <c r="R161" s="31" t="s">
        <v>1159</v>
      </c>
      <c r="S161" s="55" t="s">
        <v>1231</v>
      </c>
      <c r="T161" s="31"/>
      <c r="U161" s="31">
        <f t="shared" si="54"/>
        <v>0</v>
      </c>
      <c r="V161" s="30"/>
      <c r="W161" s="272"/>
      <c r="X161" s="31"/>
      <c r="Y161" s="31">
        <f t="shared" si="55"/>
        <v>0</v>
      </c>
      <c r="AA161" s="31"/>
      <c r="AB161" s="31">
        <f t="shared" si="56"/>
        <v>0</v>
      </c>
      <c r="AC161" s="31"/>
      <c r="AD161" s="31">
        <f t="shared" si="57"/>
        <v>0</v>
      </c>
      <c r="AE161" s="31"/>
      <c r="AF161" s="31"/>
      <c r="AG161" s="31">
        <f t="shared" si="58"/>
        <v>0</v>
      </c>
      <c r="AH161" s="31">
        <f t="shared" si="59"/>
        <v>0</v>
      </c>
      <c r="AI161" s="31"/>
      <c r="AJ161" s="31">
        <f t="shared" si="60"/>
        <v>0</v>
      </c>
      <c r="AK161" s="31">
        <f t="shared" si="61"/>
        <v>0</v>
      </c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</row>
    <row r="162" spans="2:50" s="154" customFormat="1" ht="13" outlineLevel="1">
      <c r="B162" s="58" t="s">
        <v>298</v>
      </c>
      <c r="C162" s="6" t="s">
        <v>299</v>
      </c>
      <c r="D162" s="25" t="s">
        <v>39</v>
      </c>
      <c r="E162" s="16">
        <v>43277</v>
      </c>
      <c r="F162" s="26" t="s">
        <v>12</v>
      </c>
      <c r="G162" s="27" t="s">
        <v>13</v>
      </c>
      <c r="H162" s="28">
        <f t="shared" si="53"/>
        <v>240</v>
      </c>
      <c r="I162" s="48">
        <v>240</v>
      </c>
      <c r="J162" s="48">
        <v>0</v>
      </c>
      <c r="K162" s="253">
        <v>0</v>
      </c>
      <c r="L162" s="31" t="s">
        <v>1198</v>
      </c>
      <c r="M162" s="31" t="s">
        <v>1221</v>
      </c>
      <c r="N162" s="31" t="s">
        <v>1234</v>
      </c>
      <c r="O162" s="31" t="s">
        <v>1197</v>
      </c>
      <c r="P162" s="31" t="s">
        <v>1234</v>
      </c>
      <c r="Q162" s="48" t="s">
        <v>1159</v>
      </c>
      <c r="R162" s="48" t="s">
        <v>1158</v>
      </c>
      <c r="S162" s="55" t="s">
        <v>1232</v>
      </c>
      <c r="T162" s="31"/>
      <c r="U162" s="31">
        <f t="shared" si="54"/>
        <v>0</v>
      </c>
      <c r="V162" s="30"/>
      <c r="W162" s="272"/>
      <c r="X162" s="31"/>
      <c r="Y162" s="31">
        <f t="shared" si="55"/>
        <v>0</v>
      </c>
      <c r="AA162" s="31"/>
      <c r="AB162" s="31">
        <f t="shared" si="56"/>
        <v>0</v>
      </c>
      <c r="AC162" s="31"/>
      <c r="AD162" s="31">
        <f t="shared" si="57"/>
        <v>0</v>
      </c>
      <c r="AE162" s="31"/>
      <c r="AF162" s="31"/>
      <c r="AG162" s="31">
        <f t="shared" si="58"/>
        <v>0</v>
      </c>
      <c r="AH162" s="31">
        <f t="shared" si="59"/>
        <v>0</v>
      </c>
      <c r="AI162" s="31"/>
      <c r="AJ162" s="31">
        <f t="shared" si="60"/>
        <v>0</v>
      </c>
      <c r="AK162" s="31">
        <f t="shared" si="61"/>
        <v>0</v>
      </c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</row>
    <row r="163" spans="2:50" s="154" customFormat="1" ht="26" outlineLevel="1">
      <c r="B163" s="58" t="s">
        <v>300</v>
      </c>
      <c r="C163" s="6" t="s">
        <v>301</v>
      </c>
      <c r="D163" s="25" t="s">
        <v>95</v>
      </c>
      <c r="E163" s="16">
        <v>43111</v>
      </c>
      <c r="F163" s="26" t="s">
        <v>258</v>
      </c>
      <c r="G163" s="27" t="s">
        <v>13</v>
      </c>
      <c r="H163" s="28">
        <f t="shared" si="53"/>
        <v>90</v>
      </c>
      <c r="I163" s="48">
        <v>90</v>
      </c>
      <c r="J163" s="48">
        <v>0</v>
      </c>
      <c r="K163" s="253">
        <v>0</v>
      </c>
      <c r="L163" s="31" t="s">
        <v>1198</v>
      </c>
      <c r="M163" s="31" t="s">
        <v>1198</v>
      </c>
      <c r="N163" s="31" t="s">
        <v>1198</v>
      </c>
      <c r="O163" s="31" t="s">
        <v>1198</v>
      </c>
      <c r="P163" s="31" t="s">
        <v>1198</v>
      </c>
      <c r="Q163" s="31" t="s">
        <v>1198</v>
      </c>
      <c r="R163" s="31" t="s">
        <v>1198</v>
      </c>
      <c r="S163" s="55" t="s">
        <v>1231</v>
      </c>
      <c r="T163" s="31"/>
      <c r="U163" s="31">
        <f t="shared" si="54"/>
        <v>0</v>
      </c>
      <c r="V163" s="30"/>
      <c r="W163" s="272"/>
      <c r="X163" s="31"/>
      <c r="Y163" s="31">
        <f t="shared" si="55"/>
        <v>0</v>
      </c>
      <c r="AA163" s="31"/>
      <c r="AB163" s="31">
        <f t="shared" si="56"/>
        <v>0</v>
      </c>
      <c r="AC163" s="31"/>
      <c r="AD163" s="31">
        <f t="shared" si="57"/>
        <v>0</v>
      </c>
      <c r="AE163" s="31"/>
      <c r="AF163" s="31"/>
      <c r="AG163" s="31">
        <f t="shared" si="58"/>
        <v>0</v>
      </c>
      <c r="AH163" s="31">
        <f t="shared" si="59"/>
        <v>0</v>
      </c>
      <c r="AI163" s="31"/>
      <c r="AJ163" s="31">
        <f t="shared" si="60"/>
        <v>0</v>
      </c>
      <c r="AK163" s="31">
        <f t="shared" si="61"/>
        <v>0</v>
      </c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</row>
    <row r="164" spans="2:50" s="154" customFormat="1" ht="26" outlineLevel="1">
      <c r="B164" s="58" t="s">
        <v>944</v>
      </c>
      <c r="C164" s="59" t="s">
        <v>1364</v>
      </c>
      <c r="D164" s="25" t="s">
        <v>50</v>
      </c>
      <c r="E164" s="16">
        <v>43420</v>
      </c>
      <c r="F164" s="39" t="s">
        <v>258</v>
      </c>
      <c r="G164" s="27" t="s">
        <v>13</v>
      </c>
      <c r="H164" s="28">
        <f>I164+J164</f>
        <v>155</v>
      </c>
      <c r="I164" s="48">
        <v>155</v>
      </c>
      <c r="J164" s="48">
        <v>0</v>
      </c>
      <c r="K164" s="253">
        <v>0</v>
      </c>
      <c r="L164" s="31" t="s">
        <v>1198</v>
      </c>
      <c r="M164" s="31" t="s">
        <v>1198</v>
      </c>
      <c r="N164" s="31" t="s">
        <v>1198</v>
      </c>
      <c r="O164" s="31" t="s">
        <v>1198</v>
      </c>
      <c r="P164" s="31" t="s">
        <v>1198</v>
      </c>
      <c r="Q164" s="31" t="s">
        <v>1198</v>
      </c>
      <c r="R164" s="31" t="s">
        <v>1198</v>
      </c>
      <c r="S164" s="55" t="s">
        <v>1231</v>
      </c>
      <c r="T164" s="31"/>
      <c r="U164" s="31">
        <f t="shared" si="54"/>
        <v>0</v>
      </c>
      <c r="V164" s="30"/>
      <c r="W164" s="272"/>
      <c r="X164" s="31"/>
      <c r="Y164" s="31">
        <f t="shared" si="55"/>
        <v>0</v>
      </c>
      <c r="AA164" s="31"/>
      <c r="AB164" s="31">
        <f t="shared" si="56"/>
        <v>0</v>
      </c>
      <c r="AC164" s="31"/>
      <c r="AD164" s="31">
        <f t="shared" si="57"/>
        <v>0</v>
      </c>
      <c r="AE164" s="31"/>
      <c r="AF164" s="31"/>
      <c r="AG164" s="31">
        <f t="shared" si="58"/>
        <v>0</v>
      </c>
      <c r="AH164" s="31">
        <f t="shared" si="59"/>
        <v>0</v>
      </c>
      <c r="AI164" s="31"/>
      <c r="AJ164" s="31">
        <f t="shared" si="60"/>
        <v>0</v>
      </c>
      <c r="AK164" s="31">
        <f t="shared" si="61"/>
        <v>0</v>
      </c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</row>
    <row r="165" spans="2:50" s="154" customFormat="1" ht="13" outlineLevel="1">
      <c r="B165" s="58" t="s">
        <v>983</v>
      </c>
      <c r="C165" s="6" t="s">
        <v>1365</v>
      </c>
      <c r="D165" s="25" t="s">
        <v>95</v>
      </c>
      <c r="E165" s="16">
        <v>43528</v>
      </c>
      <c r="F165" s="39" t="s">
        <v>12</v>
      </c>
      <c r="G165" s="27" t="s">
        <v>13</v>
      </c>
      <c r="H165" s="28">
        <f t="shared" ref="H165:H166" si="62">I165+J165</f>
        <v>1296</v>
      </c>
      <c r="I165" s="48">
        <v>596</v>
      </c>
      <c r="J165" s="48">
        <v>700</v>
      </c>
      <c r="K165" s="253">
        <v>0</v>
      </c>
      <c r="L165" s="31" t="s">
        <v>1159</v>
      </c>
      <c r="M165" s="31" t="s">
        <v>1159</v>
      </c>
      <c r="N165" s="31" t="s">
        <v>1158</v>
      </c>
      <c r="O165" s="31" t="s">
        <v>1159</v>
      </c>
      <c r="P165" s="31" t="s">
        <v>1158</v>
      </c>
      <c r="Q165" s="31" t="s">
        <v>1159</v>
      </c>
      <c r="R165" s="31" t="s">
        <v>1159</v>
      </c>
      <c r="S165" s="55" t="s">
        <v>1232</v>
      </c>
      <c r="T165" s="31"/>
      <c r="U165" s="31">
        <f t="shared" si="54"/>
        <v>0</v>
      </c>
      <c r="V165" s="30"/>
      <c r="W165" s="272"/>
      <c r="X165" s="31"/>
      <c r="Y165" s="31">
        <f t="shared" si="55"/>
        <v>0</v>
      </c>
      <c r="AA165" s="31"/>
      <c r="AB165" s="31">
        <f t="shared" si="56"/>
        <v>0</v>
      </c>
      <c r="AC165" s="31"/>
      <c r="AD165" s="31">
        <f t="shared" si="57"/>
        <v>0</v>
      </c>
      <c r="AE165" s="31"/>
      <c r="AF165" s="31"/>
      <c r="AG165" s="31">
        <f t="shared" si="58"/>
        <v>0</v>
      </c>
      <c r="AH165" s="31">
        <f t="shared" si="59"/>
        <v>0</v>
      </c>
      <c r="AI165" s="31"/>
      <c r="AJ165" s="31">
        <f t="shared" si="60"/>
        <v>0</v>
      </c>
      <c r="AK165" s="31">
        <f t="shared" si="61"/>
        <v>0</v>
      </c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</row>
    <row r="166" spans="2:50" s="154" customFormat="1" ht="13" outlineLevel="1">
      <c r="B166" s="58" t="s">
        <v>984</v>
      </c>
      <c r="C166" s="6" t="s">
        <v>1366</v>
      </c>
      <c r="D166" s="25" t="s">
        <v>95</v>
      </c>
      <c r="E166" s="16">
        <v>43517</v>
      </c>
      <c r="F166" s="39" t="s">
        <v>12</v>
      </c>
      <c r="G166" s="27" t="s">
        <v>13</v>
      </c>
      <c r="H166" s="28">
        <f t="shared" si="62"/>
        <v>200</v>
      </c>
      <c r="I166" s="48">
        <v>200</v>
      </c>
      <c r="J166" s="48">
        <v>0</v>
      </c>
      <c r="K166" s="253">
        <v>0</v>
      </c>
      <c r="L166" s="31" t="s">
        <v>1159</v>
      </c>
      <c r="M166" s="31" t="s">
        <v>1158</v>
      </c>
      <c r="N166" s="31" t="s">
        <v>1158</v>
      </c>
      <c r="O166" s="31" t="s">
        <v>1158</v>
      </c>
      <c r="P166" s="31" t="s">
        <v>1158</v>
      </c>
      <c r="Q166" s="31" t="s">
        <v>1158</v>
      </c>
      <c r="R166" s="31" t="s">
        <v>1159</v>
      </c>
      <c r="S166" s="55" t="s">
        <v>1232</v>
      </c>
      <c r="T166" s="31"/>
      <c r="U166" s="31">
        <f t="shared" si="54"/>
        <v>0</v>
      </c>
      <c r="V166" s="30"/>
      <c r="W166" s="272"/>
      <c r="X166" s="31"/>
      <c r="Y166" s="31">
        <f t="shared" si="55"/>
        <v>0</v>
      </c>
      <c r="AA166" s="31"/>
      <c r="AB166" s="31">
        <f t="shared" si="56"/>
        <v>0</v>
      </c>
      <c r="AC166" s="31"/>
      <c r="AD166" s="31">
        <f t="shared" si="57"/>
        <v>0</v>
      </c>
      <c r="AE166" s="31"/>
      <c r="AF166" s="31"/>
      <c r="AG166" s="31">
        <f t="shared" si="58"/>
        <v>0</v>
      </c>
      <c r="AH166" s="31">
        <f t="shared" si="59"/>
        <v>0</v>
      </c>
      <c r="AI166" s="31"/>
      <c r="AJ166" s="31">
        <f t="shared" si="60"/>
        <v>0</v>
      </c>
      <c r="AK166" s="31">
        <f t="shared" si="61"/>
        <v>0</v>
      </c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</row>
    <row r="167" spans="2:50" s="154" customFormat="1" ht="13">
      <c r="B167" s="405" t="s">
        <v>302</v>
      </c>
      <c r="C167" s="405"/>
      <c r="D167" s="405"/>
      <c r="E167" s="406"/>
      <c r="F167" s="41" t="s">
        <v>7</v>
      </c>
      <c r="G167" s="42"/>
      <c r="H167" s="23">
        <f>H168/60</f>
        <v>652.5333333333333</v>
      </c>
      <c r="I167" s="23">
        <f>I168/60</f>
        <v>238.61666666666667</v>
      </c>
      <c r="J167" s="23">
        <f>J168/60</f>
        <v>413.91666666666669</v>
      </c>
      <c r="K167" s="252">
        <f>K168/60</f>
        <v>10.083333333333334</v>
      </c>
      <c r="L167" s="42"/>
      <c r="M167" s="42"/>
      <c r="N167" s="42"/>
      <c r="O167" s="42"/>
      <c r="P167" s="42"/>
      <c r="Q167" s="42"/>
      <c r="R167" s="42"/>
      <c r="S167" s="43"/>
      <c r="T167" s="42"/>
      <c r="U167" s="23">
        <f>U168/60</f>
        <v>0</v>
      </c>
      <c r="V167" s="43"/>
      <c r="W167" s="274"/>
      <c r="X167" s="42"/>
      <c r="Y167" s="23">
        <f>Y168/60</f>
        <v>0</v>
      </c>
      <c r="AA167" s="45"/>
      <c r="AB167" s="45">
        <f t="shared" ref="AB167:AK167" si="63">AB168/60</f>
        <v>0</v>
      </c>
      <c r="AC167" s="45"/>
      <c r="AD167" s="45">
        <f>AD168/60</f>
        <v>0</v>
      </c>
      <c r="AE167" s="45"/>
      <c r="AF167" s="45"/>
      <c r="AG167" s="45"/>
      <c r="AH167" s="45">
        <f>AH168/60</f>
        <v>0</v>
      </c>
      <c r="AI167" s="45"/>
      <c r="AJ167" s="42"/>
      <c r="AK167" s="45">
        <f t="shared" si="63"/>
        <v>0</v>
      </c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5"/>
      <c r="AW167" s="45"/>
      <c r="AX167" s="45">
        <f>AX168/60</f>
        <v>0</v>
      </c>
    </row>
    <row r="168" spans="2:50" s="154" customFormat="1" ht="13">
      <c r="B168" s="405"/>
      <c r="C168" s="405"/>
      <c r="D168" s="405"/>
      <c r="E168" s="406"/>
      <c r="F168" s="44" t="s">
        <v>8</v>
      </c>
      <c r="G168" s="45"/>
      <c r="H168" s="23">
        <f>SUM(I168:J168)</f>
        <v>39152</v>
      </c>
      <c r="I168" s="23">
        <f>SUMIF(F169:F225,"DQA",$I169:$I225)</f>
        <v>14317</v>
      </c>
      <c r="J168" s="23">
        <f>SUMIF(F169:F225,"DQA",$J169:$J225)</f>
        <v>24835</v>
      </c>
      <c r="K168" s="252">
        <f>SUM(K169:TU225)</f>
        <v>605</v>
      </c>
      <c r="L168" s="42"/>
      <c r="M168" s="42"/>
      <c r="N168" s="42"/>
      <c r="O168" s="42"/>
      <c r="P168" s="42"/>
      <c r="Q168" s="42"/>
      <c r="R168" s="42"/>
      <c r="S168" s="43"/>
      <c r="T168" s="42"/>
      <c r="U168" s="23">
        <f>SUM(U169:U225)</f>
        <v>0</v>
      </c>
      <c r="V168" s="43"/>
      <c r="W168" s="274"/>
      <c r="X168" s="42"/>
      <c r="Y168" s="23">
        <f>SUM(Y169:Y225)</f>
        <v>0</v>
      </c>
      <c r="AA168" s="45"/>
      <c r="AB168" s="45">
        <f>SUM(AB169:AB225)</f>
        <v>0</v>
      </c>
      <c r="AC168" s="45"/>
      <c r="AD168" s="45">
        <f>SUM(AD169:AD225)</f>
        <v>0</v>
      </c>
      <c r="AE168" s="45"/>
      <c r="AF168" s="45"/>
      <c r="AG168" s="45"/>
      <c r="AH168" s="45">
        <f>SUM(AH169:AH225)</f>
        <v>0</v>
      </c>
      <c r="AI168" s="45"/>
      <c r="AJ168" s="42"/>
      <c r="AK168" s="45">
        <f>SUM(AK169:AK225)</f>
        <v>0</v>
      </c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5"/>
      <c r="AW168" s="45"/>
      <c r="AX168" s="45">
        <f>SUM(AX169:AX201)</f>
        <v>0</v>
      </c>
    </row>
    <row r="169" spans="2:50" s="154" customFormat="1" ht="13" outlineLevel="1">
      <c r="B169" s="159" t="s">
        <v>1367</v>
      </c>
      <c r="C169" s="24" t="s">
        <v>1368</v>
      </c>
      <c r="D169" s="49" t="s">
        <v>1369</v>
      </c>
      <c r="E169" s="38">
        <v>43647</v>
      </c>
      <c r="F169" s="26" t="s">
        <v>12</v>
      </c>
      <c r="G169" s="46" t="s">
        <v>13</v>
      </c>
      <c r="H169" s="28">
        <f t="shared" ref="H169:H225" si="64">I169+J169</f>
        <v>2004</v>
      </c>
      <c r="I169" s="31">
        <v>445</v>
      </c>
      <c r="J169" s="31">
        <v>1559</v>
      </c>
      <c r="K169" s="253">
        <v>0</v>
      </c>
      <c r="L169" s="31" t="s">
        <v>1209</v>
      </c>
      <c r="M169" s="31" t="s">
        <v>1188</v>
      </c>
      <c r="N169" s="31" t="s">
        <v>1204</v>
      </c>
      <c r="O169" s="31" t="s">
        <v>1198</v>
      </c>
      <c r="P169" s="31" t="s">
        <v>1235</v>
      </c>
      <c r="Q169" s="31" t="s">
        <v>1159</v>
      </c>
      <c r="R169" s="31" t="s">
        <v>1159</v>
      </c>
      <c r="S169" s="55" t="s">
        <v>1501</v>
      </c>
      <c r="T169" s="31"/>
      <c r="U169" s="31">
        <f t="shared" ref="U169:U199" si="65">SUMIF(T169,"Y",I169)</f>
        <v>0</v>
      </c>
      <c r="V169" s="30"/>
      <c r="W169" s="272"/>
      <c r="X169" s="31"/>
      <c r="Y169" s="31">
        <f t="shared" ref="Y169:Y199" si="66">U169*X169</f>
        <v>0</v>
      </c>
      <c r="AA169" s="31"/>
      <c r="AB169" s="31">
        <f t="shared" ref="AB169:AB199" si="67">SUMIF(AA169,"Y",K169)*X169</f>
        <v>0</v>
      </c>
      <c r="AC169" s="31"/>
      <c r="AD169" s="31">
        <f t="shared" ref="AD169:AD225" si="68">(I169-AB169)*COUNTIF(AL169:AU169,"L")</f>
        <v>0</v>
      </c>
      <c r="AE169" s="31"/>
      <c r="AF169" s="31"/>
      <c r="AG169" s="31">
        <f t="shared" ref="AG169:AG225" si="69">IFERROR(COUNTIF(AL169:AU169,"S")/(COUNTIF(AL169:AU169,"V")+COUNTIF(AL169:AU169,"S")),0)</f>
        <v>0</v>
      </c>
      <c r="AH169" s="31">
        <f t="shared" ref="AH169:AH199" si="70">(Y169-AB169-AD169)*AG169</f>
        <v>0</v>
      </c>
      <c r="AI169" s="31"/>
      <c r="AJ169" s="31">
        <f t="shared" ref="AJ169:AJ225" si="71">COUNTIF(AL169:AU169,"V")</f>
        <v>0</v>
      </c>
      <c r="AK169" s="31">
        <f t="shared" ref="AK169:AK199" si="72">Y169-AB169-AD169-AH169</f>
        <v>0</v>
      </c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</row>
    <row r="170" spans="2:50" s="154" customFormat="1" ht="13" outlineLevel="1">
      <c r="B170" s="159" t="s">
        <v>303</v>
      </c>
      <c r="C170" s="24" t="s">
        <v>304</v>
      </c>
      <c r="D170" s="49" t="s">
        <v>1370</v>
      </c>
      <c r="E170" s="38">
        <v>43516</v>
      </c>
      <c r="F170" s="26" t="s">
        <v>12</v>
      </c>
      <c r="G170" s="46" t="s">
        <v>24</v>
      </c>
      <c r="H170" s="28">
        <f t="shared" si="64"/>
        <v>320</v>
      </c>
      <c r="I170" s="31">
        <v>70</v>
      </c>
      <c r="J170" s="31">
        <v>250</v>
      </c>
      <c r="K170" s="253">
        <v>0</v>
      </c>
      <c r="L170" s="31" t="s">
        <v>1209</v>
      </c>
      <c r="M170" s="31" t="s">
        <v>1188</v>
      </c>
      <c r="N170" s="31" t="s">
        <v>1204</v>
      </c>
      <c r="O170" s="31" t="s">
        <v>1198</v>
      </c>
      <c r="P170" s="31" t="s">
        <v>1235</v>
      </c>
      <c r="Q170" s="31" t="s">
        <v>1158</v>
      </c>
      <c r="R170" s="31" t="s">
        <v>1158</v>
      </c>
      <c r="S170" s="55" t="s">
        <v>1236</v>
      </c>
      <c r="T170" s="31"/>
      <c r="U170" s="31">
        <f t="shared" si="65"/>
        <v>0</v>
      </c>
      <c r="V170" s="30"/>
      <c r="W170" s="272"/>
      <c r="X170" s="31"/>
      <c r="Y170" s="31">
        <f t="shared" si="66"/>
        <v>0</v>
      </c>
      <c r="AA170" s="31"/>
      <c r="AB170" s="31">
        <f t="shared" si="67"/>
        <v>0</v>
      </c>
      <c r="AC170" s="31"/>
      <c r="AD170" s="31">
        <f t="shared" si="68"/>
        <v>0</v>
      </c>
      <c r="AE170" s="31"/>
      <c r="AF170" s="31"/>
      <c r="AG170" s="31">
        <f t="shared" si="69"/>
        <v>0</v>
      </c>
      <c r="AH170" s="31">
        <f t="shared" si="70"/>
        <v>0</v>
      </c>
      <c r="AI170" s="31"/>
      <c r="AJ170" s="31">
        <f t="shared" si="71"/>
        <v>0</v>
      </c>
      <c r="AK170" s="31">
        <f t="shared" si="72"/>
        <v>0</v>
      </c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</row>
    <row r="171" spans="2:50" s="154" customFormat="1" ht="13" outlineLevel="1">
      <c r="B171" s="159" t="s">
        <v>305</v>
      </c>
      <c r="C171" s="24" t="s">
        <v>306</v>
      </c>
      <c r="D171" s="49" t="s">
        <v>185</v>
      </c>
      <c r="E171" s="38">
        <v>43656</v>
      </c>
      <c r="F171" s="26" t="s">
        <v>12</v>
      </c>
      <c r="G171" s="46" t="s">
        <v>13</v>
      </c>
      <c r="H171" s="28">
        <f t="shared" si="64"/>
        <v>810</v>
      </c>
      <c r="I171" s="31">
        <v>175</v>
      </c>
      <c r="J171" s="31">
        <v>635</v>
      </c>
      <c r="K171" s="253">
        <v>0</v>
      </c>
      <c r="L171" s="31" t="s">
        <v>1209</v>
      </c>
      <c r="M171" s="31" t="s">
        <v>1188</v>
      </c>
      <c r="N171" s="31" t="s">
        <v>1204</v>
      </c>
      <c r="O171" s="31" t="s">
        <v>1198</v>
      </c>
      <c r="P171" s="31" t="s">
        <v>1235</v>
      </c>
      <c r="Q171" s="31" t="s">
        <v>1159</v>
      </c>
      <c r="R171" s="31" t="s">
        <v>1159</v>
      </c>
      <c r="S171" s="55" t="s">
        <v>1236</v>
      </c>
      <c r="T171" s="31"/>
      <c r="U171" s="31">
        <f t="shared" si="65"/>
        <v>0</v>
      </c>
      <c r="V171" s="30"/>
      <c r="W171" s="272"/>
      <c r="X171" s="31"/>
      <c r="Y171" s="31">
        <f t="shared" si="66"/>
        <v>0</v>
      </c>
      <c r="AA171" s="31"/>
      <c r="AB171" s="31">
        <f t="shared" si="67"/>
        <v>0</v>
      </c>
      <c r="AC171" s="31"/>
      <c r="AD171" s="31">
        <f t="shared" si="68"/>
        <v>0</v>
      </c>
      <c r="AE171" s="31"/>
      <c r="AF171" s="31"/>
      <c r="AG171" s="31">
        <f t="shared" si="69"/>
        <v>0</v>
      </c>
      <c r="AH171" s="31">
        <f t="shared" si="70"/>
        <v>0</v>
      </c>
      <c r="AI171" s="31"/>
      <c r="AJ171" s="31">
        <f t="shared" si="71"/>
        <v>0</v>
      </c>
      <c r="AK171" s="31">
        <f t="shared" si="72"/>
        <v>0</v>
      </c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</row>
    <row r="172" spans="2:50" s="154" customFormat="1" ht="13" outlineLevel="1">
      <c r="B172" s="159" t="s">
        <v>307</v>
      </c>
      <c r="C172" s="24" t="s">
        <v>308</v>
      </c>
      <c r="D172" s="49" t="s">
        <v>19</v>
      </c>
      <c r="E172" s="38">
        <v>43090</v>
      </c>
      <c r="F172" s="26" t="s">
        <v>12</v>
      </c>
      <c r="G172" s="46" t="s">
        <v>13</v>
      </c>
      <c r="H172" s="28">
        <f t="shared" si="64"/>
        <v>430</v>
      </c>
      <c r="I172" s="31">
        <v>106</v>
      </c>
      <c r="J172" s="48">
        <v>324</v>
      </c>
      <c r="K172" s="253">
        <v>0</v>
      </c>
      <c r="L172" s="31" t="s">
        <v>1209</v>
      </c>
      <c r="M172" s="31" t="s">
        <v>1188</v>
      </c>
      <c r="N172" s="31" t="s">
        <v>1204</v>
      </c>
      <c r="O172" s="31" t="s">
        <v>1198</v>
      </c>
      <c r="P172" s="31" t="s">
        <v>1235</v>
      </c>
      <c r="Q172" s="31" t="s">
        <v>1159</v>
      </c>
      <c r="R172" s="31" t="s">
        <v>1159</v>
      </c>
      <c r="S172" s="55" t="s">
        <v>1237</v>
      </c>
      <c r="T172" s="31"/>
      <c r="U172" s="31">
        <f t="shared" si="65"/>
        <v>0</v>
      </c>
      <c r="V172" s="30"/>
      <c r="W172" s="272"/>
      <c r="X172" s="31"/>
      <c r="Y172" s="31">
        <f t="shared" si="66"/>
        <v>0</v>
      </c>
      <c r="AA172" s="31"/>
      <c r="AB172" s="31">
        <f t="shared" si="67"/>
        <v>0</v>
      </c>
      <c r="AC172" s="31"/>
      <c r="AD172" s="31">
        <f t="shared" si="68"/>
        <v>0</v>
      </c>
      <c r="AE172" s="31"/>
      <c r="AF172" s="31"/>
      <c r="AG172" s="31">
        <f t="shared" si="69"/>
        <v>0</v>
      </c>
      <c r="AH172" s="31">
        <f t="shared" si="70"/>
        <v>0</v>
      </c>
      <c r="AI172" s="31"/>
      <c r="AJ172" s="31">
        <f t="shared" si="71"/>
        <v>0</v>
      </c>
      <c r="AK172" s="31">
        <f t="shared" si="72"/>
        <v>0</v>
      </c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</row>
    <row r="173" spans="2:50" s="154" customFormat="1" ht="13" outlineLevel="1">
      <c r="B173" s="159" t="s">
        <v>945</v>
      </c>
      <c r="C173" s="73" t="s">
        <v>1605</v>
      </c>
      <c r="D173" s="53" t="s">
        <v>36</v>
      </c>
      <c r="E173" s="38">
        <v>43798</v>
      </c>
      <c r="F173" s="26" t="s">
        <v>12</v>
      </c>
      <c r="G173" s="46" t="s">
        <v>13</v>
      </c>
      <c r="H173" s="28">
        <f t="shared" si="64"/>
        <v>2020</v>
      </c>
      <c r="I173" s="31">
        <v>530</v>
      </c>
      <c r="J173" s="48">
        <v>1490</v>
      </c>
      <c r="K173" s="253">
        <v>0</v>
      </c>
      <c r="L173" s="31" t="s">
        <v>1167</v>
      </c>
      <c r="M173" s="31" t="s">
        <v>1167</v>
      </c>
      <c r="N173" s="31" t="s">
        <v>1167</v>
      </c>
      <c r="O173" s="31" t="s">
        <v>1197</v>
      </c>
      <c r="P173" s="31" t="s">
        <v>1238</v>
      </c>
      <c r="Q173" s="31" t="s">
        <v>1159</v>
      </c>
      <c r="R173" s="31" t="s">
        <v>1159</v>
      </c>
      <c r="S173" s="55" t="s">
        <v>1237</v>
      </c>
      <c r="T173" s="31"/>
      <c r="U173" s="31">
        <f t="shared" si="65"/>
        <v>0</v>
      </c>
      <c r="V173" s="30"/>
      <c r="W173" s="272"/>
      <c r="X173" s="31"/>
      <c r="Y173" s="31">
        <f t="shared" si="66"/>
        <v>0</v>
      </c>
      <c r="AA173" s="31"/>
      <c r="AB173" s="31">
        <f t="shared" si="67"/>
        <v>0</v>
      </c>
      <c r="AC173" s="31"/>
      <c r="AD173" s="31">
        <f t="shared" si="68"/>
        <v>0</v>
      </c>
      <c r="AE173" s="31"/>
      <c r="AF173" s="31"/>
      <c r="AG173" s="31">
        <f t="shared" si="69"/>
        <v>0</v>
      </c>
      <c r="AH173" s="31">
        <f t="shared" si="70"/>
        <v>0</v>
      </c>
      <c r="AI173" s="31"/>
      <c r="AJ173" s="31">
        <f t="shared" si="71"/>
        <v>0</v>
      </c>
      <c r="AK173" s="31">
        <f t="shared" si="72"/>
        <v>0</v>
      </c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</row>
    <row r="174" spans="2:50" s="154" customFormat="1" ht="13" outlineLevel="1">
      <c r="B174" s="212" t="s">
        <v>1492</v>
      </c>
      <c r="C174" s="24" t="s">
        <v>1493</v>
      </c>
      <c r="D174" s="49" t="s">
        <v>1494</v>
      </c>
      <c r="E174" s="38">
        <v>43698</v>
      </c>
      <c r="F174" s="39" t="s">
        <v>12</v>
      </c>
      <c r="G174" s="175"/>
      <c r="H174" s="28">
        <f t="shared" ref="H174" si="73">I174+J174</f>
        <v>140</v>
      </c>
      <c r="I174" s="31">
        <v>70</v>
      </c>
      <c r="J174" s="31">
        <v>70</v>
      </c>
      <c r="K174" s="253">
        <v>0</v>
      </c>
      <c r="L174" s="31" t="s">
        <v>1167</v>
      </c>
      <c r="M174" s="31" t="s">
        <v>1167</v>
      </c>
      <c r="N174" s="31" t="s">
        <v>1167</v>
      </c>
      <c r="O174" s="31" t="s">
        <v>1188</v>
      </c>
      <c r="P174" s="31" t="s">
        <v>1238</v>
      </c>
      <c r="Q174" s="31" t="s">
        <v>1159</v>
      </c>
      <c r="R174" s="31" t="s">
        <v>1159</v>
      </c>
      <c r="S174" s="55" t="s">
        <v>1237</v>
      </c>
      <c r="T174" s="31"/>
      <c r="U174" s="31">
        <f t="shared" si="65"/>
        <v>0</v>
      </c>
      <c r="V174" s="30"/>
      <c r="W174" s="272"/>
      <c r="X174" s="31"/>
      <c r="Y174" s="31">
        <f t="shared" si="66"/>
        <v>0</v>
      </c>
      <c r="AA174" s="31"/>
      <c r="AB174" s="31">
        <f t="shared" si="67"/>
        <v>0</v>
      </c>
      <c r="AC174" s="31"/>
      <c r="AD174" s="31">
        <f t="shared" si="68"/>
        <v>0</v>
      </c>
      <c r="AE174" s="31"/>
      <c r="AF174" s="31"/>
      <c r="AG174" s="31">
        <f t="shared" si="69"/>
        <v>0</v>
      </c>
      <c r="AH174" s="31">
        <f t="shared" si="70"/>
        <v>0</v>
      </c>
      <c r="AI174" s="31"/>
      <c r="AJ174" s="31">
        <f t="shared" ref="AJ174:AJ175" si="74">COUNTIF(AL174:AU174,"V")</f>
        <v>0</v>
      </c>
      <c r="AK174" s="31">
        <f t="shared" si="72"/>
        <v>0</v>
      </c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</row>
    <row r="175" spans="2:50" s="154" customFormat="1" ht="13" outlineLevel="1">
      <c r="B175" s="212" t="s">
        <v>1495</v>
      </c>
      <c r="C175" s="24" t="s">
        <v>1496</v>
      </c>
      <c r="D175" s="49" t="s">
        <v>1494</v>
      </c>
      <c r="E175" s="38">
        <v>43760</v>
      </c>
      <c r="F175" s="39" t="s">
        <v>12</v>
      </c>
      <c r="G175" s="175"/>
      <c r="H175" s="28">
        <f t="shared" ref="H175" si="75">I175+J175</f>
        <v>760</v>
      </c>
      <c r="I175" s="31">
        <v>380</v>
      </c>
      <c r="J175" s="31">
        <v>380</v>
      </c>
      <c r="K175" s="253">
        <v>0</v>
      </c>
      <c r="L175" s="173"/>
      <c r="M175" s="173"/>
      <c r="N175" s="173"/>
      <c r="O175" s="173"/>
      <c r="P175" s="173"/>
      <c r="Q175" s="31" t="s">
        <v>1159</v>
      </c>
      <c r="R175" s="31" t="s">
        <v>1159</v>
      </c>
      <c r="S175" s="55"/>
      <c r="T175" s="31"/>
      <c r="U175" s="31">
        <f t="shared" si="65"/>
        <v>0</v>
      </c>
      <c r="V175" s="30"/>
      <c r="W175" s="272"/>
      <c r="X175" s="31"/>
      <c r="Y175" s="31">
        <f t="shared" si="66"/>
        <v>0</v>
      </c>
      <c r="AA175" s="31"/>
      <c r="AB175" s="31">
        <f t="shared" si="67"/>
        <v>0</v>
      </c>
      <c r="AC175" s="31"/>
      <c r="AD175" s="31">
        <f t="shared" si="68"/>
        <v>0</v>
      </c>
      <c r="AE175" s="31"/>
      <c r="AF175" s="31"/>
      <c r="AG175" s="31">
        <f t="shared" si="69"/>
        <v>0</v>
      </c>
      <c r="AH175" s="31">
        <f t="shared" si="70"/>
        <v>0</v>
      </c>
      <c r="AI175" s="31"/>
      <c r="AJ175" s="31">
        <f t="shared" si="74"/>
        <v>0</v>
      </c>
      <c r="AK175" s="31">
        <f t="shared" si="72"/>
        <v>0</v>
      </c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</row>
    <row r="176" spans="2:50" s="154" customFormat="1" ht="13" outlineLevel="1">
      <c r="B176" s="159" t="s">
        <v>310</v>
      </c>
      <c r="C176" s="24" t="s">
        <v>311</v>
      </c>
      <c r="D176" s="49" t="s">
        <v>47</v>
      </c>
      <c r="E176" s="38">
        <v>43516</v>
      </c>
      <c r="F176" s="26" t="s">
        <v>12</v>
      </c>
      <c r="G176" s="46" t="s">
        <v>13</v>
      </c>
      <c r="H176" s="28">
        <f t="shared" si="64"/>
        <v>420</v>
      </c>
      <c r="I176" s="31">
        <v>220</v>
      </c>
      <c r="J176" s="31">
        <v>200</v>
      </c>
      <c r="K176" s="253">
        <v>0</v>
      </c>
      <c r="L176" s="31" t="s">
        <v>1167</v>
      </c>
      <c r="M176" s="31" t="s">
        <v>1167</v>
      </c>
      <c r="N176" s="31" t="s">
        <v>1167</v>
      </c>
      <c r="O176" s="31" t="s">
        <v>1197</v>
      </c>
      <c r="P176" s="31" t="s">
        <v>1238</v>
      </c>
      <c r="Q176" s="31" t="s">
        <v>1159</v>
      </c>
      <c r="R176" s="31" t="s">
        <v>1159</v>
      </c>
      <c r="S176" s="55" t="s">
        <v>1236</v>
      </c>
      <c r="T176" s="31"/>
      <c r="U176" s="31">
        <f t="shared" si="65"/>
        <v>0</v>
      </c>
      <c r="V176" s="30"/>
      <c r="W176" s="272"/>
      <c r="X176" s="31"/>
      <c r="Y176" s="31">
        <f t="shared" si="66"/>
        <v>0</v>
      </c>
      <c r="AA176" s="31"/>
      <c r="AB176" s="31">
        <f t="shared" si="67"/>
        <v>0</v>
      </c>
      <c r="AC176" s="31"/>
      <c r="AD176" s="31">
        <f t="shared" si="68"/>
        <v>0</v>
      </c>
      <c r="AE176" s="31"/>
      <c r="AF176" s="31"/>
      <c r="AG176" s="31">
        <f t="shared" si="69"/>
        <v>0</v>
      </c>
      <c r="AH176" s="31">
        <f t="shared" si="70"/>
        <v>0</v>
      </c>
      <c r="AI176" s="31"/>
      <c r="AJ176" s="31">
        <f t="shared" si="71"/>
        <v>0</v>
      </c>
      <c r="AK176" s="31">
        <f t="shared" si="72"/>
        <v>0</v>
      </c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</row>
    <row r="177" spans="2:50" s="154" customFormat="1" ht="13" outlineLevel="1">
      <c r="B177" s="159" t="s">
        <v>312</v>
      </c>
      <c r="C177" s="24" t="s">
        <v>313</v>
      </c>
      <c r="D177" s="49" t="s">
        <v>23</v>
      </c>
      <c r="E177" s="38">
        <v>43516</v>
      </c>
      <c r="F177" s="26" t="s">
        <v>12</v>
      </c>
      <c r="G177" s="46" t="s">
        <v>24</v>
      </c>
      <c r="H177" s="28">
        <f t="shared" si="64"/>
        <v>130</v>
      </c>
      <c r="I177" s="31">
        <v>50</v>
      </c>
      <c r="J177" s="31">
        <v>80</v>
      </c>
      <c r="K177" s="253">
        <v>0</v>
      </c>
      <c r="L177" s="31" t="s">
        <v>1167</v>
      </c>
      <c r="M177" s="31" t="s">
        <v>1167</v>
      </c>
      <c r="N177" s="31" t="s">
        <v>1167</v>
      </c>
      <c r="O177" s="31" t="s">
        <v>1197</v>
      </c>
      <c r="P177" s="31" t="s">
        <v>1238</v>
      </c>
      <c r="Q177" s="31" t="s">
        <v>1238</v>
      </c>
      <c r="R177" s="31" t="s">
        <v>1238</v>
      </c>
      <c r="S177" s="55" t="s">
        <v>1236</v>
      </c>
      <c r="T177" s="31"/>
      <c r="U177" s="31">
        <f t="shared" si="65"/>
        <v>0</v>
      </c>
      <c r="V177" s="30"/>
      <c r="W177" s="272"/>
      <c r="X177" s="31"/>
      <c r="Y177" s="31">
        <f t="shared" si="66"/>
        <v>0</v>
      </c>
      <c r="AA177" s="31"/>
      <c r="AB177" s="31">
        <f t="shared" si="67"/>
        <v>0</v>
      </c>
      <c r="AC177" s="31"/>
      <c r="AD177" s="31">
        <f t="shared" si="68"/>
        <v>0</v>
      </c>
      <c r="AE177" s="31"/>
      <c r="AF177" s="31"/>
      <c r="AG177" s="31">
        <f t="shared" si="69"/>
        <v>0</v>
      </c>
      <c r="AH177" s="31">
        <f t="shared" si="70"/>
        <v>0</v>
      </c>
      <c r="AI177" s="31"/>
      <c r="AJ177" s="31">
        <f t="shared" si="71"/>
        <v>0</v>
      </c>
      <c r="AK177" s="31">
        <f t="shared" si="72"/>
        <v>0</v>
      </c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</row>
    <row r="178" spans="2:50" s="154" customFormat="1" ht="13" outlineLevel="1">
      <c r="B178" s="159" t="s">
        <v>314</v>
      </c>
      <c r="C178" s="24" t="s">
        <v>315</v>
      </c>
      <c r="D178" s="49" t="s">
        <v>309</v>
      </c>
      <c r="E178" s="38">
        <v>43271</v>
      </c>
      <c r="F178" s="26" t="s">
        <v>12</v>
      </c>
      <c r="G178" s="46" t="s">
        <v>13</v>
      </c>
      <c r="H178" s="28">
        <f t="shared" si="64"/>
        <v>50</v>
      </c>
      <c r="I178" s="31">
        <v>25</v>
      </c>
      <c r="J178" s="31">
        <v>25</v>
      </c>
      <c r="K178" s="253">
        <v>0</v>
      </c>
      <c r="L178" s="31" t="s">
        <v>1167</v>
      </c>
      <c r="M178" s="31" t="s">
        <v>1167</v>
      </c>
      <c r="N178" s="31" t="s">
        <v>1167</v>
      </c>
      <c r="O178" s="31" t="s">
        <v>1197</v>
      </c>
      <c r="P178" s="31" t="s">
        <v>1238</v>
      </c>
      <c r="Q178" s="31" t="s">
        <v>1159</v>
      </c>
      <c r="R178" s="31" t="s">
        <v>1159</v>
      </c>
      <c r="S178" s="55" t="s">
        <v>1236</v>
      </c>
      <c r="T178" s="31"/>
      <c r="U178" s="31">
        <f t="shared" si="65"/>
        <v>0</v>
      </c>
      <c r="V178" s="30"/>
      <c r="W178" s="272"/>
      <c r="X178" s="31"/>
      <c r="Y178" s="31">
        <f t="shared" si="66"/>
        <v>0</v>
      </c>
      <c r="AA178" s="31"/>
      <c r="AB178" s="31">
        <f t="shared" si="67"/>
        <v>0</v>
      </c>
      <c r="AC178" s="31"/>
      <c r="AD178" s="31">
        <f t="shared" si="68"/>
        <v>0</v>
      </c>
      <c r="AE178" s="31"/>
      <c r="AF178" s="31"/>
      <c r="AG178" s="31">
        <f t="shared" si="69"/>
        <v>0</v>
      </c>
      <c r="AH178" s="31">
        <f t="shared" si="70"/>
        <v>0</v>
      </c>
      <c r="AI178" s="31"/>
      <c r="AJ178" s="31">
        <f t="shared" si="71"/>
        <v>0</v>
      </c>
      <c r="AK178" s="31">
        <f t="shared" si="72"/>
        <v>0</v>
      </c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</row>
    <row r="179" spans="2:50" s="154" customFormat="1" ht="13" outlineLevel="1">
      <c r="B179" s="38" t="s">
        <v>968</v>
      </c>
      <c r="C179" s="73" t="s">
        <v>1607</v>
      </c>
      <c r="D179" s="53" t="s">
        <v>1976</v>
      </c>
      <c r="E179" s="38">
        <v>43798</v>
      </c>
      <c r="F179" s="26" t="s">
        <v>12</v>
      </c>
      <c r="G179" s="46" t="s">
        <v>13</v>
      </c>
      <c r="H179" s="28">
        <f t="shared" si="64"/>
        <v>1980</v>
      </c>
      <c r="I179" s="60">
        <v>510</v>
      </c>
      <c r="J179" s="54">
        <v>1470</v>
      </c>
      <c r="K179" s="253">
        <v>0</v>
      </c>
      <c r="L179" s="31" t="s">
        <v>1167</v>
      </c>
      <c r="M179" s="31" t="s">
        <v>1167</v>
      </c>
      <c r="N179" s="31" t="s">
        <v>1167</v>
      </c>
      <c r="O179" s="31" t="s">
        <v>1197</v>
      </c>
      <c r="P179" s="31" t="s">
        <v>1238</v>
      </c>
      <c r="Q179" s="31" t="s">
        <v>1159</v>
      </c>
      <c r="R179" s="31" t="s">
        <v>1159</v>
      </c>
      <c r="S179" s="55" t="s">
        <v>1237</v>
      </c>
      <c r="T179" s="31"/>
      <c r="U179" s="31">
        <f t="shared" si="65"/>
        <v>0</v>
      </c>
      <c r="V179" s="30"/>
      <c r="W179" s="272"/>
      <c r="X179" s="31"/>
      <c r="Y179" s="31">
        <f t="shared" si="66"/>
        <v>0</v>
      </c>
      <c r="AA179" s="31"/>
      <c r="AB179" s="31">
        <f t="shared" si="67"/>
        <v>0</v>
      </c>
      <c r="AC179" s="31"/>
      <c r="AD179" s="31">
        <f t="shared" si="68"/>
        <v>0</v>
      </c>
      <c r="AE179" s="31"/>
      <c r="AF179" s="31"/>
      <c r="AG179" s="31">
        <f t="shared" si="69"/>
        <v>0</v>
      </c>
      <c r="AH179" s="31">
        <f t="shared" si="70"/>
        <v>0</v>
      </c>
      <c r="AI179" s="31"/>
      <c r="AJ179" s="31">
        <f t="shared" si="71"/>
        <v>0</v>
      </c>
      <c r="AK179" s="31">
        <f t="shared" si="72"/>
        <v>0</v>
      </c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</row>
    <row r="180" spans="2:50" s="154" customFormat="1" ht="26" outlineLevel="1">
      <c r="B180" s="38" t="s">
        <v>968</v>
      </c>
      <c r="C180" s="38" t="s">
        <v>1371</v>
      </c>
      <c r="D180" s="15" t="s">
        <v>118</v>
      </c>
      <c r="E180" s="38">
        <v>43683</v>
      </c>
      <c r="F180" s="26" t="s">
        <v>12</v>
      </c>
      <c r="G180" s="46" t="s">
        <v>13</v>
      </c>
      <c r="H180" s="28">
        <f t="shared" ref="H180" si="76">I180+J180</f>
        <v>1760</v>
      </c>
      <c r="I180" s="60">
        <v>400</v>
      </c>
      <c r="J180" s="54">
        <v>1360</v>
      </c>
      <c r="K180" s="253">
        <v>0</v>
      </c>
      <c r="L180" s="31" t="s">
        <v>1146</v>
      </c>
      <c r="M180" s="31" t="s">
        <v>1146</v>
      </c>
      <c r="N180" s="31" t="s">
        <v>1146</v>
      </c>
      <c r="O180" s="31" t="s">
        <v>1146</v>
      </c>
      <c r="P180" s="173" t="s">
        <v>1598</v>
      </c>
      <c r="Q180" s="31" t="s">
        <v>1159</v>
      </c>
      <c r="R180" s="31" t="s">
        <v>1159</v>
      </c>
      <c r="S180" s="55" t="s">
        <v>1597</v>
      </c>
      <c r="T180" s="31"/>
      <c r="U180" s="31">
        <f t="shared" si="65"/>
        <v>0</v>
      </c>
      <c r="V180" s="30"/>
      <c r="W180" s="272"/>
      <c r="X180" s="31"/>
      <c r="Y180" s="31">
        <f t="shared" si="66"/>
        <v>0</v>
      </c>
      <c r="AA180" s="31"/>
      <c r="AB180" s="31">
        <f t="shared" si="67"/>
        <v>0</v>
      </c>
      <c r="AC180" s="31"/>
      <c r="AD180" s="31">
        <f t="shared" si="68"/>
        <v>0</v>
      </c>
      <c r="AE180" s="31"/>
      <c r="AF180" s="31"/>
      <c r="AG180" s="31">
        <f t="shared" si="69"/>
        <v>0</v>
      </c>
      <c r="AH180" s="31">
        <f t="shared" si="70"/>
        <v>0</v>
      </c>
      <c r="AI180" s="31"/>
      <c r="AJ180" s="31">
        <f t="shared" si="71"/>
        <v>0</v>
      </c>
      <c r="AK180" s="31">
        <f t="shared" si="72"/>
        <v>0</v>
      </c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</row>
    <row r="181" spans="2:50" s="154" customFormat="1" ht="13" outlineLevel="1">
      <c r="B181" s="159" t="s">
        <v>316</v>
      </c>
      <c r="C181" s="24" t="s">
        <v>317</v>
      </c>
      <c r="D181" s="49" t="s">
        <v>1497</v>
      </c>
      <c r="E181" s="38">
        <v>43760</v>
      </c>
      <c r="F181" s="26" t="s">
        <v>12</v>
      </c>
      <c r="G181" s="46" t="s">
        <v>13</v>
      </c>
      <c r="H181" s="28">
        <f t="shared" si="64"/>
        <v>960</v>
      </c>
      <c r="I181" s="31">
        <v>190</v>
      </c>
      <c r="J181" s="48">
        <v>770</v>
      </c>
      <c r="K181" s="253">
        <v>0</v>
      </c>
      <c r="L181" s="31" t="s">
        <v>1167</v>
      </c>
      <c r="M181" s="31" t="s">
        <v>1167</v>
      </c>
      <c r="N181" s="31" t="s">
        <v>1167</v>
      </c>
      <c r="O181" s="31" t="s">
        <v>1167</v>
      </c>
      <c r="P181" s="31" t="s">
        <v>1167</v>
      </c>
      <c r="Q181" s="31" t="s">
        <v>1167</v>
      </c>
      <c r="R181" s="31" t="s">
        <v>1167</v>
      </c>
      <c r="S181" s="55" t="s">
        <v>1239</v>
      </c>
      <c r="T181" s="31"/>
      <c r="U181" s="31">
        <f t="shared" si="65"/>
        <v>0</v>
      </c>
      <c r="V181" s="30"/>
      <c r="W181" s="272"/>
      <c r="X181" s="31"/>
      <c r="Y181" s="31">
        <f t="shared" si="66"/>
        <v>0</v>
      </c>
      <c r="AA181" s="31"/>
      <c r="AB181" s="31">
        <f t="shared" si="67"/>
        <v>0</v>
      </c>
      <c r="AC181" s="31"/>
      <c r="AD181" s="31">
        <f t="shared" si="68"/>
        <v>0</v>
      </c>
      <c r="AE181" s="31"/>
      <c r="AF181" s="31"/>
      <c r="AG181" s="31">
        <f t="shared" si="69"/>
        <v>0</v>
      </c>
      <c r="AH181" s="31">
        <f t="shared" si="70"/>
        <v>0</v>
      </c>
      <c r="AI181" s="31"/>
      <c r="AJ181" s="31">
        <f t="shared" si="71"/>
        <v>0</v>
      </c>
      <c r="AK181" s="31">
        <f t="shared" si="72"/>
        <v>0</v>
      </c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</row>
    <row r="182" spans="2:50" s="154" customFormat="1" ht="13" outlineLevel="1">
      <c r="B182" s="159" t="s">
        <v>318</v>
      </c>
      <c r="C182" s="24" t="s">
        <v>319</v>
      </c>
      <c r="D182" s="49" t="s">
        <v>47</v>
      </c>
      <c r="E182" s="38">
        <v>43516</v>
      </c>
      <c r="F182" s="26" t="s">
        <v>12</v>
      </c>
      <c r="G182" s="46" t="s">
        <v>13</v>
      </c>
      <c r="H182" s="28">
        <f t="shared" si="64"/>
        <v>395</v>
      </c>
      <c r="I182" s="31">
        <v>395</v>
      </c>
      <c r="J182" s="48">
        <v>0</v>
      </c>
      <c r="K182" s="255">
        <v>250</v>
      </c>
      <c r="L182" s="31" t="s">
        <v>1167</v>
      </c>
      <c r="M182" s="31" t="s">
        <v>1167</v>
      </c>
      <c r="N182" s="31" t="s">
        <v>1167</v>
      </c>
      <c r="O182" s="31" t="s">
        <v>1167</v>
      </c>
      <c r="P182" s="31" t="s">
        <v>1167</v>
      </c>
      <c r="Q182" s="31" t="s">
        <v>1167</v>
      </c>
      <c r="R182" s="31" t="s">
        <v>1167</v>
      </c>
      <c r="S182" s="55" t="s">
        <v>1239</v>
      </c>
      <c r="T182" s="31"/>
      <c r="U182" s="31">
        <f t="shared" si="65"/>
        <v>0</v>
      </c>
      <c r="V182" s="30"/>
      <c r="W182" s="272"/>
      <c r="X182" s="31"/>
      <c r="Y182" s="31">
        <f t="shared" si="66"/>
        <v>0</v>
      </c>
      <c r="AA182" s="174"/>
      <c r="AB182" s="31">
        <f t="shared" si="67"/>
        <v>0</v>
      </c>
      <c r="AC182" s="31"/>
      <c r="AD182" s="31">
        <f t="shared" si="68"/>
        <v>0</v>
      </c>
      <c r="AE182" s="31"/>
      <c r="AF182" s="31"/>
      <c r="AG182" s="31">
        <f t="shared" si="69"/>
        <v>0</v>
      </c>
      <c r="AH182" s="31">
        <f t="shared" si="70"/>
        <v>0</v>
      </c>
      <c r="AI182" s="31"/>
      <c r="AJ182" s="31">
        <f t="shared" si="71"/>
        <v>0</v>
      </c>
      <c r="AK182" s="235">
        <f t="shared" si="72"/>
        <v>0</v>
      </c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</row>
    <row r="183" spans="2:50" s="154" customFormat="1" ht="13" outlineLevel="1">
      <c r="B183" s="159" t="s">
        <v>320</v>
      </c>
      <c r="C183" s="24" t="s">
        <v>321</v>
      </c>
      <c r="D183" s="49" t="s">
        <v>36</v>
      </c>
      <c r="E183" s="38">
        <v>43516</v>
      </c>
      <c r="F183" s="26" t="s">
        <v>12</v>
      </c>
      <c r="G183" s="46" t="s">
        <v>13</v>
      </c>
      <c r="H183" s="28">
        <f t="shared" si="64"/>
        <v>185</v>
      </c>
      <c r="I183" s="31">
        <v>185</v>
      </c>
      <c r="J183" s="48">
        <v>0</v>
      </c>
      <c r="K183" s="253">
        <v>0</v>
      </c>
      <c r="L183" s="31" t="s">
        <v>1167</v>
      </c>
      <c r="M183" s="31" t="s">
        <v>1167</v>
      </c>
      <c r="N183" s="31" t="s">
        <v>1204</v>
      </c>
      <c r="O183" s="31" t="s">
        <v>1167</v>
      </c>
      <c r="P183" s="31" t="s">
        <v>1240</v>
      </c>
      <c r="Q183" s="31" t="s">
        <v>1158</v>
      </c>
      <c r="R183" s="31" t="s">
        <v>1158</v>
      </c>
      <c r="S183" s="55" t="s">
        <v>1239</v>
      </c>
      <c r="T183" s="31"/>
      <c r="U183" s="31">
        <f t="shared" si="65"/>
        <v>0</v>
      </c>
      <c r="V183" s="30"/>
      <c r="W183" s="272"/>
      <c r="X183" s="31"/>
      <c r="Y183" s="31">
        <f t="shared" si="66"/>
        <v>0</v>
      </c>
      <c r="AA183" s="174"/>
      <c r="AB183" s="31">
        <f t="shared" si="67"/>
        <v>0</v>
      </c>
      <c r="AC183" s="31"/>
      <c r="AD183" s="31">
        <f t="shared" si="68"/>
        <v>0</v>
      </c>
      <c r="AE183" s="31"/>
      <c r="AF183" s="31"/>
      <c r="AG183" s="31">
        <f t="shared" si="69"/>
        <v>0</v>
      </c>
      <c r="AH183" s="31">
        <f t="shared" si="70"/>
        <v>0</v>
      </c>
      <c r="AI183" s="31"/>
      <c r="AJ183" s="31">
        <f t="shared" si="71"/>
        <v>0</v>
      </c>
      <c r="AK183" s="31">
        <f t="shared" si="72"/>
        <v>0</v>
      </c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</row>
    <row r="184" spans="2:50" s="154" customFormat="1" ht="13" outlineLevel="1">
      <c r="B184" s="159" t="s">
        <v>322</v>
      </c>
      <c r="C184" s="24" t="s">
        <v>323</v>
      </c>
      <c r="D184" s="49" t="s">
        <v>1338</v>
      </c>
      <c r="E184" s="38">
        <v>43516</v>
      </c>
      <c r="F184" s="26" t="s">
        <v>12</v>
      </c>
      <c r="G184" s="46" t="s">
        <v>24</v>
      </c>
      <c r="H184" s="28">
        <f t="shared" si="64"/>
        <v>1167</v>
      </c>
      <c r="I184" s="31">
        <v>1165</v>
      </c>
      <c r="J184" s="48">
        <v>2</v>
      </c>
      <c r="K184" s="253">
        <v>0</v>
      </c>
      <c r="L184" s="31" t="s">
        <v>1167</v>
      </c>
      <c r="M184" s="31" t="s">
        <v>1167</v>
      </c>
      <c r="N184" s="31" t="s">
        <v>1204</v>
      </c>
      <c r="O184" s="31" t="s">
        <v>1167</v>
      </c>
      <c r="P184" s="31" t="s">
        <v>1240</v>
      </c>
      <c r="Q184" s="31" t="s">
        <v>1159</v>
      </c>
      <c r="R184" s="31" t="s">
        <v>1159</v>
      </c>
      <c r="S184" s="55" t="s">
        <v>1239</v>
      </c>
      <c r="T184" s="31"/>
      <c r="U184" s="31">
        <f t="shared" si="65"/>
        <v>0</v>
      </c>
      <c r="V184" s="30"/>
      <c r="W184" s="272"/>
      <c r="X184" s="31"/>
      <c r="Y184" s="31">
        <f t="shared" si="66"/>
        <v>0</v>
      </c>
      <c r="AA184" s="31"/>
      <c r="AB184" s="31">
        <f t="shared" si="67"/>
        <v>0</v>
      </c>
      <c r="AC184" s="31"/>
      <c r="AD184" s="31">
        <f t="shared" si="68"/>
        <v>0</v>
      </c>
      <c r="AE184" s="31"/>
      <c r="AF184" s="31"/>
      <c r="AG184" s="31">
        <f t="shared" si="69"/>
        <v>0</v>
      </c>
      <c r="AH184" s="31">
        <f t="shared" si="70"/>
        <v>0</v>
      </c>
      <c r="AI184" s="31"/>
      <c r="AJ184" s="31">
        <f t="shared" si="71"/>
        <v>0</v>
      </c>
      <c r="AK184" s="31">
        <f t="shared" si="72"/>
        <v>0</v>
      </c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</row>
    <row r="185" spans="2:50" s="154" customFormat="1" ht="13" outlineLevel="1">
      <c r="B185" s="155" t="s">
        <v>946</v>
      </c>
      <c r="C185" s="32" t="s">
        <v>1372</v>
      </c>
      <c r="D185" s="25" t="s">
        <v>138</v>
      </c>
      <c r="E185" s="38">
        <v>43664</v>
      </c>
      <c r="F185" s="26" t="s">
        <v>12</v>
      </c>
      <c r="G185" s="46"/>
      <c r="H185" s="28">
        <f t="shared" si="64"/>
        <v>320</v>
      </c>
      <c r="I185" s="31">
        <v>130</v>
      </c>
      <c r="J185" s="48">
        <v>190</v>
      </c>
      <c r="K185" s="253">
        <v>0</v>
      </c>
      <c r="L185" s="31" t="s">
        <v>1167</v>
      </c>
      <c r="M185" s="31" t="s">
        <v>1167</v>
      </c>
      <c r="N185" s="31" t="s">
        <v>1204</v>
      </c>
      <c r="O185" s="31" t="s">
        <v>1167</v>
      </c>
      <c r="P185" s="31" t="s">
        <v>1240</v>
      </c>
      <c r="Q185" s="31" t="s">
        <v>1159</v>
      </c>
      <c r="R185" s="31" t="s">
        <v>1159</v>
      </c>
      <c r="S185" s="55" t="s">
        <v>1239</v>
      </c>
      <c r="T185" s="31"/>
      <c r="U185" s="31">
        <f t="shared" si="65"/>
        <v>0</v>
      </c>
      <c r="V185" s="30"/>
      <c r="W185" s="272"/>
      <c r="X185" s="31"/>
      <c r="Y185" s="31">
        <f t="shared" si="66"/>
        <v>0</v>
      </c>
      <c r="AA185" s="31"/>
      <c r="AB185" s="31">
        <f t="shared" si="67"/>
        <v>0</v>
      </c>
      <c r="AC185" s="31"/>
      <c r="AD185" s="31">
        <f t="shared" si="68"/>
        <v>0</v>
      </c>
      <c r="AE185" s="31"/>
      <c r="AF185" s="31"/>
      <c r="AG185" s="31">
        <f t="shared" si="69"/>
        <v>0</v>
      </c>
      <c r="AH185" s="31">
        <f t="shared" si="70"/>
        <v>0</v>
      </c>
      <c r="AI185" s="31"/>
      <c r="AJ185" s="31">
        <f t="shared" si="71"/>
        <v>0</v>
      </c>
      <c r="AK185" s="31">
        <f t="shared" si="72"/>
        <v>0</v>
      </c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</row>
    <row r="186" spans="2:50" s="154" customFormat="1" ht="13" outlineLevel="1">
      <c r="B186" s="155" t="s">
        <v>324</v>
      </c>
      <c r="C186" s="32" t="s">
        <v>325</v>
      </c>
      <c r="D186" s="25" t="s">
        <v>1323</v>
      </c>
      <c r="E186" s="38">
        <v>43664</v>
      </c>
      <c r="F186" s="26" t="s">
        <v>12</v>
      </c>
      <c r="G186" s="46" t="s">
        <v>13</v>
      </c>
      <c r="H186" s="28">
        <f t="shared" si="64"/>
        <v>2065</v>
      </c>
      <c r="I186" s="31">
        <v>1035</v>
      </c>
      <c r="J186" s="48">
        <v>1030</v>
      </c>
      <c r="K186" s="253">
        <v>0</v>
      </c>
      <c r="L186" s="31" t="s">
        <v>1167</v>
      </c>
      <c r="M186" s="31" t="s">
        <v>1167</v>
      </c>
      <c r="N186" s="31" t="s">
        <v>1204</v>
      </c>
      <c r="O186" s="31" t="s">
        <v>1167</v>
      </c>
      <c r="P186" s="31" t="s">
        <v>1240</v>
      </c>
      <c r="Q186" s="31" t="s">
        <v>1159</v>
      </c>
      <c r="R186" s="31" t="s">
        <v>1159</v>
      </c>
      <c r="S186" s="55" t="s">
        <v>1239</v>
      </c>
      <c r="T186" s="31"/>
      <c r="U186" s="31">
        <f t="shared" si="65"/>
        <v>0</v>
      </c>
      <c r="V186" s="30"/>
      <c r="W186" s="272"/>
      <c r="X186" s="31"/>
      <c r="Y186" s="31">
        <f t="shared" si="66"/>
        <v>0</v>
      </c>
      <c r="AA186" s="31"/>
      <c r="AB186" s="31">
        <f t="shared" si="67"/>
        <v>0</v>
      </c>
      <c r="AC186" s="31"/>
      <c r="AD186" s="31">
        <f t="shared" si="68"/>
        <v>0</v>
      </c>
      <c r="AE186" s="31"/>
      <c r="AF186" s="31"/>
      <c r="AG186" s="31">
        <f t="shared" si="69"/>
        <v>0</v>
      </c>
      <c r="AH186" s="31">
        <f t="shared" si="70"/>
        <v>0</v>
      </c>
      <c r="AI186" s="31"/>
      <c r="AJ186" s="31">
        <f t="shared" si="71"/>
        <v>0</v>
      </c>
      <c r="AK186" s="31">
        <f t="shared" si="72"/>
        <v>0</v>
      </c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</row>
    <row r="187" spans="2:50" s="154" customFormat="1" ht="13" outlineLevel="1">
      <c r="B187" s="155" t="s">
        <v>326</v>
      </c>
      <c r="C187" s="32" t="s">
        <v>327</v>
      </c>
      <c r="D187" s="49" t="s">
        <v>1383</v>
      </c>
      <c r="E187" s="38">
        <v>43789</v>
      </c>
      <c r="F187" s="26" t="s">
        <v>12</v>
      </c>
      <c r="G187" s="46" t="s">
        <v>13</v>
      </c>
      <c r="H187" s="28">
        <f t="shared" si="64"/>
        <v>1920</v>
      </c>
      <c r="I187" s="31">
        <v>630</v>
      </c>
      <c r="J187" s="48">
        <v>1290</v>
      </c>
      <c r="K187" s="253">
        <v>0</v>
      </c>
      <c r="L187" s="31" t="s">
        <v>1167</v>
      </c>
      <c r="M187" s="31" t="s">
        <v>1167</v>
      </c>
      <c r="N187" s="31" t="s">
        <v>1204</v>
      </c>
      <c r="O187" s="31" t="s">
        <v>1167</v>
      </c>
      <c r="P187" s="31" t="s">
        <v>1240</v>
      </c>
      <c r="Q187" s="31" t="s">
        <v>1159</v>
      </c>
      <c r="R187" s="31" t="s">
        <v>1159</v>
      </c>
      <c r="S187" s="55" t="s">
        <v>1242</v>
      </c>
      <c r="T187" s="31"/>
      <c r="U187" s="31">
        <f t="shared" si="65"/>
        <v>0</v>
      </c>
      <c r="V187" s="30"/>
      <c r="W187" s="272"/>
      <c r="X187" s="31"/>
      <c r="Y187" s="31">
        <f t="shared" si="66"/>
        <v>0</v>
      </c>
      <c r="AA187" s="31"/>
      <c r="AB187" s="31">
        <f t="shared" si="67"/>
        <v>0</v>
      </c>
      <c r="AC187" s="31"/>
      <c r="AD187" s="31">
        <f t="shared" si="68"/>
        <v>0</v>
      </c>
      <c r="AE187" s="31"/>
      <c r="AF187" s="31"/>
      <c r="AG187" s="31">
        <f t="shared" si="69"/>
        <v>0</v>
      </c>
      <c r="AH187" s="31">
        <f t="shared" si="70"/>
        <v>0</v>
      </c>
      <c r="AI187" s="31"/>
      <c r="AJ187" s="31">
        <f t="shared" si="71"/>
        <v>0</v>
      </c>
      <c r="AK187" s="31">
        <f t="shared" si="72"/>
        <v>0</v>
      </c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</row>
    <row r="188" spans="2:50" s="154" customFormat="1" ht="13" outlineLevel="1">
      <c r="B188" s="155" t="s">
        <v>1373</v>
      </c>
      <c r="C188" s="32" t="s">
        <v>1374</v>
      </c>
      <c r="D188" s="49" t="s">
        <v>2590</v>
      </c>
      <c r="E188" s="38">
        <v>43789</v>
      </c>
      <c r="F188" s="26" t="s">
        <v>12</v>
      </c>
      <c r="G188" s="46" t="s">
        <v>24</v>
      </c>
      <c r="H188" s="28">
        <f t="shared" si="64"/>
        <v>1850</v>
      </c>
      <c r="I188" s="31">
        <v>400</v>
      </c>
      <c r="J188" s="48">
        <v>1450</v>
      </c>
      <c r="K188" s="253">
        <v>0</v>
      </c>
      <c r="L188" s="31" t="s">
        <v>1167</v>
      </c>
      <c r="M188" s="31" t="s">
        <v>1167</v>
      </c>
      <c r="N188" s="31" t="s">
        <v>1204</v>
      </c>
      <c r="O188" s="31" t="s">
        <v>1167</v>
      </c>
      <c r="P188" s="31" t="s">
        <v>1240</v>
      </c>
      <c r="Q188" s="31" t="s">
        <v>1159</v>
      </c>
      <c r="R188" s="31" t="s">
        <v>1159</v>
      </c>
      <c r="S188" s="55" t="s">
        <v>1242</v>
      </c>
      <c r="T188" s="31"/>
      <c r="U188" s="31">
        <f t="shared" si="65"/>
        <v>0</v>
      </c>
      <c r="V188" s="30"/>
      <c r="W188" s="272"/>
      <c r="X188" s="31"/>
      <c r="Y188" s="31">
        <f t="shared" si="66"/>
        <v>0</v>
      </c>
      <c r="AA188" s="31"/>
      <c r="AB188" s="31">
        <f t="shared" si="67"/>
        <v>0</v>
      </c>
      <c r="AC188" s="31"/>
      <c r="AD188" s="31">
        <f t="shared" si="68"/>
        <v>0</v>
      </c>
      <c r="AE188" s="31"/>
      <c r="AF188" s="31"/>
      <c r="AG188" s="31">
        <f t="shared" si="69"/>
        <v>0</v>
      </c>
      <c r="AH188" s="31">
        <f t="shared" si="70"/>
        <v>0</v>
      </c>
      <c r="AI188" s="31"/>
      <c r="AJ188" s="31">
        <f t="shared" si="71"/>
        <v>0</v>
      </c>
      <c r="AK188" s="31">
        <f t="shared" si="72"/>
        <v>0</v>
      </c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</row>
    <row r="189" spans="2:50" s="154" customFormat="1" ht="13" outlineLevel="1">
      <c r="B189" s="155" t="s">
        <v>328</v>
      </c>
      <c r="C189" s="32" t="s">
        <v>329</v>
      </c>
      <c r="D189" s="25" t="s">
        <v>1316</v>
      </c>
      <c r="E189" s="38">
        <v>43516</v>
      </c>
      <c r="F189" s="26" t="s">
        <v>12</v>
      </c>
      <c r="G189" s="46" t="s">
        <v>13</v>
      </c>
      <c r="H189" s="28">
        <f t="shared" si="64"/>
        <v>800</v>
      </c>
      <c r="I189" s="31">
        <v>320</v>
      </c>
      <c r="J189" s="48">
        <v>480</v>
      </c>
      <c r="K189" s="253">
        <v>0</v>
      </c>
      <c r="L189" s="31" t="s">
        <v>1167</v>
      </c>
      <c r="M189" s="31" t="s">
        <v>1167</v>
      </c>
      <c r="N189" s="31" t="s">
        <v>1204</v>
      </c>
      <c r="O189" s="31" t="s">
        <v>1167</v>
      </c>
      <c r="P189" s="31" t="s">
        <v>1243</v>
      </c>
      <c r="Q189" s="31" t="s">
        <v>1159</v>
      </c>
      <c r="R189" s="31" t="s">
        <v>1159</v>
      </c>
      <c r="S189" s="55" t="s">
        <v>1242</v>
      </c>
      <c r="T189" s="31"/>
      <c r="U189" s="31">
        <f t="shared" si="65"/>
        <v>0</v>
      </c>
      <c r="V189" s="30"/>
      <c r="W189" s="272"/>
      <c r="X189" s="31"/>
      <c r="Y189" s="31">
        <f t="shared" si="66"/>
        <v>0</v>
      </c>
      <c r="AA189" s="31"/>
      <c r="AB189" s="31">
        <f t="shared" si="67"/>
        <v>0</v>
      </c>
      <c r="AC189" s="31"/>
      <c r="AD189" s="31">
        <f t="shared" si="68"/>
        <v>0</v>
      </c>
      <c r="AE189" s="31"/>
      <c r="AF189" s="31"/>
      <c r="AG189" s="31">
        <f t="shared" si="69"/>
        <v>0</v>
      </c>
      <c r="AH189" s="31">
        <f t="shared" si="70"/>
        <v>0</v>
      </c>
      <c r="AI189" s="31"/>
      <c r="AJ189" s="31">
        <f t="shared" si="71"/>
        <v>0</v>
      </c>
      <c r="AK189" s="31">
        <f t="shared" si="72"/>
        <v>0</v>
      </c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</row>
    <row r="190" spans="2:50" s="154" customFormat="1" ht="13" outlineLevel="1">
      <c r="B190" s="155" t="s">
        <v>1375</v>
      </c>
      <c r="C190" s="32" t="s">
        <v>1376</v>
      </c>
      <c r="D190" s="25" t="s">
        <v>74</v>
      </c>
      <c r="E190" s="38">
        <v>43514</v>
      </c>
      <c r="F190" s="26" t="s">
        <v>12</v>
      </c>
      <c r="G190" s="46" t="s">
        <v>13</v>
      </c>
      <c r="H190" s="28">
        <f t="shared" si="64"/>
        <v>130</v>
      </c>
      <c r="I190" s="31">
        <v>65</v>
      </c>
      <c r="J190" s="48">
        <v>65</v>
      </c>
      <c r="K190" s="253">
        <v>0</v>
      </c>
      <c r="L190" s="31" t="s">
        <v>1167</v>
      </c>
      <c r="M190" s="31" t="s">
        <v>1167</v>
      </c>
      <c r="N190" s="31" t="s">
        <v>1204</v>
      </c>
      <c r="O190" s="31" t="s">
        <v>1167</v>
      </c>
      <c r="P190" s="31" t="s">
        <v>1243</v>
      </c>
      <c r="Q190" s="31" t="s">
        <v>1159</v>
      </c>
      <c r="R190" s="31" t="s">
        <v>1159</v>
      </c>
      <c r="S190" s="55" t="s">
        <v>1242</v>
      </c>
      <c r="T190" s="31"/>
      <c r="U190" s="31">
        <f t="shared" si="65"/>
        <v>0</v>
      </c>
      <c r="V190" s="30"/>
      <c r="W190" s="272"/>
      <c r="X190" s="31"/>
      <c r="Y190" s="31">
        <f t="shared" si="66"/>
        <v>0</v>
      </c>
      <c r="AA190" s="31"/>
      <c r="AB190" s="31">
        <f t="shared" si="67"/>
        <v>0</v>
      </c>
      <c r="AC190" s="31"/>
      <c r="AD190" s="31">
        <f t="shared" si="68"/>
        <v>0</v>
      </c>
      <c r="AE190" s="31"/>
      <c r="AF190" s="31"/>
      <c r="AG190" s="31">
        <f t="shared" si="69"/>
        <v>0</v>
      </c>
      <c r="AH190" s="31">
        <f t="shared" si="70"/>
        <v>0</v>
      </c>
      <c r="AI190" s="31"/>
      <c r="AJ190" s="31">
        <f t="shared" si="71"/>
        <v>0</v>
      </c>
      <c r="AK190" s="31">
        <f t="shared" si="72"/>
        <v>0</v>
      </c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</row>
    <row r="191" spans="2:50" s="154" customFormat="1" ht="13" outlineLevel="1">
      <c r="B191" s="155" t="s">
        <v>330</v>
      </c>
      <c r="C191" s="32" t="s">
        <v>1377</v>
      </c>
      <c r="D191" s="25" t="s">
        <v>1323</v>
      </c>
      <c r="E191" s="16">
        <v>43640</v>
      </c>
      <c r="F191" s="26" t="s">
        <v>12</v>
      </c>
      <c r="G191" s="46" t="s">
        <v>24</v>
      </c>
      <c r="H191" s="28">
        <f t="shared" si="64"/>
        <v>300</v>
      </c>
      <c r="I191" s="48">
        <v>150</v>
      </c>
      <c r="J191" s="48">
        <v>150</v>
      </c>
      <c r="K191" s="253">
        <v>0</v>
      </c>
      <c r="L191" s="31" t="s">
        <v>1167</v>
      </c>
      <c r="M191" s="31" t="s">
        <v>1167</v>
      </c>
      <c r="N191" s="31" t="s">
        <v>1204</v>
      </c>
      <c r="O191" s="31" t="s">
        <v>1167</v>
      </c>
      <c r="P191" s="31" t="s">
        <v>1158</v>
      </c>
      <c r="Q191" s="31" t="s">
        <v>1159</v>
      </c>
      <c r="R191" s="31" t="s">
        <v>1159</v>
      </c>
      <c r="S191" s="55" t="s">
        <v>1242</v>
      </c>
      <c r="T191" s="31"/>
      <c r="U191" s="31">
        <f t="shared" si="65"/>
        <v>0</v>
      </c>
      <c r="V191" s="30"/>
      <c r="W191" s="272"/>
      <c r="X191" s="31"/>
      <c r="Y191" s="31">
        <f t="shared" si="66"/>
        <v>0</v>
      </c>
      <c r="AA191" s="31"/>
      <c r="AB191" s="31">
        <f t="shared" si="67"/>
        <v>0</v>
      </c>
      <c r="AC191" s="31"/>
      <c r="AD191" s="31">
        <f t="shared" si="68"/>
        <v>0</v>
      </c>
      <c r="AE191" s="31"/>
      <c r="AF191" s="31"/>
      <c r="AG191" s="31">
        <f t="shared" si="69"/>
        <v>0</v>
      </c>
      <c r="AH191" s="31">
        <f t="shared" si="70"/>
        <v>0</v>
      </c>
      <c r="AI191" s="31"/>
      <c r="AJ191" s="31">
        <f t="shared" si="71"/>
        <v>0</v>
      </c>
      <c r="AK191" s="31">
        <f t="shared" si="72"/>
        <v>0</v>
      </c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</row>
    <row r="192" spans="2:50" s="154" customFormat="1" ht="13" outlineLevel="1">
      <c r="B192" s="155" t="s">
        <v>331</v>
      </c>
      <c r="C192" s="32" t="s">
        <v>332</v>
      </c>
      <c r="D192" s="38" t="s">
        <v>1498</v>
      </c>
      <c r="E192" s="38">
        <v>43760</v>
      </c>
      <c r="F192" s="26" t="s">
        <v>12</v>
      </c>
      <c r="G192" s="46" t="s">
        <v>13</v>
      </c>
      <c r="H192" s="28">
        <f t="shared" si="64"/>
        <v>180</v>
      </c>
      <c r="I192" s="48">
        <v>90</v>
      </c>
      <c r="J192" s="48">
        <v>90</v>
      </c>
      <c r="K192" s="253">
        <v>0</v>
      </c>
      <c r="L192" s="31" t="s">
        <v>1167</v>
      </c>
      <c r="M192" s="31" t="s">
        <v>1167</v>
      </c>
      <c r="N192" s="31" t="s">
        <v>1166</v>
      </c>
      <c r="O192" s="31" t="s">
        <v>1167</v>
      </c>
      <c r="P192" s="31" t="s">
        <v>1206</v>
      </c>
      <c r="Q192" s="31" t="s">
        <v>1159</v>
      </c>
      <c r="R192" s="31" t="s">
        <v>1159</v>
      </c>
      <c r="S192" s="55" t="s">
        <v>1244</v>
      </c>
      <c r="T192" s="31"/>
      <c r="U192" s="31">
        <f t="shared" si="65"/>
        <v>0</v>
      </c>
      <c r="V192" s="30"/>
      <c r="W192" s="272"/>
      <c r="X192" s="31"/>
      <c r="Y192" s="31">
        <f t="shared" si="66"/>
        <v>0</v>
      </c>
      <c r="AA192" s="31"/>
      <c r="AB192" s="31">
        <f t="shared" si="67"/>
        <v>0</v>
      </c>
      <c r="AC192" s="31"/>
      <c r="AD192" s="31">
        <f t="shared" si="68"/>
        <v>0</v>
      </c>
      <c r="AE192" s="31"/>
      <c r="AF192" s="31"/>
      <c r="AG192" s="31">
        <f t="shared" si="69"/>
        <v>0</v>
      </c>
      <c r="AH192" s="31">
        <f t="shared" si="70"/>
        <v>0</v>
      </c>
      <c r="AI192" s="31"/>
      <c r="AJ192" s="31">
        <f t="shared" si="71"/>
        <v>0</v>
      </c>
      <c r="AK192" s="31">
        <f t="shared" si="72"/>
        <v>0</v>
      </c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</row>
    <row r="193" spans="2:50" s="154" customFormat="1" ht="13" outlineLevel="1">
      <c r="B193" s="155" t="s">
        <v>333</v>
      </c>
      <c r="C193" s="32" t="s">
        <v>334</v>
      </c>
      <c r="D193" s="25" t="s">
        <v>1378</v>
      </c>
      <c r="E193" s="38">
        <v>43594</v>
      </c>
      <c r="F193" s="26" t="s">
        <v>12</v>
      </c>
      <c r="G193" s="46" t="s">
        <v>24</v>
      </c>
      <c r="H193" s="28">
        <f t="shared" si="64"/>
        <v>120</v>
      </c>
      <c r="I193" s="31">
        <v>115</v>
      </c>
      <c r="J193" s="48">
        <v>5</v>
      </c>
      <c r="K193" s="253">
        <v>0</v>
      </c>
      <c r="L193" s="31" t="s">
        <v>1167</v>
      </c>
      <c r="M193" s="31" t="s">
        <v>1167</v>
      </c>
      <c r="N193" s="31" t="s">
        <v>1204</v>
      </c>
      <c r="O193" s="31" t="s">
        <v>1167</v>
      </c>
      <c r="P193" s="31" t="s">
        <v>1158</v>
      </c>
      <c r="Q193" s="31" t="s">
        <v>1159</v>
      </c>
      <c r="R193" s="31" t="s">
        <v>1159</v>
      </c>
      <c r="S193" s="55" t="s">
        <v>1245</v>
      </c>
      <c r="T193" s="31"/>
      <c r="U193" s="31">
        <f t="shared" si="65"/>
        <v>0</v>
      </c>
      <c r="V193" s="30"/>
      <c r="W193" s="272"/>
      <c r="X193" s="31"/>
      <c r="Y193" s="31">
        <f t="shared" si="66"/>
        <v>0</v>
      </c>
      <c r="AA193" s="31"/>
      <c r="AB193" s="31">
        <f t="shared" si="67"/>
        <v>0</v>
      </c>
      <c r="AC193" s="31"/>
      <c r="AD193" s="31">
        <f t="shared" si="68"/>
        <v>0</v>
      </c>
      <c r="AE193" s="31"/>
      <c r="AF193" s="31"/>
      <c r="AG193" s="31">
        <f t="shared" si="69"/>
        <v>0</v>
      </c>
      <c r="AH193" s="31">
        <f t="shared" si="70"/>
        <v>0</v>
      </c>
      <c r="AI193" s="31"/>
      <c r="AJ193" s="31">
        <f t="shared" si="71"/>
        <v>0</v>
      </c>
      <c r="AK193" s="31">
        <f t="shared" si="72"/>
        <v>0</v>
      </c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</row>
    <row r="194" spans="2:50" s="154" customFormat="1" ht="13" outlineLevel="1">
      <c r="B194" s="155" t="s">
        <v>1006</v>
      </c>
      <c r="C194" s="32" t="s">
        <v>1379</v>
      </c>
      <c r="D194" s="25" t="s">
        <v>1380</v>
      </c>
      <c r="E194" s="38">
        <v>43726</v>
      </c>
      <c r="F194" s="26" t="s">
        <v>12</v>
      </c>
      <c r="G194" s="46" t="s">
        <v>24</v>
      </c>
      <c r="H194" s="28">
        <f t="shared" si="64"/>
        <v>475</v>
      </c>
      <c r="I194" s="31">
        <v>235</v>
      </c>
      <c r="J194" s="48">
        <v>240</v>
      </c>
      <c r="K194" s="253">
        <v>0</v>
      </c>
      <c r="L194" s="173" t="s">
        <v>1599</v>
      </c>
      <c r="M194" s="173" t="s">
        <v>1599</v>
      </c>
      <c r="N194" s="173" t="s">
        <v>1598</v>
      </c>
      <c r="O194" s="173" t="s">
        <v>1599</v>
      </c>
      <c r="P194" s="173" t="s">
        <v>1598</v>
      </c>
      <c r="Q194" s="31" t="s">
        <v>1146</v>
      </c>
      <c r="R194" s="31" t="s">
        <v>1159</v>
      </c>
      <c r="S194" s="55" t="s">
        <v>1600</v>
      </c>
      <c r="T194" s="31"/>
      <c r="U194" s="31">
        <f t="shared" si="65"/>
        <v>0</v>
      </c>
      <c r="V194" s="30"/>
      <c r="W194" s="272"/>
      <c r="X194" s="31"/>
      <c r="Y194" s="31">
        <f t="shared" si="66"/>
        <v>0</v>
      </c>
      <c r="AA194" s="31"/>
      <c r="AB194" s="31">
        <f t="shared" si="67"/>
        <v>0</v>
      </c>
      <c r="AC194" s="31"/>
      <c r="AD194" s="31">
        <f t="shared" si="68"/>
        <v>0</v>
      </c>
      <c r="AE194" s="31"/>
      <c r="AF194" s="31"/>
      <c r="AG194" s="31">
        <f t="shared" si="69"/>
        <v>0</v>
      </c>
      <c r="AH194" s="31">
        <f t="shared" si="70"/>
        <v>0</v>
      </c>
      <c r="AI194" s="31"/>
      <c r="AJ194" s="31">
        <f t="shared" si="71"/>
        <v>0</v>
      </c>
      <c r="AK194" s="31">
        <f t="shared" si="72"/>
        <v>0</v>
      </c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</row>
    <row r="195" spans="2:50" s="154" customFormat="1" ht="13" outlineLevel="1">
      <c r="B195" s="155" t="s">
        <v>1381</v>
      </c>
      <c r="C195" s="32" t="s">
        <v>1382</v>
      </c>
      <c r="D195" s="25" t="s">
        <v>1380</v>
      </c>
      <c r="E195" s="38">
        <v>43726</v>
      </c>
      <c r="F195" s="26" t="s">
        <v>12</v>
      </c>
      <c r="G195" s="46" t="s">
        <v>24</v>
      </c>
      <c r="H195" s="28">
        <f t="shared" si="64"/>
        <v>880</v>
      </c>
      <c r="I195" s="31">
        <v>185</v>
      </c>
      <c r="J195" s="48">
        <v>695</v>
      </c>
      <c r="K195" s="253">
        <v>0</v>
      </c>
      <c r="L195" s="173" t="s">
        <v>1599</v>
      </c>
      <c r="M195" s="173" t="s">
        <v>1599</v>
      </c>
      <c r="N195" s="173" t="s">
        <v>1598</v>
      </c>
      <c r="O195" s="173" t="s">
        <v>1599</v>
      </c>
      <c r="P195" s="173" t="s">
        <v>1598</v>
      </c>
      <c r="Q195" s="31" t="s">
        <v>1142</v>
      </c>
      <c r="R195" s="31" t="s">
        <v>1159</v>
      </c>
      <c r="S195" s="55" t="s">
        <v>1600</v>
      </c>
      <c r="T195" s="31"/>
      <c r="U195" s="31">
        <f t="shared" si="65"/>
        <v>0</v>
      </c>
      <c r="V195" s="30"/>
      <c r="W195" s="272"/>
      <c r="X195" s="31"/>
      <c r="Y195" s="31">
        <f t="shared" si="66"/>
        <v>0</v>
      </c>
      <c r="AA195" s="31"/>
      <c r="AB195" s="31">
        <f t="shared" si="67"/>
        <v>0</v>
      </c>
      <c r="AC195" s="31"/>
      <c r="AD195" s="31">
        <f t="shared" si="68"/>
        <v>0</v>
      </c>
      <c r="AE195" s="31"/>
      <c r="AF195" s="31"/>
      <c r="AG195" s="31">
        <f t="shared" si="69"/>
        <v>0</v>
      </c>
      <c r="AH195" s="31">
        <f t="shared" si="70"/>
        <v>0</v>
      </c>
      <c r="AI195" s="31"/>
      <c r="AJ195" s="31">
        <f t="shared" si="71"/>
        <v>0</v>
      </c>
      <c r="AK195" s="31">
        <f t="shared" si="72"/>
        <v>0</v>
      </c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</row>
    <row r="196" spans="2:50" s="154" customFormat="1" ht="13" outlineLevel="1">
      <c r="B196" s="155" t="s">
        <v>335</v>
      </c>
      <c r="C196" s="32" t="s">
        <v>336</v>
      </c>
      <c r="D196" s="25" t="s">
        <v>1370</v>
      </c>
      <c r="E196" s="38">
        <v>43516</v>
      </c>
      <c r="F196" s="26" t="s">
        <v>12</v>
      </c>
      <c r="G196" s="46" t="s">
        <v>13</v>
      </c>
      <c r="H196" s="28">
        <f t="shared" si="64"/>
        <v>340</v>
      </c>
      <c r="I196" s="61">
        <v>205</v>
      </c>
      <c r="J196" s="48">
        <v>135</v>
      </c>
      <c r="K196" s="253">
        <v>0</v>
      </c>
      <c r="L196" s="31" t="s">
        <v>1167</v>
      </c>
      <c r="M196" s="31" t="s">
        <v>1167</v>
      </c>
      <c r="N196" s="31" t="s">
        <v>1204</v>
      </c>
      <c r="O196" s="31" t="s">
        <v>1167</v>
      </c>
      <c r="P196" s="31" t="s">
        <v>1158</v>
      </c>
      <c r="Q196" s="31" t="s">
        <v>1159</v>
      </c>
      <c r="R196" s="31" t="s">
        <v>1159</v>
      </c>
      <c r="S196" s="55" t="s">
        <v>1246</v>
      </c>
      <c r="T196" s="31"/>
      <c r="U196" s="31">
        <f t="shared" si="65"/>
        <v>0</v>
      </c>
      <c r="V196" s="30"/>
      <c r="W196" s="272"/>
      <c r="X196" s="31"/>
      <c r="Y196" s="31">
        <f t="shared" si="66"/>
        <v>0</v>
      </c>
      <c r="AA196" s="31"/>
      <c r="AB196" s="31">
        <f t="shared" si="67"/>
        <v>0</v>
      </c>
      <c r="AC196" s="31"/>
      <c r="AD196" s="31">
        <f t="shared" si="68"/>
        <v>0</v>
      </c>
      <c r="AE196" s="31"/>
      <c r="AF196" s="31"/>
      <c r="AG196" s="31">
        <f t="shared" si="69"/>
        <v>0</v>
      </c>
      <c r="AH196" s="31">
        <f t="shared" si="70"/>
        <v>0</v>
      </c>
      <c r="AI196" s="31"/>
      <c r="AJ196" s="31">
        <f t="shared" si="71"/>
        <v>0</v>
      </c>
      <c r="AK196" s="31">
        <f t="shared" si="72"/>
        <v>0</v>
      </c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</row>
    <row r="197" spans="2:50" s="154" customFormat="1" ht="13" outlineLevel="1">
      <c r="B197" s="155" t="s">
        <v>337</v>
      </c>
      <c r="C197" s="32" t="s">
        <v>338</v>
      </c>
      <c r="D197" s="25" t="s">
        <v>98</v>
      </c>
      <c r="E197" s="16">
        <v>43237</v>
      </c>
      <c r="F197" s="26" t="s">
        <v>12</v>
      </c>
      <c r="G197" s="46" t="s">
        <v>13</v>
      </c>
      <c r="H197" s="28">
        <f t="shared" si="64"/>
        <v>370</v>
      </c>
      <c r="I197" s="48">
        <v>185</v>
      </c>
      <c r="J197" s="48">
        <v>185</v>
      </c>
      <c r="K197" s="253">
        <v>0</v>
      </c>
      <c r="L197" s="31" t="s">
        <v>1167</v>
      </c>
      <c r="M197" s="31" t="s">
        <v>1167</v>
      </c>
      <c r="N197" s="31" t="s">
        <v>1204</v>
      </c>
      <c r="O197" s="31" t="s">
        <v>1167</v>
      </c>
      <c r="P197" s="31" t="s">
        <v>1158</v>
      </c>
      <c r="Q197" s="31" t="s">
        <v>1159</v>
      </c>
      <c r="R197" s="31" t="s">
        <v>1159</v>
      </c>
      <c r="S197" s="55" t="s">
        <v>1246</v>
      </c>
      <c r="T197" s="31"/>
      <c r="U197" s="31">
        <f t="shared" si="65"/>
        <v>0</v>
      </c>
      <c r="V197" s="30"/>
      <c r="W197" s="272"/>
      <c r="X197" s="31"/>
      <c r="Y197" s="31">
        <f t="shared" si="66"/>
        <v>0</v>
      </c>
      <c r="AA197" s="31"/>
      <c r="AB197" s="31">
        <f t="shared" si="67"/>
        <v>0</v>
      </c>
      <c r="AC197" s="31"/>
      <c r="AD197" s="31">
        <f t="shared" si="68"/>
        <v>0</v>
      </c>
      <c r="AE197" s="31"/>
      <c r="AF197" s="31"/>
      <c r="AG197" s="31">
        <f t="shared" si="69"/>
        <v>0</v>
      </c>
      <c r="AH197" s="31">
        <f t="shared" si="70"/>
        <v>0</v>
      </c>
      <c r="AI197" s="31"/>
      <c r="AJ197" s="31">
        <f t="shared" si="71"/>
        <v>0</v>
      </c>
      <c r="AK197" s="31">
        <f t="shared" si="72"/>
        <v>0</v>
      </c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</row>
    <row r="198" spans="2:50" s="154" customFormat="1" ht="13" outlineLevel="1">
      <c r="B198" s="155" t="s">
        <v>339</v>
      </c>
      <c r="C198" s="32" t="s">
        <v>340</v>
      </c>
      <c r="D198" s="25" t="s">
        <v>1380</v>
      </c>
      <c r="E198" s="38">
        <v>43516</v>
      </c>
      <c r="F198" s="26" t="s">
        <v>12</v>
      </c>
      <c r="G198" s="46" t="s">
        <v>13</v>
      </c>
      <c r="H198" s="28">
        <f t="shared" si="64"/>
        <v>300</v>
      </c>
      <c r="I198" s="48">
        <v>215</v>
      </c>
      <c r="J198" s="48">
        <v>85</v>
      </c>
      <c r="K198" s="253">
        <v>0</v>
      </c>
      <c r="L198" s="31" t="s">
        <v>1167</v>
      </c>
      <c r="M198" s="31" t="s">
        <v>1167</v>
      </c>
      <c r="N198" s="31" t="s">
        <v>1204</v>
      </c>
      <c r="O198" s="31" t="s">
        <v>1167</v>
      </c>
      <c r="P198" s="31" t="s">
        <v>1158</v>
      </c>
      <c r="Q198" s="31" t="s">
        <v>1159</v>
      </c>
      <c r="R198" s="31" t="s">
        <v>1159</v>
      </c>
      <c r="S198" s="55" t="s">
        <v>1246</v>
      </c>
      <c r="T198" s="31"/>
      <c r="U198" s="31">
        <f t="shared" si="65"/>
        <v>0</v>
      </c>
      <c r="V198" s="30"/>
      <c r="W198" s="272"/>
      <c r="X198" s="31"/>
      <c r="Y198" s="31">
        <f t="shared" si="66"/>
        <v>0</v>
      </c>
      <c r="AA198" s="31"/>
      <c r="AB198" s="31">
        <f t="shared" si="67"/>
        <v>0</v>
      </c>
      <c r="AC198" s="31"/>
      <c r="AD198" s="31">
        <f t="shared" si="68"/>
        <v>0</v>
      </c>
      <c r="AE198" s="31"/>
      <c r="AF198" s="31"/>
      <c r="AG198" s="31">
        <f t="shared" si="69"/>
        <v>0</v>
      </c>
      <c r="AH198" s="31">
        <f t="shared" si="70"/>
        <v>0</v>
      </c>
      <c r="AI198" s="31"/>
      <c r="AJ198" s="31">
        <f t="shared" si="71"/>
        <v>0</v>
      </c>
      <c r="AK198" s="31">
        <f t="shared" si="72"/>
        <v>0</v>
      </c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</row>
    <row r="199" spans="2:50" s="154" customFormat="1" ht="13" outlineLevel="1">
      <c r="B199" s="155" t="s">
        <v>341</v>
      </c>
      <c r="C199" s="32" t="s">
        <v>342</v>
      </c>
      <c r="D199" s="25" t="s">
        <v>19</v>
      </c>
      <c r="E199" s="38">
        <v>43516</v>
      </c>
      <c r="F199" s="26" t="s">
        <v>12</v>
      </c>
      <c r="G199" s="46" t="s">
        <v>13</v>
      </c>
      <c r="H199" s="28">
        <f t="shared" si="64"/>
        <v>125</v>
      </c>
      <c r="I199" s="48">
        <v>125</v>
      </c>
      <c r="J199" s="48">
        <v>0</v>
      </c>
      <c r="K199" s="253">
        <v>0</v>
      </c>
      <c r="L199" s="31" t="s">
        <v>1167</v>
      </c>
      <c r="M199" s="31" t="s">
        <v>1167</v>
      </c>
      <c r="N199" s="31" t="s">
        <v>1204</v>
      </c>
      <c r="O199" s="31" t="s">
        <v>1167</v>
      </c>
      <c r="P199" s="31" t="s">
        <v>1158</v>
      </c>
      <c r="Q199" s="31" t="s">
        <v>1159</v>
      </c>
      <c r="R199" s="31" t="s">
        <v>1159</v>
      </c>
      <c r="S199" s="55" t="s">
        <v>1248</v>
      </c>
      <c r="T199" s="31"/>
      <c r="U199" s="31">
        <f t="shared" si="65"/>
        <v>0</v>
      </c>
      <c r="V199" s="30"/>
      <c r="W199" s="272"/>
      <c r="X199" s="31"/>
      <c r="Y199" s="31">
        <f t="shared" si="66"/>
        <v>0</v>
      </c>
      <c r="AA199" s="31"/>
      <c r="AB199" s="31">
        <f t="shared" si="67"/>
        <v>0</v>
      </c>
      <c r="AC199" s="31"/>
      <c r="AD199" s="31">
        <f t="shared" si="68"/>
        <v>0</v>
      </c>
      <c r="AE199" s="31"/>
      <c r="AF199" s="31"/>
      <c r="AG199" s="31">
        <f t="shared" si="69"/>
        <v>0</v>
      </c>
      <c r="AH199" s="31">
        <f t="shared" si="70"/>
        <v>0</v>
      </c>
      <c r="AI199" s="31"/>
      <c r="AJ199" s="31">
        <f t="shared" si="71"/>
        <v>0</v>
      </c>
      <c r="AK199" s="31">
        <f t="shared" si="72"/>
        <v>0</v>
      </c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</row>
    <row r="200" spans="2:50" s="154" customFormat="1" ht="13" outlineLevel="1">
      <c r="B200" s="155" t="s">
        <v>343</v>
      </c>
      <c r="C200" s="32" t="s">
        <v>344</v>
      </c>
      <c r="D200" s="25" t="s">
        <v>1383</v>
      </c>
      <c r="E200" s="38">
        <v>43516</v>
      </c>
      <c r="F200" s="26" t="s">
        <v>12</v>
      </c>
      <c r="G200" s="46" t="s">
        <v>13</v>
      </c>
      <c r="H200" s="28">
        <f t="shared" si="64"/>
        <v>465</v>
      </c>
      <c r="I200" s="61">
        <v>465</v>
      </c>
      <c r="J200" s="48">
        <v>0</v>
      </c>
      <c r="K200" s="253">
        <v>0</v>
      </c>
      <c r="L200" s="31" t="s">
        <v>1167</v>
      </c>
      <c r="M200" s="31" t="s">
        <v>1167</v>
      </c>
      <c r="N200" s="31" t="s">
        <v>1234</v>
      </c>
      <c r="O200" s="31" t="s">
        <v>1167</v>
      </c>
      <c r="P200" s="31" t="s">
        <v>1234</v>
      </c>
      <c r="Q200" s="31" t="s">
        <v>1159</v>
      </c>
      <c r="R200" s="31" t="s">
        <v>1159</v>
      </c>
      <c r="S200" s="55" t="s">
        <v>1248</v>
      </c>
      <c r="T200" s="31"/>
      <c r="U200" s="31">
        <f t="shared" ref="U200:U225" si="77">SUMIF(T200,"Y",I200)</f>
        <v>0</v>
      </c>
      <c r="V200" s="30"/>
      <c r="W200" s="272"/>
      <c r="X200" s="31"/>
      <c r="Y200" s="31">
        <f t="shared" ref="Y200:Y225" si="78">U200*X200</f>
        <v>0</v>
      </c>
      <c r="AA200" s="31"/>
      <c r="AB200" s="31">
        <f t="shared" ref="AB200:AB225" si="79">SUMIF(AA200,"Y",K200)*X200</f>
        <v>0</v>
      </c>
      <c r="AC200" s="31"/>
      <c r="AD200" s="31">
        <f t="shared" si="68"/>
        <v>0</v>
      </c>
      <c r="AE200" s="31"/>
      <c r="AF200" s="31"/>
      <c r="AG200" s="31">
        <f t="shared" si="69"/>
        <v>0</v>
      </c>
      <c r="AH200" s="31">
        <f t="shared" ref="AH200:AH225" si="80">(Y200-AB200-AD200)*AG200</f>
        <v>0</v>
      </c>
      <c r="AI200" s="31"/>
      <c r="AJ200" s="31">
        <f t="shared" si="71"/>
        <v>0</v>
      </c>
      <c r="AK200" s="31">
        <f t="shared" ref="AK200:AK225" si="81">Y200-AB200-AD200-AH200</f>
        <v>0</v>
      </c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</row>
    <row r="201" spans="2:50" s="154" customFormat="1" ht="13" outlineLevel="1">
      <c r="B201" s="155" t="s">
        <v>345</v>
      </c>
      <c r="C201" s="32" t="s">
        <v>346</v>
      </c>
      <c r="D201" s="49" t="s">
        <v>1570</v>
      </c>
      <c r="E201" s="38">
        <v>43769</v>
      </c>
      <c r="F201" s="26" t="s">
        <v>12</v>
      </c>
      <c r="G201" s="46" t="s">
        <v>24</v>
      </c>
      <c r="H201" s="28">
        <f t="shared" si="64"/>
        <v>115</v>
      </c>
      <c r="I201" s="61">
        <v>115</v>
      </c>
      <c r="J201" s="48">
        <v>0</v>
      </c>
      <c r="K201" s="253">
        <v>0</v>
      </c>
      <c r="L201" s="31" t="s">
        <v>1167</v>
      </c>
      <c r="M201" s="31" t="s">
        <v>1167</v>
      </c>
      <c r="N201" s="31" t="s">
        <v>1204</v>
      </c>
      <c r="O201" s="31" t="s">
        <v>1167</v>
      </c>
      <c r="P201" s="31" t="s">
        <v>1158</v>
      </c>
      <c r="Q201" s="31" t="s">
        <v>1159</v>
      </c>
      <c r="R201" s="31" t="s">
        <v>1159</v>
      </c>
      <c r="S201" s="55" t="s">
        <v>1248</v>
      </c>
      <c r="T201" s="31"/>
      <c r="U201" s="31">
        <f t="shared" si="77"/>
        <v>0</v>
      </c>
      <c r="V201" s="30"/>
      <c r="W201" s="272"/>
      <c r="X201" s="31"/>
      <c r="Y201" s="31">
        <f t="shared" si="78"/>
        <v>0</v>
      </c>
      <c r="AA201" s="31"/>
      <c r="AB201" s="31">
        <f t="shared" si="79"/>
        <v>0</v>
      </c>
      <c r="AC201" s="31"/>
      <c r="AD201" s="31">
        <f t="shared" si="68"/>
        <v>0</v>
      </c>
      <c r="AE201" s="31"/>
      <c r="AF201" s="31"/>
      <c r="AG201" s="31">
        <f t="shared" si="69"/>
        <v>0</v>
      </c>
      <c r="AH201" s="31">
        <f t="shared" si="80"/>
        <v>0</v>
      </c>
      <c r="AI201" s="31"/>
      <c r="AJ201" s="31">
        <f t="shared" si="71"/>
        <v>0</v>
      </c>
      <c r="AK201" s="31">
        <f t="shared" si="81"/>
        <v>0</v>
      </c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</row>
    <row r="202" spans="2:50" s="154" customFormat="1" ht="13" outlineLevel="1">
      <c r="B202" s="155" t="s">
        <v>347</v>
      </c>
      <c r="C202" s="32" t="s">
        <v>348</v>
      </c>
      <c r="D202" s="49" t="s">
        <v>36</v>
      </c>
      <c r="E202" s="38">
        <v>43516</v>
      </c>
      <c r="F202" s="26" t="s">
        <v>12</v>
      </c>
      <c r="G202" s="46" t="s">
        <v>13</v>
      </c>
      <c r="H202" s="28">
        <f t="shared" si="64"/>
        <v>170</v>
      </c>
      <c r="I202" s="48">
        <v>170</v>
      </c>
      <c r="J202" s="48">
        <v>0</v>
      </c>
      <c r="K202" s="253">
        <v>0</v>
      </c>
      <c r="L202" s="31" t="s">
        <v>1167</v>
      </c>
      <c r="M202" s="31" t="s">
        <v>1167</v>
      </c>
      <c r="N202" s="31" t="s">
        <v>1204</v>
      </c>
      <c r="O202" s="31" t="s">
        <v>1167</v>
      </c>
      <c r="P202" s="31" t="s">
        <v>1158</v>
      </c>
      <c r="Q202" s="31" t="s">
        <v>1159</v>
      </c>
      <c r="R202" s="31" t="s">
        <v>1159</v>
      </c>
      <c r="S202" s="55" t="s">
        <v>1248</v>
      </c>
      <c r="T202" s="31"/>
      <c r="U202" s="31">
        <f t="shared" si="77"/>
        <v>0</v>
      </c>
      <c r="V202" s="30"/>
      <c r="W202" s="272"/>
      <c r="X202" s="31"/>
      <c r="Y202" s="31">
        <f t="shared" si="78"/>
        <v>0</v>
      </c>
      <c r="AA202" s="31"/>
      <c r="AB202" s="31">
        <f t="shared" si="79"/>
        <v>0</v>
      </c>
      <c r="AC202" s="31"/>
      <c r="AD202" s="31">
        <f t="shared" si="68"/>
        <v>0</v>
      </c>
      <c r="AE202" s="31"/>
      <c r="AF202" s="31"/>
      <c r="AG202" s="31">
        <f t="shared" si="69"/>
        <v>0</v>
      </c>
      <c r="AH202" s="31">
        <f t="shared" si="80"/>
        <v>0</v>
      </c>
      <c r="AI202" s="31"/>
      <c r="AJ202" s="31">
        <f t="shared" si="71"/>
        <v>0</v>
      </c>
      <c r="AK202" s="31">
        <f t="shared" si="81"/>
        <v>0</v>
      </c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</row>
    <row r="203" spans="2:50" s="154" customFormat="1" ht="13" outlineLevel="1">
      <c r="B203" s="155" t="s">
        <v>349</v>
      </c>
      <c r="C203" s="32" t="s">
        <v>350</v>
      </c>
      <c r="D203" s="49" t="s">
        <v>58</v>
      </c>
      <c r="E203" s="38">
        <v>43516</v>
      </c>
      <c r="F203" s="26" t="s">
        <v>12</v>
      </c>
      <c r="G203" s="46" t="s">
        <v>13</v>
      </c>
      <c r="H203" s="28">
        <f t="shared" si="64"/>
        <v>75</v>
      </c>
      <c r="I203" s="48">
        <v>75</v>
      </c>
      <c r="J203" s="48">
        <v>0</v>
      </c>
      <c r="K203" s="253">
        <v>0</v>
      </c>
      <c r="L203" s="31" t="s">
        <v>1167</v>
      </c>
      <c r="M203" s="31" t="s">
        <v>1167</v>
      </c>
      <c r="N203" s="31" t="s">
        <v>1204</v>
      </c>
      <c r="O203" s="31" t="s">
        <v>1167</v>
      </c>
      <c r="P203" s="31" t="s">
        <v>1158</v>
      </c>
      <c r="Q203" s="31" t="s">
        <v>1158</v>
      </c>
      <c r="R203" s="31" t="s">
        <v>1158</v>
      </c>
      <c r="S203" s="55" t="s">
        <v>1248</v>
      </c>
      <c r="T203" s="31"/>
      <c r="U203" s="31">
        <f t="shared" si="77"/>
        <v>0</v>
      </c>
      <c r="V203" s="30"/>
      <c r="W203" s="272"/>
      <c r="X203" s="31"/>
      <c r="Y203" s="31">
        <f t="shared" si="78"/>
        <v>0</v>
      </c>
      <c r="AA203" s="31"/>
      <c r="AB203" s="31">
        <f t="shared" si="79"/>
        <v>0</v>
      </c>
      <c r="AC203" s="31"/>
      <c r="AD203" s="31">
        <f t="shared" si="68"/>
        <v>0</v>
      </c>
      <c r="AE203" s="31"/>
      <c r="AF203" s="31"/>
      <c r="AG203" s="31">
        <f t="shared" si="69"/>
        <v>0</v>
      </c>
      <c r="AH203" s="31">
        <f t="shared" si="80"/>
        <v>0</v>
      </c>
      <c r="AI203" s="31"/>
      <c r="AJ203" s="31">
        <f t="shared" si="71"/>
        <v>0</v>
      </c>
      <c r="AK203" s="31">
        <f t="shared" si="81"/>
        <v>0</v>
      </c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</row>
    <row r="204" spans="2:50" s="154" customFormat="1" ht="13" outlineLevel="1">
      <c r="B204" s="155" t="s">
        <v>351</v>
      </c>
      <c r="C204" s="32" t="s">
        <v>352</v>
      </c>
      <c r="D204" s="25" t="s">
        <v>58</v>
      </c>
      <c r="E204" s="38">
        <v>43516</v>
      </c>
      <c r="F204" s="26" t="s">
        <v>12</v>
      </c>
      <c r="G204" s="46" t="s">
        <v>24</v>
      </c>
      <c r="H204" s="28">
        <f t="shared" si="64"/>
        <v>165</v>
      </c>
      <c r="I204" s="48">
        <v>165</v>
      </c>
      <c r="J204" s="48">
        <v>0</v>
      </c>
      <c r="K204" s="253">
        <v>0</v>
      </c>
      <c r="L204" s="31" t="s">
        <v>1167</v>
      </c>
      <c r="M204" s="31" t="s">
        <v>1167</v>
      </c>
      <c r="N204" s="31" t="s">
        <v>1204</v>
      </c>
      <c r="O204" s="31" t="s">
        <v>1167</v>
      </c>
      <c r="P204" s="31" t="s">
        <v>1158</v>
      </c>
      <c r="Q204" s="31" t="s">
        <v>1159</v>
      </c>
      <c r="R204" s="31" t="s">
        <v>1159</v>
      </c>
      <c r="S204" s="55" t="s">
        <v>1246</v>
      </c>
      <c r="T204" s="31"/>
      <c r="U204" s="31">
        <f t="shared" si="77"/>
        <v>0</v>
      </c>
      <c r="V204" s="30"/>
      <c r="W204" s="272"/>
      <c r="X204" s="31"/>
      <c r="Y204" s="31">
        <f t="shared" si="78"/>
        <v>0</v>
      </c>
      <c r="AA204" s="31"/>
      <c r="AB204" s="31">
        <f t="shared" si="79"/>
        <v>0</v>
      </c>
      <c r="AC204" s="31"/>
      <c r="AD204" s="31">
        <f t="shared" si="68"/>
        <v>0</v>
      </c>
      <c r="AE204" s="31"/>
      <c r="AF204" s="31"/>
      <c r="AG204" s="31">
        <f t="shared" si="69"/>
        <v>0</v>
      </c>
      <c r="AH204" s="31">
        <f t="shared" si="80"/>
        <v>0</v>
      </c>
      <c r="AI204" s="31"/>
      <c r="AJ204" s="31">
        <f t="shared" si="71"/>
        <v>0</v>
      </c>
      <c r="AK204" s="31">
        <f t="shared" si="81"/>
        <v>0</v>
      </c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</row>
    <row r="205" spans="2:50" s="154" customFormat="1" ht="13" outlineLevel="1">
      <c r="B205" s="155" t="s">
        <v>353</v>
      </c>
      <c r="C205" s="32" t="s">
        <v>354</v>
      </c>
      <c r="D205" s="25" t="s">
        <v>1071</v>
      </c>
      <c r="E205" s="16">
        <v>43594</v>
      </c>
      <c r="F205" s="26" t="s">
        <v>12</v>
      </c>
      <c r="G205" s="46" t="s">
        <v>13</v>
      </c>
      <c r="H205" s="28">
        <f t="shared" si="64"/>
        <v>175</v>
      </c>
      <c r="I205" s="48">
        <v>175</v>
      </c>
      <c r="J205" s="48">
        <v>0</v>
      </c>
      <c r="K205" s="253">
        <v>0</v>
      </c>
      <c r="L205" s="31" t="s">
        <v>1167</v>
      </c>
      <c r="M205" s="31" t="s">
        <v>1167</v>
      </c>
      <c r="N205" s="31" t="s">
        <v>1204</v>
      </c>
      <c r="O205" s="31" t="s">
        <v>1167</v>
      </c>
      <c r="P205" s="31" t="s">
        <v>1158</v>
      </c>
      <c r="Q205" s="31" t="s">
        <v>1159</v>
      </c>
      <c r="R205" s="31" t="s">
        <v>1159</v>
      </c>
      <c r="S205" s="55" t="s">
        <v>1246</v>
      </c>
      <c r="T205" s="31"/>
      <c r="U205" s="31">
        <f t="shared" si="77"/>
        <v>0</v>
      </c>
      <c r="V205" s="30"/>
      <c r="W205" s="272"/>
      <c r="X205" s="31"/>
      <c r="Y205" s="31">
        <f t="shared" si="78"/>
        <v>0</v>
      </c>
      <c r="AA205" s="31"/>
      <c r="AB205" s="31">
        <f t="shared" si="79"/>
        <v>0</v>
      </c>
      <c r="AC205" s="31"/>
      <c r="AD205" s="31">
        <f t="shared" si="68"/>
        <v>0</v>
      </c>
      <c r="AE205" s="31"/>
      <c r="AF205" s="31"/>
      <c r="AG205" s="31">
        <f t="shared" si="69"/>
        <v>0</v>
      </c>
      <c r="AH205" s="31">
        <f t="shared" si="80"/>
        <v>0</v>
      </c>
      <c r="AI205" s="31"/>
      <c r="AJ205" s="31">
        <f t="shared" si="71"/>
        <v>0</v>
      </c>
      <c r="AK205" s="31">
        <f t="shared" si="81"/>
        <v>0</v>
      </c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</row>
    <row r="206" spans="2:50" s="154" customFormat="1" ht="13" outlineLevel="1">
      <c r="B206" s="155" t="s">
        <v>355</v>
      </c>
      <c r="C206" s="32" t="s">
        <v>356</v>
      </c>
      <c r="D206" s="25" t="s">
        <v>216</v>
      </c>
      <c r="E206" s="38">
        <v>43516</v>
      </c>
      <c r="F206" s="26" t="s">
        <v>12</v>
      </c>
      <c r="G206" s="46" t="s">
        <v>13</v>
      </c>
      <c r="H206" s="28">
        <f t="shared" si="64"/>
        <v>95</v>
      </c>
      <c r="I206" s="48">
        <v>95</v>
      </c>
      <c r="J206" s="48">
        <v>0</v>
      </c>
      <c r="K206" s="253">
        <v>0</v>
      </c>
      <c r="L206" s="31" t="s">
        <v>1167</v>
      </c>
      <c r="M206" s="31" t="s">
        <v>1167</v>
      </c>
      <c r="N206" s="31" t="s">
        <v>1204</v>
      </c>
      <c r="O206" s="31" t="s">
        <v>1167</v>
      </c>
      <c r="P206" s="31" t="s">
        <v>1158</v>
      </c>
      <c r="Q206" s="31" t="s">
        <v>1158</v>
      </c>
      <c r="R206" s="31" t="s">
        <v>1158</v>
      </c>
      <c r="S206" s="55" t="s">
        <v>1246</v>
      </c>
      <c r="T206" s="31"/>
      <c r="U206" s="31">
        <f t="shared" si="77"/>
        <v>0</v>
      </c>
      <c r="V206" s="30"/>
      <c r="W206" s="272"/>
      <c r="X206" s="31"/>
      <c r="Y206" s="31">
        <f t="shared" si="78"/>
        <v>0</v>
      </c>
      <c r="AA206" s="31"/>
      <c r="AB206" s="31">
        <f t="shared" si="79"/>
        <v>0</v>
      </c>
      <c r="AC206" s="31"/>
      <c r="AD206" s="31">
        <f t="shared" si="68"/>
        <v>0</v>
      </c>
      <c r="AE206" s="31"/>
      <c r="AF206" s="31"/>
      <c r="AG206" s="31">
        <f t="shared" si="69"/>
        <v>0</v>
      </c>
      <c r="AH206" s="31">
        <f t="shared" si="80"/>
        <v>0</v>
      </c>
      <c r="AI206" s="31"/>
      <c r="AJ206" s="31">
        <f t="shared" si="71"/>
        <v>0</v>
      </c>
      <c r="AK206" s="31">
        <f t="shared" si="81"/>
        <v>0</v>
      </c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</row>
    <row r="207" spans="2:50" s="154" customFormat="1" ht="13" outlineLevel="1">
      <c r="B207" s="155" t="s">
        <v>357</v>
      </c>
      <c r="C207" s="32" t="s">
        <v>358</v>
      </c>
      <c r="D207" s="25" t="s">
        <v>74</v>
      </c>
      <c r="E207" s="38">
        <v>43516</v>
      </c>
      <c r="F207" s="26" t="s">
        <v>12</v>
      </c>
      <c r="G207" s="46" t="s">
        <v>13</v>
      </c>
      <c r="H207" s="28">
        <f t="shared" si="64"/>
        <v>225</v>
      </c>
      <c r="I207" s="48">
        <v>225</v>
      </c>
      <c r="J207" s="48">
        <v>0</v>
      </c>
      <c r="K207" s="253">
        <v>0</v>
      </c>
      <c r="L207" s="31" t="s">
        <v>1167</v>
      </c>
      <c r="M207" s="31" t="s">
        <v>1167</v>
      </c>
      <c r="N207" s="31" t="s">
        <v>1204</v>
      </c>
      <c r="O207" s="31" t="s">
        <v>1167</v>
      </c>
      <c r="P207" s="31" t="s">
        <v>1158</v>
      </c>
      <c r="Q207" s="31" t="s">
        <v>1159</v>
      </c>
      <c r="R207" s="31" t="s">
        <v>1159</v>
      </c>
      <c r="S207" s="55" t="s">
        <v>1246</v>
      </c>
      <c r="T207" s="31"/>
      <c r="U207" s="31">
        <f t="shared" si="77"/>
        <v>0</v>
      </c>
      <c r="V207" s="30"/>
      <c r="W207" s="272"/>
      <c r="X207" s="31"/>
      <c r="Y207" s="31">
        <f t="shared" si="78"/>
        <v>0</v>
      </c>
      <c r="AA207" s="31"/>
      <c r="AB207" s="31">
        <f t="shared" si="79"/>
        <v>0</v>
      </c>
      <c r="AC207" s="31"/>
      <c r="AD207" s="31">
        <f t="shared" si="68"/>
        <v>0</v>
      </c>
      <c r="AE207" s="31"/>
      <c r="AF207" s="31"/>
      <c r="AG207" s="31">
        <f t="shared" si="69"/>
        <v>0</v>
      </c>
      <c r="AH207" s="31">
        <f t="shared" si="80"/>
        <v>0</v>
      </c>
      <c r="AI207" s="31"/>
      <c r="AJ207" s="31">
        <f t="shared" si="71"/>
        <v>0</v>
      </c>
      <c r="AK207" s="31">
        <f t="shared" si="81"/>
        <v>0</v>
      </c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</row>
    <row r="208" spans="2:50" s="154" customFormat="1" ht="13" outlineLevel="1">
      <c r="B208" s="155" t="s">
        <v>359</v>
      </c>
      <c r="C208" s="32" t="s">
        <v>360</v>
      </c>
      <c r="D208" s="25" t="s">
        <v>74</v>
      </c>
      <c r="E208" s="38">
        <v>43516</v>
      </c>
      <c r="F208" s="26" t="s">
        <v>12</v>
      </c>
      <c r="G208" s="46" t="s">
        <v>13</v>
      </c>
      <c r="H208" s="28">
        <f t="shared" si="64"/>
        <v>225</v>
      </c>
      <c r="I208" s="48">
        <v>225</v>
      </c>
      <c r="J208" s="48">
        <v>0</v>
      </c>
      <c r="K208" s="253">
        <v>0</v>
      </c>
      <c r="L208" s="31" t="s">
        <v>1167</v>
      </c>
      <c r="M208" s="31" t="s">
        <v>1167</v>
      </c>
      <c r="N208" s="31" t="s">
        <v>1204</v>
      </c>
      <c r="O208" s="31" t="s">
        <v>1167</v>
      </c>
      <c r="P208" s="31" t="s">
        <v>1158</v>
      </c>
      <c r="Q208" s="31" t="s">
        <v>1159</v>
      </c>
      <c r="R208" s="31" t="s">
        <v>1159</v>
      </c>
      <c r="S208" s="55" t="s">
        <v>1246</v>
      </c>
      <c r="T208" s="31"/>
      <c r="U208" s="31">
        <f t="shared" si="77"/>
        <v>0</v>
      </c>
      <c r="V208" s="30"/>
      <c r="W208" s="272"/>
      <c r="X208" s="31"/>
      <c r="Y208" s="31">
        <f t="shared" si="78"/>
        <v>0</v>
      </c>
      <c r="AA208" s="31"/>
      <c r="AB208" s="31">
        <f t="shared" si="79"/>
        <v>0</v>
      </c>
      <c r="AC208" s="31"/>
      <c r="AD208" s="31">
        <f t="shared" si="68"/>
        <v>0</v>
      </c>
      <c r="AE208" s="31"/>
      <c r="AF208" s="31"/>
      <c r="AG208" s="31">
        <f t="shared" si="69"/>
        <v>0</v>
      </c>
      <c r="AH208" s="31">
        <f t="shared" si="80"/>
        <v>0</v>
      </c>
      <c r="AI208" s="31"/>
      <c r="AJ208" s="31">
        <f t="shared" si="71"/>
        <v>0</v>
      </c>
      <c r="AK208" s="31">
        <f t="shared" si="81"/>
        <v>0</v>
      </c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</row>
    <row r="209" spans="2:50" s="154" customFormat="1" ht="13" outlineLevel="1">
      <c r="B209" s="155" t="s">
        <v>361</v>
      </c>
      <c r="C209" s="32" t="s">
        <v>362</v>
      </c>
      <c r="D209" s="25" t="s">
        <v>129</v>
      </c>
      <c r="E209" s="16">
        <v>43185</v>
      </c>
      <c r="F209" s="26" t="s">
        <v>12</v>
      </c>
      <c r="G209" s="46" t="s">
        <v>24</v>
      </c>
      <c r="H209" s="28">
        <f t="shared" si="64"/>
        <v>173</v>
      </c>
      <c r="I209" s="31">
        <v>170</v>
      </c>
      <c r="J209" s="48">
        <v>3</v>
      </c>
      <c r="K209" s="253">
        <v>0</v>
      </c>
      <c r="L209" s="31" t="s">
        <v>1167</v>
      </c>
      <c r="M209" s="31" t="s">
        <v>1167</v>
      </c>
      <c r="N209" s="31" t="s">
        <v>1204</v>
      </c>
      <c r="O209" s="31" t="s">
        <v>1167</v>
      </c>
      <c r="P209" s="31" t="s">
        <v>1158</v>
      </c>
      <c r="Q209" s="31" t="s">
        <v>1159</v>
      </c>
      <c r="R209" s="31" t="s">
        <v>1159</v>
      </c>
      <c r="S209" s="55" t="s">
        <v>1246</v>
      </c>
      <c r="T209" s="31"/>
      <c r="U209" s="31">
        <f t="shared" si="77"/>
        <v>0</v>
      </c>
      <c r="V209" s="30"/>
      <c r="W209" s="272"/>
      <c r="X209" s="31"/>
      <c r="Y209" s="31">
        <f t="shared" si="78"/>
        <v>0</v>
      </c>
      <c r="AA209" s="31"/>
      <c r="AB209" s="31">
        <f t="shared" si="79"/>
        <v>0</v>
      </c>
      <c r="AC209" s="31"/>
      <c r="AD209" s="31">
        <f t="shared" si="68"/>
        <v>0</v>
      </c>
      <c r="AE209" s="31"/>
      <c r="AF209" s="31"/>
      <c r="AG209" s="31">
        <f t="shared" si="69"/>
        <v>0</v>
      </c>
      <c r="AH209" s="31">
        <f t="shared" si="80"/>
        <v>0</v>
      </c>
      <c r="AI209" s="31"/>
      <c r="AJ209" s="31">
        <f t="shared" si="71"/>
        <v>0</v>
      </c>
      <c r="AK209" s="31">
        <f t="shared" si="81"/>
        <v>0</v>
      </c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</row>
    <row r="210" spans="2:50" s="154" customFormat="1" ht="13" outlineLevel="1">
      <c r="B210" s="155" t="s">
        <v>1384</v>
      </c>
      <c r="C210" s="32" t="s">
        <v>1385</v>
      </c>
      <c r="D210" s="25" t="s">
        <v>1386</v>
      </c>
      <c r="E210" s="16">
        <v>43608</v>
      </c>
      <c r="F210" s="26" t="s">
        <v>1395</v>
      </c>
      <c r="G210" s="46" t="s">
        <v>24</v>
      </c>
      <c r="H210" s="28">
        <f t="shared" si="64"/>
        <v>330</v>
      </c>
      <c r="I210" s="31">
        <v>165</v>
      </c>
      <c r="J210" s="48">
        <v>165</v>
      </c>
      <c r="K210" s="253">
        <v>0</v>
      </c>
      <c r="L210" s="31" t="s">
        <v>1146</v>
      </c>
      <c r="M210" s="31" t="s">
        <v>1146</v>
      </c>
      <c r="N210" s="31" t="s">
        <v>1142</v>
      </c>
      <c r="O210" s="31" t="s">
        <v>1146</v>
      </c>
      <c r="P210" s="31" t="s">
        <v>1158</v>
      </c>
      <c r="Q210" s="173" t="s">
        <v>1598</v>
      </c>
      <c r="R210" s="173" t="s">
        <v>1599</v>
      </c>
      <c r="S210" s="55" t="s">
        <v>1246</v>
      </c>
      <c r="T210" s="31"/>
      <c r="U210" s="31">
        <f t="shared" si="77"/>
        <v>0</v>
      </c>
      <c r="V210" s="30"/>
      <c r="W210" s="272"/>
      <c r="X210" s="31"/>
      <c r="Y210" s="31">
        <f t="shared" si="78"/>
        <v>0</v>
      </c>
      <c r="AA210" s="31"/>
      <c r="AB210" s="31">
        <f t="shared" si="79"/>
        <v>0</v>
      </c>
      <c r="AC210" s="31"/>
      <c r="AD210" s="31">
        <f t="shared" si="68"/>
        <v>0</v>
      </c>
      <c r="AE210" s="31"/>
      <c r="AF210" s="31"/>
      <c r="AG210" s="31">
        <f t="shared" si="69"/>
        <v>0</v>
      </c>
      <c r="AH210" s="31">
        <f t="shared" si="80"/>
        <v>0</v>
      </c>
      <c r="AI210" s="31"/>
      <c r="AJ210" s="31">
        <f t="shared" si="71"/>
        <v>0</v>
      </c>
      <c r="AK210" s="31">
        <f t="shared" si="81"/>
        <v>0</v>
      </c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</row>
    <row r="211" spans="2:50" s="154" customFormat="1" ht="13" outlineLevel="1">
      <c r="B211" s="155" t="s">
        <v>1068</v>
      </c>
      <c r="C211" s="32" t="s">
        <v>1387</v>
      </c>
      <c r="D211" s="25" t="s">
        <v>1386</v>
      </c>
      <c r="E211" s="16">
        <v>43608</v>
      </c>
      <c r="F211" s="26" t="s">
        <v>1395</v>
      </c>
      <c r="G211" s="46" t="s">
        <v>24</v>
      </c>
      <c r="H211" s="28">
        <f t="shared" si="64"/>
        <v>320</v>
      </c>
      <c r="I211" s="31">
        <v>160</v>
      </c>
      <c r="J211" s="48">
        <v>160</v>
      </c>
      <c r="K211" s="253">
        <v>0</v>
      </c>
      <c r="L211" s="31" t="s">
        <v>1146</v>
      </c>
      <c r="M211" s="31" t="s">
        <v>1146</v>
      </c>
      <c r="N211" s="31" t="s">
        <v>1142</v>
      </c>
      <c r="O211" s="31" t="s">
        <v>1146</v>
      </c>
      <c r="P211" s="31" t="s">
        <v>1158</v>
      </c>
      <c r="Q211" s="173" t="s">
        <v>1598</v>
      </c>
      <c r="R211" s="173" t="s">
        <v>1599</v>
      </c>
      <c r="S211" s="55" t="s">
        <v>1246</v>
      </c>
      <c r="T211" s="31"/>
      <c r="U211" s="31">
        <f t="shared" si="77"/>
        <v>0</v>
      </c>
      <c r="V211" s="30"/>
      <c r="W211" s="272"/>
      <c r="X211" s="31"/>
      <c r="Y211" s="31">
        <f t="shared" si="78"/>
        <v>0</v>
      </c>
      <c r="AA211" s="31"/>
      <c r="AB211" s="31">
        <f t="shared" si="79"/>
        <v>0</v>
      </c>
      <c r="AC211" s="31"/>
      <c r="AD211" s="31">
        <f t="shared" si="68"/>
        <v>0</v>
      </c>
      <c r="AE211" s="31"/>
      <c r="AF211" s="31"/>
      <c r="AG211" s="31">
        <f t="shared" si="69"/>
        <v>0</v>
      </c>
      <c r="AH211" s="31">
        <f t="shared" si="80"/>
        <v>0</v>
      </c>
      <c r="AI211" s="31"/>
      <c r="AJ211" s="31">
        <f t="shared" si="71"/>
        <v>0</v>
      </c>
      <c r="AK211" s="31">
        <f t="shared" si="81"/>
        <v>0</v>
      </c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</row>
    <row r="212" spans="2:50" s="154" customFormat="1" ht="13" outlineLevel="1">
      <c r="B212" s="155" t="s">
        <v>363</v>
      </c>
      <c r="C212" s="24" t="s">
        <v>364</v>
      </c>
      <c r="D212" s="25" t="s">
        <v>138</v>
      </c>
      <c r="E212" s="16">
        <v>43237</v>
      </c>
      <c r="F212" s="26" t="s">
        <v>12</v>
      </c>
      <c r="G212" s="46" t="s">
        <v>13</v>
      </c>
      <c r="H212" s="28">
        <f t="shared" si="64"/>
        <v>145</v>
      </c>
      <c r="I212" s="48">
        <v>145</v>
      </c>
      <c r="J212" s="48">
        <v>0</v>
      </c>
      <c r="K212" s="253">
        <v>0</v>
      </c>
      <c r="L212" s="31" t="s">
        <v>1167</v>
      </c>
      <c r="M212" s="31" t="s">
        <v>1167</v>
      </c>
      <c r="N212" s="31" t="s">
        <v>1204</v>
      </c>
      <c r="O212" s="31" t="s">
        <v>1167</v>
      </c>
      <c r="P212" s="31" t="s">
        <v>1158</v>
      </c>
      <c r="Q212" s="31" t="s">
        <v>1159</v>
      </c>
      <c r="R212" s="31" t="s">
        <v>1159</v>
      </c>
      <c r="S212" s="55" t="s">
        <v>1246</v>
      </c>
      <c r="T212" s="31"/>
      <c r="U212" s="31">
        <f t="shared" si="77"/>
        <v>0</v>
      </c>
      <c r="V212" s="30"/>
      <c r="W212" s="272"/>
      <c r="X212" s="31"/>
      <c r="Y212" s="31">
        <f t="shared" si="78"/>
        <v>0</v>
      </c>
      <c r="AA212" s="31"/>
      <c r="AB212" s="31">
        <f t="shared" si="79"/>
        <v>0</v>
      </c>
      <c r="AC212" s="31"/>
      <c r="AD212" s="31">
        <f t="shared" si="68"/>
        <v>0</v>
      </c>
      <c r="AE212" s="31"/>
      <c r="AF212" s="31"/>
      <c r="AG212" s="31">
        <f t="shared" si="69"/>
        <v>0</v>
      </c>
      <c r="AH212" s="31">
        <f t="shared" si="80"/>
        <v>0</v>
      </c>
      <c r="AI212" s="31"/>
      <c r="AJ212" s="31">
        <f t="shared" si="71"/>
        <v>0</v>
      </c>
      <c r="AK212" s="31">
        <f t="shared" si="81"/>
        <v>0</v>
      </c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</row>
    <row r="213" spans="2:50" s="154" customFormat="1" ht="13" outlineLevel="1">
      <c r="B213" s="155" t="s">
        <v>365</v>
      </c>
      <c r="C213" s="24" t="s">
        <v>366</v>
      </c>
      <c r="D213" s="25" t="s">
        <v>36</v>
      </c>
      <c r="E213" s="38">
        <v>43516</v>
      </c>
      <c r="F213" s="26" t="s">
        <v>12</v>
      </c>
      <c r="G213" s="46" t="s">
        <v>13</v>
      </c>
      <c r="H213" s="28">
        <f t="shared" si="64"/>
        <v>175</v>
      </c>
      <c r="I213" s="61">
        <v>175</v>
      </c>
      <c r="J213" s="48">
        <v>0</v>
      </c>
      <c r="K213" s="253">
        <v>0</v>
      </c>
      <c r="L213" s="31" t="s">
        <v>1167</v>
      </c>
      <c r="M213" s="31" t="s">
        <v>1167</v>
      </c>
      <c r="N213" s="31" t="s">
        <v>1204</v>
      </c>
      <c r="O213" s="31" t="s">
        <v>1167</v>
      </c>
      <c r="P213" s="31" t="s">
        <v>1158</v>
      </c>
      <c r="Q213" s="31" t="s">
        <v>1159</v>
      </c>
      <c r="R213" s="31" t="s">
        <v>1159</v>
      </c>
      <c r="S213" s="55" t="s">
        <v>1248</v>
      </c>
      <c r="T213" s="31"/>
      <c r="U213" s="31">
        <f t="shared" si="77"/>
        <v>0</v>
      </c>
      <c r="V213" s="30"/>
      <c r="W213" s="272"/>
      <c r="X213" s="31"/>
      <c r="Y213" s="31">
        <f t="shared" si="78"/>
        <v>0</v>
      </c>
      <c r="AA213" s="31"/>
      <c r="AB213" s="31">
        <f t="shared" si="79"/>
        <v>0</v>
      </c>
      <c r="AC213" s="31"/>
      <c r="AD213" s="31">
        <f t="shared" si="68"/>
        <v>0</v>
      </c>
      <c r="AE213" s="31"/>
      <c r="AF213" s="31"/>
      <c r="AG213" s="31">
        <f t="shared" si="69"/>
        <v>0</v>
      </c>
      <c r="AH213" s="31">
        <f t="shared" si="80"/>
        <v>0</v>
      </c>
      <c r="AI213" s="31"/>
      <c r="AJ213" s="31">
        <f t="shared" si="71"/>
        <v>0</v>
      </c>
      <c r="AK213" s="31">
        <f t="shared" si="81"/>
        <v>0</v>
      </c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</row>
    <row r="214" spans="2:50" s="154" customFormat="1" ht="13" outlineLevel="1">
      <c r="B214" s="155" t="s">
        <v>1388</v>
      </c>
      <c r="C214" s="24" t="s">
        <v>1389</v>
      </c>
      <c r="D214" s="25" t="s">
        <v>1386</v>
      </c>
      <c r="E214" s="16">
        <v>43371</v>
      </c>
      <c r="F214" s="26" t="s">
        <v>12</v>
      </c>
      <c r="G214" s="46"/>
      <c r="H214" s="28">
        <f t="shared" si="64"/>
        <v>665</v>
      </c>
      <c r="I214" s="61">
        <v>275</v>
      </c>
      <c r="J214" s="48">
        <v>390</v>
      </c>
      <c r="K214" s="253">
        <v>0</v>
      </c>
      <c r="L214" s="31" t="s">
        <v>1167</v>
      </c>
      <c r="M214" s="31" t="s">
        <v>1167</v>
      </c>
      <c r="N214" s="31" t="s">
        <v>1204</v>
      </c>
      <c r="O214" s="31" t="s">
        <v>1167</v>
      </c>
      <c r="P214" s="31" t="s">
        <v>1158</v>
      </c>
      <c r="Q214" s="31" t="s">
        <v>1159</v>
      </c>
      <c r="R214" s="31" t="s">
        <v>1159</v>
      </c>
      <c r="S214" s="55" t="s">
        <v>1529</v>
      </c>
      <c r="T214" s="31"/>
      <c r="U214" s="31">
        <f t="shared" si="77"/>
        <v>0</v>
      </c>
      <c r="V214" s="30"/>
      <c r="W214" s="272"/>
      <c r="X214" s="31"/>
      <c r="Y214" s="31">
        <f t="shared" si="78"/>
        <v>0</v>
      </c>
      <c r="AA214" s="31"/>
      <c r="AB214" s="31">
        <f t="shared" si="79"/>
        <v>0</v>
      </c>
      <c r="AC214" s="31"/>
      <c r="AD214" s="31">
        <f t="shared" si="68"/>
        <v>0</v>
      </c>
      <c r="AE214" s="31"/>
      <c r="AF214" s="31"/>
      <c r="AG214" s="31">
        <f t="shared" si="69"/>
        <v>0</v>
      </c>
      <c r="AH214" s="31">
        <f t="shared" si="80"/>
        <v>0</v>
      </c>
      <c r="AI214" s="31"/>
      <c r="AJ214" s="31">
        <f t="shared" si="71"/>
        <v>0</v>
      </c>
      <c r="AK214" s="31">
        <f t="shared" si="81"/>
        <v>0</v>
      </c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</row>
    <row r="215" spans="2:50" s="154" customFormat="1" ht="13" outlineLevel="1">
      <c r="B215" s="155" t="s">
        <v>1390</v>
      </c>
      <c r="C215" s="24" t="s">
        <v>1391</v>
      </c>
      <c r="D215" s="25" t="s">
        <v>118</v>
      </c>
      <c r="E215" s="16">
        <v>43521</v>
      </c>
      <c r="F215" s="26" t="s">
        <v>12</v>
      </c>
      <c r="G215" s="46"/>
      <c r="H215" s="28">
        <f t="shared" si="64"/>
        <v>1715</v>
      </c>
      <c r="I215" s="61">
        <v>395</v>
      </c>
      <c r="J215" s="48">
        <v>1320</v>
      </c>
      <c r="K215" s="253">
        <v>0</v>
      </c>
      <c r="L215" s="31" t="s">
        <v>1167</v>
      </c>
      <c r="M215" s="31" t="s">
        <v>1167</v>
      </c>
      <c r="N215" s="31" t="s">
        <v>1204</v>
      </c>
      <c r="O215" s="31" t="s">
        <v>1167</v>
      </c>
      <c r="P215" s="31" t="s">
        <v>1158</v>
      </c>
      <c r="Q215" s="31" t="s">
        <v>1159</v>
      </c>
      <c r="R215" s="31" t="s">
        <v>1159</v>
      </c>
      <c r="S215" s="55" t="s">
        <v>1249</v>
      </c>
      <c r="T215" s="31"/>
      <c r="U215" s="31">
        <f t="shared" si="77"/>
        <v>0</v>
      </c>
      <c r="V215" s="30"/>
      <c r="W215" s="272"/>
      <c r="X215" s="31"/>
      <c r="Y215" s="31">
        <f t="shared" si="78"/>
        <v>0</v>
      </c>
      <c r="AA215" s="31"/>
      <c r="AB215" s="31">
        <f t="shared" si="79"/>
        <v>0</v>
      </c>
      <c r="AC215" s="31"/>
      <c r="AD215" s="31">
        <f t="shared" si="68"/>
        <v>0</v>
      </c>
      <c r="AE215" s="31"/>
      <c r="AF215" s="31"/>
      <c r="AG215" s="31">
        <f t="shared" si="69"/>
        <v>0</v>
      </c>
      <c r="AH215" s="31">
        <f t="shared" si="80"/>
        <v>0</v>
      </c>
      <c r="AI215" s="31"/>
      <c r="AJ215" s="31">
        <f t="shared" si="71"/>
        <v>0</v>
      </c>
      <c r="AK215" s="31">
        <f t="shared" si="81"/>
        <v>0</v>
      </c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</row>
    <row r="216" spans="2:50" s="154" customFormat="1" ht="13" outlineLevel="1">
      <c r="B216" s="155" t="s">
        <v>367</v>
      </c>
      <c r="C216" s="24" t="s">
        <v>368</v>
      </c>
      <c r="D216" s="25" t="s">
        <v>19</v>
      </c>
      <c r="E216" s="38">
        <v>43516</v>
      </c>
      <c r="F216" s="26" t="s">
        <v>12</v>
      </c>
      <c r="G216" s="46" t="s">
        <v>24</v>
      </c>
      <c r="H216" s="28">
        <f t="shared" si="64"/>
        <v>60</v>
      </c>
      <c r="I216" s="48">
        <v>60</v>
      </c>
      <c r="J216" s="48">
        <v>0</v>
      </c>
      <c r="K216" s="253">
        <v>0</v>
      </c>
      <c r="L216" s="31" t="s">
        <v>1167</v>
      </c>
      <c r="M216" s="31" t="s">
        <v>1167</v>
      </c>
      <c r="N216" s="31" t="s">
        <v>1204</v>
      </c>
      <c r="O216" s="31" t="s">
        <v>1167</v>
      </c>
      <c r="P216" s="31" t="s">
        <v>1158</v>
      </c>
      <c r="Q216" s="31" t="s">
        <v>1159</v>
      </c>
      <c r="R216" s="31" t="s">
        <v>1159</v>
      </c>
      <c r="S216" s="55" t="s">
        <v>1239</v>
      </c>
      <c r="T216" s="31"/>
      <c r="U216" s="31">
        <f t="shared" si="77"/>
        <v>0</v>
      </c>
      <c r="V216" s="30"/>
      <c r="W216" s="272"/>
      <c r="X216" s="31"/>
      <c r="Y216" s="31">
        <f t="shared" si="78"/>
        <v>0</v>
      </c>
      <c r="AA216" s="31"/>
      <c r="AB216" s="31">
        <f t="shared" si="79"/>
        <v>0</v>
      </c>
      <c r="AC216" s="31"/>
      <c r="AD216" s="31">
        <f t="shared" si="68"/>
        <v>0</v>
      </c>
      <c r="AE216" s="31"/>
      <c r="AF216" s="31"/>
      <c r="AG216" s="31">
        <f t="shared" si="69"/>
        <v>0</v>
      </c>
      <c r="AH216" s="31">
        <f t="shared" si="80"/>
        <v>0</v>
      </c>
      <c r="AI216" s="31"/>
      <c r="AJ216" s="31">
        <f t="shared" si="71"/>
        <v>0</v>
      </c>
      <c r="AK216" s="31">
        <f t="shared" si="81"/>
        <v>0</v>
      </c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</row>
    <row r="217" spans="2:50" s="154" customFormat="1" ht="39" outlineLevel="1">
      <c r="B217" s="155" t="s">
        <v>369</v>
      </c>
      <c r="C217" s="24" t="s">
        <v>370</v>
      </c>
      <c r="D217" s="49" t="s">
        <v>1577</v>
      </c>
      <c r="E217" s="38">
        <v>43775</v>
      </c>
      <c r="F217" s="26" t="s">
        <v>12</v>
      </c>
      <c r="G217" s="46" t="s">
        <v>13</v>
      </c>
      <c r="H217" s="28">
        <f t="shared" si="64"/>
        <v>241</v>
      </c>
      <c r="I217" s="48">
        <v>241</v>
      </c>
      <c r="J217" s="48">
        <v>0</v>
      </c>
      <c r="K217" s="255">
        <v>180</v>
      </c>
      <c r="L217" s="31" t="s">
        <v>1167</v>
      </c>
      <c r="M217" s="31" t="s">
        <v>1167</v>
      </c>
      <c r="N217" s="31" t="s">
        <v>1204</v>
      </c>
      <c r="O217" s="31" t="s">
        <v>1167</v>
      </c>
      <c r="P217" s="174" t="s">
        <v>1176</v>
      </c>
      <c r="Q217" s="31" t="s">
        <v>1159</v>
      </c>
      <c r="R217" s="31" t="s">
        <v>1159</v>
      </c>
      <c r="S217" s="55" t="s">
        <v>1250</v>
      </c>
      <c r="T217" s="31"/>
      <c r="U217" s="31">
        <f t="shared" si="77"/>
        <v>0</v>
      </c>
      <c r="V217" s="30"/>
      <c r="W217" s="272"/>
      <c r="X217" s="31"/>
      <c r="Y217" s="31">
        <f t="shared" si="78"/>
        <v>0</v>
      </c>
      <c r="AA217" s="174"/>
      <c r="AB217" s="31">
        <f t="shared" si="79"/>
        <v>0</v>
      </c>
      <c r="AC217" s="31"/>
      <c r="AD217" s="31">
        <f t="shared" si="68"/>
        <v>0</v>
      </c>
      <c r="AE217" s="31"/>
      <c r="AF217" s="31"/>
      <c r="AG217" s="31">
        <f t="shared" si="69"/>
        <v>0</v>
      </c>
      <c r="AH217" s="31">
        <f t="shared" si="80"/>
        <v>0</v>
      </c>
      <c r="AI217" s="31"/>
      <c r="AJ217" s="31">
        <f t="shared" si="71"/>
        <v>0</v>
      </c>
      <c r="AK217" s="235">
        <f t="shared" si="81"/>
        <v>0</v>
      </c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</row>
    <row r="218" spans="2:50" s="154" customFormat="1" ht="39" outlineLevel="1">
      <c r="B218" s="155" t="s">
        <v>1392</v>
      </c>
      <c r="C218" s="24" t="s">
        <v>1393</v>
      </c>
      <c r="D218" s="49" t="s">
        <v>2592</v>
      </c>
      <c r="E218" s="38">
        <v>43791</v>
      </c>
      <c r="F218" s="26" t="s">
        <v>12</v>
      </c>
      <c r="G218" s="46" t="s">
        <v>13</v>
      </c>
      <c r="H218" s="28">
        <f t="shared" si="64"/>
        <v>2721</v>
      </c>
      <c r="I218" s="31">
        <v>586</v>
      </c>
      <c r="J218" s="48">
        <v>2135</v>
      </c>
      <c r="K218" s="255">
        <v>120</v>
      </c>
      <c r="L218" s="31" t="s">
        <v>1167</v>
      </c>
      <c r="M218" s="31" t="s">
        <v>1167</v>
      </c>
      <c r="N218" s="31" t="s">
        <v>1204</v>
      </c>
      <c r="O218" s="31" t="s">
        <v>1167</v>
      </c>
      <c r="P218" s="31" t="s">
        <v>1158</v>
      </c>
      <c r="Q218" s="31" t="s">
        <v>1159</v>
      </c>
      <c r="R218" s="31" t="s">
        <v>1159</v>
      </c>
      <c r="S218" s="55" t="s">
        <v>1251</v>
      </c>
      <c r="T218" s="31"/>
      <c r="U218" s="31">
        <f t="shared" si="77"/>
        <v>0</v>
      </c>
      <c r="V218" s="30"/>
      <c r="W218" s="272"/>
      <c r="X218" s="31"/>
      <c r="Y218" s="31">
        <f t="shared" si="78"/>
        <v>0</v>
      </c>
      <c r="AA218" s="174"/>
      <c r="AB218" s="31">
        <f t="shared" si="79"/>
        <v>0</v>
      </c>
      <c r="AC218" s="31"/>
      <c r="AD218" s="31">
        <f t="shared" si="68"/>
        <v>0</v>
      </c>
      <c r="AE218" s="31"/>
      <c r="AF218" s="31"/>
      <c r="AG218" s="31">
        <f t="shared" si="69"/>
        <v>0</v>
      </c>
      <c r="AH218" s="31">
        <f t="shared" si="80"/>
        <v>0</v>
      </c>
      <c r="AI218" s="31"/>
      <c r="AJ218" s="31">
        <f t="shared" si="71"/>
        <v>0</v>
      </c>
      <c r="AK218" s="235">
        <f t="shared" si="81"/>
        <v>0</v>
      </c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</row>
    <row r="219" spans="2:50" s="154" customFormat="1" ht="39" outlineLevel="1">
      <c r="B219" s="155" t="s">
        <v>371</v>
      </c>
      <c r="C219" s="32" t="s">
        <v>372</v>
      </c>
      <c r="D219" s="25" t="s">
        <v>1071</v>
      </c>
      <c r="E219" s="38">
        <v>43516</v>
      </c>
      <c r="F219" s="26" t="s">
        <v>12</v>
      </c>
      <c r="G219" s="46" t="s">
        <v>13</v>
      </c>
      <c r="H219" s="28">
        <f t="shared" si="64"/>
        <v>791</v>
      </c>
      <c r="I219" s="31">
        <v>141</v>
      </c>
      <c r="J219" s="48">
        <v>650</v>
      </c>
      <c r="K219" s="255">
        <v>55</v>
      </c>
      <c r="L219" s="31" t="s">
        <v>1167</v>
      </c>
      <c r="M219" s="31" t="s">
        <v>1167</v>
      </c>
      <c r="N219" s="31" t="s">
        <v>1204</v>
      </c>
      <c r="O219" s="31" t="s">
        <v>1167</v>
      </c>
      <c r="P219" s="174" t="s">
        <v>1176</v>
      </c>
      <c r="Q219" s="31" t="s">
        <v>1159</v>
      </c>
      <c r="R219" s="31" t="s">
        <v>1159</v>
      </c>
      <c r="S219" s="55" t="s">
        <v>1252</v>
      </c>
      <c r="T219" s="31"/>
      <c r="U219" s="31">
        <f t="shared" si="77"/>
        <v>0</v>
      </c>
      <c r="V219" s="30"/>
      <c r="W219" s="272"/>
      <c r="X219" s="31"/>
      <c r="Y219" s="31">
        <f t="shared" si="78"/>
        <v>0</v>
      </c>
      <c r="AA219" s="174"/>
      <c r="AB219" s="31">
        <f t="shared" si="79"/>
        <v>0</v>
      </c>
      <c r="AC219" s="31"/>
      <c r="AD219" s="31">
        <f t="shared" si="68"/>
        <v>0</v>
      </c>
      <c r="AE219" s="31"/>
      <c r="AF219" s="31"/>
      <c r="AG219" s="31">
        <f t="shared" si="69"/>
        <v>0</v>
      </c>
      <c r="AH219" s="31">
        <f t="shared" si="80"/>
        <v>0</v>
      </c>
      <c r="AI219" s="31"/>
      <c r="AJ219" s="31">
        <f t="shared" si="71"/>
        <v>0</v>
      </c>
      <c r="AK219" s="235">
        <f t="shared" si="81"/>
        <v>0</v>
      </c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</row>
    <row r="220" spans="2:50" s="154" customFormat="1" ht="13" outlineLevel="1">
      <c r="B220" s="155" t="s">
        <v>373</v>
      </c>
      <c r="C220" s="32" t="s">
        <v>374</v>
      </c>
      <c r="D220" s="25" t="s">
        <v>1071</v>
      </c>
      <c r="E220" s="38">
        <v>43734</v>
      </c>
      <c r="F220" s="26" t="s">
        <v>12</v>
      </c>
      <c r="G220" s="46" t="s">
        <v>13</v>
      </c>
      <c r="H220" s="28">
        <f t="shared" si="64"/>
        <v>1117</v>
      </c>
      <c r="I220" s="48">
        <v>197</v>
      </c>
      <c r="J220" s="48">
        <v>920</v>
      </c>
      <c r="K220" s="253">
        <v>0</v>
      </c>
      <c r="L220" s="31" t="s">
        <v>1159</v>
      </c>
      <c r="M220" s="31" t="s">
        <v>1158</v>
      </c>
      <c r="N220" s="31" t="s">
        <v>1158</v>
      </c>
      <c r="O220" s="31" t="s">
        <v>1158</v>
      </c>
      <c r="P220" s="31" t="s">
        <v>1158</v>
      </c>
      <c r="Q220" s="31" t="s">
        <v>1159</v>
      </c>
      <c r="R220" s="31" t="s">
        <v>1159</v>
      </c>
      <c r="S220" s="55" t="s">
        <v>1253</v>
      </c>
      <c r="T220" s="31"/>
      <c r="U220" s="31">
        <f t="shared" si="77"/>
        <v>0</v>
      </c>
      <c r="V220" s="30"/>
      <c r="W220" s="272"/>
      <c r="X220" s="31"/>
      <c r="Y220" s="31">
        <f t="shared" si="78"/>
        <v>0</v>
      </c>
      <c r="AA220" s="31"/>
      <c r="AB220" s="31">
        <f t="shared" si="79"/>
        <v>0</v>
      </c>
      <c r="AC220" s="31"/>
      <c r="AD220" s="31">
        <f t="shared" si="68"/>
        <v>0</v>
      </c>
      <c r="AE220" s="31"/>
      <c r="AF220" s="31"/>
      <c r="AG220" s="31">
        <f t="shared" si="69"/>
        <v>0</v>
      </c>
      <c r="AH220" s="31">
        <f t="shared" si="80"/>
        <v>0</v>
      </c>
      <c r="AI220" s="31"/>
      <c r="AJ220" s="31">
        <f t="shared" si="71"/>
        <v>0</v>
      </c>
      <c r="AK220" s="31">
        <f t="shared" si="81"/>
        <v>0</v>
      </c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</row>
    <row r="221" spans="2:50" s="154" customFormat="1" ht="52" outlineLevel="1">
      <c r="B221" s="155" t="s">
        <v>375</v>
      </c>
      <c r="C221" s="32" t="s">
        <v>376</v>
      </c>
      <c r="D221" s="25" t="s">
        <v>74</v>
      </c>
      <c r="E221" s="38">
        <v>43516</v>
      </c>
      <c r="F221" s="26" t="s">
        <v>12</v>
      </c>
      <c r="G221" s="46" t="s">
        <v>24</v>
      </c>
      <c r="H221" s="28">
        <f t="shared" si="64"/>
        <v>182</v>
      </c>
      <c r="I221" s="48">
        <v>60</v>
      </c>
      <c r="J221" s="48">
        <v>122</v>
      </c>
      <c r="K221" s="253">
        <v>0</v>
      </c>
      <c r="L221" s="31" t="s">
        <v>1159</v>
      </c>
      <c r="M221" s="31" t="s">
        <v>1158</v>
      </c>
      <c r="N221" s="31" t="s">
        <v>1158</v>
      </c>
      <c r="O221" s="31" t="s">
        <v>1158</v>
      </c>
      <c r="P221" s="31" t="s">
        <v>1158</v>
      </c>
      <c r="Q221" s="31" t="s">
        <v>1159</v>
      </c>
      <c r="R221" s="31" t="s">
        <v>1159</v>
      </c>
      <c r="S221" s="55" t="s">
        <v>1254</v>
      </c>
      <c r="T221" s="31"/>
      <c r="U221" s="31">
        <f t="shared" si="77"/>
        <v>0</v>
      </c>
      <c r="V221" s="30"/>
      <c r="W221" s="272"/>
      <c r="X221" s="31"/>
      <c r="Y221" s="31">
        <f t="shared" si="78"/>
        <v>0</v>
      </c>
      <c r="AA221" s="31"/>
      <c r="AB221" s="31">
        <f t="shared" si="79"/>
        <v>0</v>
      </c>
      <c r="AC221" s="31"/>
      <c r="AD221" s="31">
        <f t="shared" si="68"/>
        <v>0</v>
      </c>
      <c r="AE221" s="31"/>
      <c r="AF221" s="31"/>
      <c r="AG221" s="31">
        <f t="shared" si="69"/>
        <v>0</v>
      </c>
      <c r="AH221" s="31">
        <f t="shared" si="80"/>
        <v>0</v>
      </c>
      <c r="AI221" s="31"/>
      <c r="AJ221" s="31">
        <f t="shared" si="71"/>
        <v>0</v>
      </c>
      <c r="AK221" s="31">
        <f t="shared" si="81"/>
        <v>0</v>
      </c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</row>
    <row r="222" spans="2:50" s="154" customFormat="1" ht="13" outlineLevel="1">
      <c r="B222" s="155" t="s">
        <v>377</v>
      </c>
      <c r="C222" s="32" t="s">
        <v>378</v>
      </c>
      <c r="D222" s="25" t="s">
        <v>1394</v>
      </c>
      <c r="E222" s="38">
        <v>43726</v>
      </c>
      <c r="F222" s="26" t="s">
        <v>12</v>
      </c>
      <c r="G222" s="46" t="s">
        <v>24</v>
      </c>
      <c r="H222" s="28">
        <f t="shared" si="64"/>
        <v>1811</v>
      </c>
      <c r="I222" s="31">
        <v>296</v>
      </c>
      <c r="J222" s="48">
        <v>1515</v>
      </c>
      <c r="K222" s="253">
        <v>0</v>
      </c>
      <c r="L222" s="31" t="s">
        <v>1159</v>
      </c>
      <c r="M222" s="31" t="s">
        <v>1159</v>
      </c>
      <c r="N222" s="31" t="s">
        <v>1158</v>
      </c>
      <c r="O222" s="31" t="s">
        <v>1159</v>
      </c>
      <c r="P222" s="31" t="s">
        <v>1158</v>
      </c>
      <c r="Q222" s="31" t="s">
        <v>1159</v>
      </c>
      <c r="R222" s="31" t="s">
        <v>1159</v>
      </c>
      <c r="S222" s="55" t="s">
        <v>1255</v>
      </c>
      <c r="T222" s="31"/>
      <c r="U222" s="31">
        <f t="shared" si="77"/>
        <v>0</v>
      </c>
      <c r="V222" s="30"/>
      <c r="W222" s="272"/>
      <c r="X222" s="31"/>
      <c r="Y222" s="31">
        <f t="shared" si="78"/>
        <v>0</v>
      </c>
      <c r="AA222" s="31"/>
      <c r="AB222" s="31">
        <f t="shared" si="79"/>
        <v>0</v>
      </c>
      <c r="AC222" s="31"/>
      <c r="AD222" s="31">
        <f t="shared" si="68"/>
        <v>0</v>
      </c>
      <c r="AE222" s="31"/>
      <c r="AF222" s="31"/>
      <c r="AG222" s="31">
        <f t="shared" si="69"/>
        <v>0</v>
      </c>
      <c r="AH222" s="31">
        <f t="shared" si="80"/>
        <v>0</v>
      </c>
      <c r="AI222" s="31"/>
      <c r="AJ222" s="31">
        <f t="shared" si="71"/>
        <v>0</v>
      </c>
      <c r="AK222" s="31">
        <f t="shared" si="81"/>
        <v>0</v>
      </c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</row>
    <row r="223" spans="2:50" s="154" customFormat="1" ht="13" outlineLevel="1">
      <c r="B223" s="155" t="s">
        <v>379</v>
      </c>
      <c r="C223" s="32" t="s">
        <v>380</v>
      </c>
      <c r="D223" s="25" t="s">
        <v>1341</v>
      </c>
      <c r="E223" s="38">
        <v>43516</v>
      </c>
      <c r="F223" s="26" t="s">
        <v>12</v>
      </c>
      <c r="G223" s="46" t="s">
        <v>13</v>
      </c>
      <c r="H223" s="28">
        <f t="shared" si="64"/>
        <v>2040</v>
      </c>
      <c r="I223" s="48">
        <v>180</v>
      </c>
      <c r="J223" s="48">
        <v>1860</v>
      </c>
      <c r="K223" s="253">
        <v>0</v>
      </c>
      <c r="L223" s="31" t="s">
        <v>1159</v>
      </c>
      <c r="M223" s="31" t="s">
        <v>1158</v>
      </c>
      <c r="N223" s="31" t="s">
        <v>1158</v>
      </c>
      <c r="O223" s="31" t="s">
        <v>1158</v>
      </c>
      <c r="P223" s="31" t="s">
        <v>1158</v>
      </c>
      <c r="Q223" s="31" t="s">
        <v>1159</v>
      </c>
      <c r="R223" s="31" t="s">
        <v>1159</v>
      </c>
      <c r="S223" s="55" t="s">
        <v>1257</v>
      </c>
      <c r="T223" s="31"/>
      <c r="U223" s="31">
        <f t="shared" si="77"/>
        <v>0</v>
      </c>
      <c r="V223" s="30"/>
      <c r="W223" s="272"/>
      <c r="X223" s="31"/>
      <c r="Y223" s="31">
        <f t="shared" si="78"/>
        <v>0</v>
      </c>
      <c r="AA223" s="31"/>
      <c r="AB223" s="31">
        <f t="shared" si="79"/>
        <v>0</v>
      </c>
      <c r="AC223" s="31"/>
      <c r="AD223" s="31">
        <f t="shared" si="68"/>
        <v>0</v>
      </c>
      <c r="AE223" s="31"/>
      <c r="AF223" s="31"/>
      <c r="AG223" s="31">
        <f t="shared" si="69"/>
        <v>0</v>
      </c>
      <c r="AH223" s="31">
        <f t="shared" si="80"/>
        <v>0</v>
      </c>
      <c r="AI223" s="31"/>
      <c r="AJ223" s="31">
        <f t="shared" si="71"/>
        <v>0</v>
      </c>
      <c r="AK223" s="31">
        <f t="shared" si="81"/>
        <v>0</v>
      </c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</row>
    <row r="224" spans="2:50" s="154" customFormat="1" ht="26" outlineLevel="1">
      <c r="B224" s="155" t="s">
        <v>381</v>
      </c>
      <c r="C224" s="32" t="s">
        <v>382</v>
      </c>
      <c r="D224" s="25" t="s">
        <v>1341</v>
      </c>
      <c r="E224" s="38">
        <v>43713</v>
      </c>
      <c r="F224" s="26" t="s">
        <v>12</v>
      </c>
      <c r="G224" s="46" t="s">
        <v>13</v>
      </c>
      <c r="H224" s="28">
        <f t="shared" si="64"/>
        <v>940</v>
      </c>
      <c r="I224" s="31">
        <v>290</v>
      </c>
      <c r="J224" s="48">
        <v>650</v>
      </c>
      <c r="K224" s="253">
        <v>0</v>
      </c>
      <c r="L224" s="31" t="s">
        <v>1159</v>
      </c>
      <c r="M224" s="31" t="s">
        <v>1158</v>
      </c>
      <c r="N224" s="31" t="s">
        <v>1158</v>
      </c>
      <c r="O224" s="31" t="s">
        <v>1158</v>
      </c>
      <c r="P224" s="31" t="s">
        <v>1158</v>
      </c>
      <c r="Q224" s="31" t="s">
        <v>1159</v>
      </c>
      <c r="R224" s="31" t="s">
        <v>1159</v>
      </c>
      <c r="S224" s="55" t="s">
        <v>1256</v>
      </c>
      <c r="T224" s="31"/>
      <c r="U224" s="31">
        <f t="shared" si="77"/>
        <v>0</v>
      </c>
      <c r="V224" s="30"/>
      <c r="W224" s="272"/>
      <c r="X224" s="31"/>
      <c r="Y224" s="31">
        <f t="shared" si="78"/>
        <v>0</v>
      </c>
      <c r="AA224" s="31"/>
      <c r="AB224" s="31">
        <f t="shared" si="79"/>
        <v>0</v>
      </c>
      <c r="AC224" s="31"/>
      <c r="AD224" s="31">
        <f t="shared" si="68"/>
        <v>0</v>
      </c>
      <c r="AE224" s="31"/>
      <c r="AF224" s="31"/>
      <c r="AG224" s="31">
        <f t="shared" si="69"/>
        <v>0</v>
      </c>
      <c r="AH224" s="31">
        <f t="shared" si="80"/>
        <v>0</v>
      </c>
      <c r="AI224" s="31"/>
      <c r="AJ224" s="31">
        <f t="shared" si="71"/>
        <v>0</v>
      </c>
      <c r="AK224" s="31">
        <f t="shared" si="81"/>
        <v>0</v>
      </c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</row>
    <row r="225" spans="2:50" s="154" customFormat="1" ht="39" outlineLevel="1">
      <c r="B225" s="155" t="s">
        <v>383</v>
      </c>
      <c r="C225" s="32" t="s">
        <v>384</v>
      </c>
      <c r="D225" s="36" t="s">
        <v>68</v>
      </c>
      <c r="E225" s="38">
        <v>43516</v>
      </c>
      <c r="F225" s="26" t="s">
        <v>12</v>
      </c>
      <c r="G225" s="46" t="s">
        <v>13</v>
      </c>
      <c r="H225" s="28">
        <f t="shared" si="64"/>
        <v>310</v>
      </c>
      <c r="I225" s="31">
        <v>70</v>
      </c>
      <c r="J225" s="48">
        <v>240</v>
      </c>
      <c r="K225" s="253">
        <v>0</v>
      </c>
      <c r="L225" s="31" t="s">
        <v>1159</v>
      </c>
      <c r="M225" s="31" t="s">
        <v>1158</v>
      </c>
      <c r="N225" s="31" t="s">
        <v>1158</v>
      </c>
      <c r="O225" s="31" t="s">
        <v>1158</v>
      </c>
      <c r="P225" s="31" t="s">
        <v>1158</v>
      </c>
      <c r="Q225" s="31" t="s">
        <v>1159</v>
      </c>
      <c r="R225" s="31" t="s">
        <v>1159</v>
      </c>
      <c r="S225" s="55" t="s">
        <v>1258</v>
      </c>
      <c r="T225" s="31"/>
      <c r="U225" s="31">
        <f t="shared" si="77"/>
        <v>0</v>
      </c>
      <c r="V225" s="30"/>
      <c r="W225" s="272"/>
      <c r="X225" s="31"/>
      <c r="Y225" s="31">
        <f t="shared" si="78"/>
        <v>0</v>
      </c>
      <c r="AA225" s="31"/>
      <c r="AB225" s="31">
        <f t="shared" si="79"/>
        <v>0</v>
      </c>
      <c r="AC225" s="31"/>
      <c r="AD225" s="31">
        <f t="shared" si="68"/>
        <v>0</v>
      </c>
      <c r="AE225" s="31"/>
      <c r="AF225" s="31"/>
      <c r="AG225" s="31">
        <f t="shared" si="69"/>
        <v>0</v>
      </c>
      <c r="AH225" s="31">
        <f t="shared" si="80"/>
        <v>0</v>
      </c>
      <c r="AI225" s="31"/>
      <c r="AJ225" s="31">
        <f t="shared" si="71"/>
        <v>0</v>
      </c>
      <c r="AK225" s="31">
        <f t="shared" si="81"/>
        <v>0</v>
      </c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</row>
    <row r="226" spans="2:50" s="154" customFormat="1" ht="13">
      <c r="B226" s="405" t="s">
        <v>385</v>
      </c>
      <c r="C226" s="405"/>
      <c r="D226" s="405"/>
      <c r="E226" s="406"/>
      <c r="F226" s="41" t="s">
        <v>7</v>
      </c>
      <c r="G226" s="42"/>
      <c r="H226" s="23">
        <f>H227/60</f>
        <v>333.38333333333333</v>
      </c>
      <c r="I226" s="23">
        <f>I227/60</f>
        <v>46.7</v>
      </c>
      <c r="J226" s="23">
        <f>J227/60</f>
        <v>286.68333333333334</v>
      </c>
      <c r="K226" s="252">
        <f>K227/60</f>
        <v>11.666666666666666</v>
      </c>
      <c r="L226" s="42"/>
      <c r="M226" s="42"/>
      <c r="N226" s="42"/>
      <c r="O226" s="42"/>
      <c r="P226" s="42"/>
      <c r="Q226" s="42"/>
      <c r="R226" s="42"/>
      <c r="S226" s="43"/>
      <c r="T226" s="42"/>
      <c r="U226" s="23">
        <f>U227/60</f>
        <v>0</v>
      </c>
      <c r="V226" s="43"/>
      <c r="W226" s="274"/>
      <c r="X226" s="42"/>
      <c r="Y226" s="23">
        <f>Y227/60</f>
        <v>0</v>
      </c>
      <c r="AA226" s="45"/>
      <c r="AB226" s="45">
        <f t="shared" ref="AB226:AK226" si="82">AB227/60</f>
        <v>0</v>
      </c>
      <c r="AC226" s="45"/>
      <c r="AD226" s="45">
        <f>AD227/60</f>
        <v>0</v>
      </c>
      <c r="AE226" s="45"/>
      <c r="AF226" s="45"/>
      <c r="AG226" s="45"/>
      <c r="AH226" s="45">
        <f>AH227/60</f>
        <v>0</v>
      </c>
      <c r="AI226" s="45"/>
      <c r="AJ226" s="42"/>
      <c r="AK226" s="45">
        <f t="shared" si="82"/>
        <v>0</v>
      </c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5"/>
      <c r="AW226" s="45"/>
      <c r="AX226" s="45">
        <f>AX227/60</f>
        <v>0</v>
      </c>
    </row>
    <row r="227" spans="2:50" s="154" customFormat="1" ht="13">
      <c r="B227" s="405"/>
      <c r="C227" s="405"/>
      <c r="D227" s="405"/>
      <c r="E227" s="406"/>
      <c r="F227" s="44" t="s">
        <v>8</v>
      </c>
      <c r="G227" s="45"/>
      <c r="H227" s="23">
        <f>SUM(I227:J227)</f>
        <v>20003</v>
      </c>
      <c r="I227" s="23">
        <f>SUMIF($F$228:$F$285,"DQA",I228:I285)+SUMIF($F$228:$F$285,"SA/DQA",I228:I285)+SUMIF($F$228:$F$285,"SIT/DQA",I228:I285)</f>
        <v>2802</v>
      </c>
      <c r="J227" s="23">
        <f>SUMIF($F$228:$F$285,"DQA",J228:J285)+SUMIF($F$228:$F$285,"SA/DQA",J228:J285)+SUMIF($F$228:$F$285,"SIT/DQA",J228:J285)</f>
        <v>17201</v>
      </c>
      <c r="K227" s="252">
        <f>SUM(K228:K285)</f>
        <v>700</v>
      </c>
      <c r="L227" s="42"/>
      <c r="M227" s="42"/>
      <c r="N227" s="42"/>
      <c r="O227" s="42"/>
      <c r="P227" s="42"/>
      <c r="Q227" s="42"/>
      <c r="R227" s="42"/>
      <c r="S227" s="43"/>
      <c r="T227" s="42"/>
      <c r="U227" s="23">
        <f>SUM(U228:U285)</f>
        <v>0</v>
      </c>
      <c r="V227" s="43"/>
      <c r="W227" s="274"/>
      <c r="X227" s="42"/>
      <c r="Y227" s="23">
        <f>SUM(Y228:Y285)</f>
        <v>0</v>
      </c>
      <c r="AA227" s="45"/>
      <c r="AB227" s="45">
        <f>SUM(AB228:AB285)</f>
        <v>0</v>
      </c>
      <c r="AC227" s="45"/>
      <c r="AD227" s="45">
        <f>SUM(AD228:AD285)</f>
        <v>0</v>
      </c>
      <c r="AE227" s="45"/>
      <c r="AF227" s="45"/>
      <c r="AG227" s="45"/>
      <c r="AH227" s="45">
        <f>SUM(AH228:AH285)</f>
        <v>0</v>
      </c>
      <c r="AI227" s="45"/>
      <c r="AJ227" s="42"/>
      <c r="AK227" s="45">
        <f>SUM(AK228:AK285)</f>
        <v>0</v>
      </c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5"/>
      <c r="AW227" s="45"/>
      <c r="AX227" s="45">
        <f>SUM(AX228:AX285)</f>
        <v>0</v>
      </c>
    </row>
    <row r="228" spans="2:50" s="154" customFormat="1" ht="13" outlineLevel="1">
      <c r="B228" s="62" t="s">
        <v>386</v>
      </c>
      <c r="C228" s="386" t="s">
        <v>387</v>
      </c>
      <c r="D228" s="64" t="s">
        <v>1424</v>
      </c>
      <c r="E228" s="387">
        <v>43804</v>
      </c>
      <c r="F228" s="66"/>
      <c r="G228" s="67"/>
      <c r="H228" s="68"/>
      <c r="I228" s="68"/>
      <c r="J228" s="68"/>
      <c r="K228" s="256">
        <v>0</v>
      </c>
      <c r="L228" s="177" t="s">
        <v>1293</v>
      </c>
      <c r="M228" s="177" t="s">
        <v>1293</v>
      </c>
      <c r="N228" s="177" t="s">
        <v>1293</v>
      </c>
      <c r="O228" s="177" t="s">
        <v>1293</v>
      </c>
      <c r="P228" s="177" t="s">
        <v>1293</v>
      </c>
      <c r="Q228" s="177" t="s">
        <v>1293</v>
      </c>
      <c r="R228" s="177" t="s">
        <v>1293</v>
      </c>
      <c r="S228" s="69"/>
      <c r="T228" s="107"/>
      <c r="U228" s="31">
        <f t="shared" ref="U228:U259" si="83">SUMIF(T228,"Y",I228)</f>
        <v>0</v>
      </c>
      <c r="V228" s="69"/>
      <c r="W228" s="275"/>
      <c r="X228" s="107"/>
      <c r="Y228" s="67">
        <f t="shared" ref="Y228:Y259" si="84">U228*X228</f>
        <v>0</v>
      </c>
      <c r="AA228" s="67"/>
      <c r="AB228" s="31">
        <f t="shared" ref="AB228:AB259" si="85">SUMIF(AA228,"Y",K228)*X228</f>
        <v>0</v>
      </c>
      <c r="AC228" s="67"/>
      <c r="AD228" s="31">
        <f t="shared" ref="AD228:AD286" si="86">(I228-AB228)*COUNTIF(AL228:AU228,"L")</f>
        <v>0</v>
      </c>
      <c r="AE228" s="31"/>
      <c r="AF228" s="67"/>
      <c r="AG228" s="67">
        <f t="shared" ref="AG228:AG286" si="87">IFERROR(COUNTIF(AL228:AU228,"S")/(COUNTIF(AL228:AU228,"V")+COUNTIF(AL228:AU228,"S")),0)</f>
        <v>0</v>
      </c>
      <c r="AH228" s="31">
        <f t="shared" ref="AH228:AH259" si="88">(Y228-AB228-AD228)*AG228</f>
        <v>0</v>
      </c>
      <c r="AI228" s="67"/>
      <c r="AJ228" s="31">
        <f t="shared" ref="AJ228:AJ286" si="89">COUNTIF(AL228:AU228,"V")</f>
        <v>0</v>
      </c>
      <c r="AK228" s="31">
        <f t="shared" ref="AK228:AK259" si="90">Y228-AB228-AD228-AH228</f>
        <v>0</v>
      </c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31"/>
      <c r="AW228" s="31"/>
      <c r="AX228" s="31"/>
    </row>
    <row r="229" spans="2:50" s="154" customFormat="1" ht="13" outlineLevel="1">
      <c r="B229" s="159" t="s">
        <v>388</v>
      </c>
      <c r="C229" s="24" t="s">
        <v>389</v>
      </c>
      <c r="D229" s="25" t="s">
        <v>16</v>
      </c>
      <c r="E229" s="16">
        <v>43343</v>
      </c>
      <c r="F229" s="70" t="s">
        <v>12</v>
      </c>
      <c r="G229" s="46" t="s">
        <v>13</v>
      </c>
      <c r="H229" s="28">
        <f t="shared" ref="H229:H286" si="91">I229+J229</f>
        <v>30</v>
      </c>
      <c r="I229" s="71">
        <v>20</v>
      </c>
      <c r="J229" s="71">
        <v>10</v>
      </c>
      <c r="K229" s="255">
        <v>20</v>
      </c>
      <c r="L229" s="174" t="s">
        <v>1259</v>
      </c>
      <c r="M229" s="174" t="s">
        <v>1259</v>
      </c>
      <c r="N229" s="31" t="s">
        <v>1219</v>
      </c>
      <c r="O229" s="174" t="s">
        <v>1260</v>
      </c>
      <c r="P229" s="31" t="s">
        <v>1193</v>
      </c>
      <c r="Q229" s="174" t="s">
        <v>1176</v>
      </c>
      <c r="R229" s="174" t="s">
        <v>1176</v>
      </c>
      <c r="S229" s="55" t="s">
        <v>1261</v>
      </c>
      <c r="T229" s="31"/>
      <c r="U229" s="31">
        <f t="shared" si="83"/>
        <v>0</v>
      </c>
      <c r="V229" s="30"/>
      <c r="W229" s="272"/>
      <c r="X229" s="31"/>
      <c r="Y229" s="31">
        <f t="shared" si="84"/>
        <v>0</v>
      </c>
      <c r="AA229" s="174"/>
      <c r="AB229" s="31">
        <f t="shared" si="85"/>
        <v>0</v>
      </c>
      <c r="AC229" s="31"/>
      <c r="AD229" s="31">
        <f t="shared" si="86"/>
        <v>0</v>
      </c>
      <c r="AE229" s="31"/>
      <c r="AF229" s="31"/>
      <c r="AG229" s="31">
        <f t="shared" si="87"/>
        <v>0</v>
      </c>
      <c r="AH229" s="31">
        <f t="shared" si="88"/>
        <v>0</v>
      </c>
      <c r="AI229" s="31"/>
      <c r="AJ229" s="31">
        <f t="shared" si="89"/>
        <v>0</v>
      </c>
      <c r="AK229" s="31">
        <f t="shared" si="90"/>
        <v>0</v>
      </c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</row>
    <row r="230" spans="2:50" s="154" customFormat="1" ht="13" outlineLevel="1">
      <c r="B230" s="159" t="s">
        <v>390</v>
      </c>
      <c r="C230" s="24" t="s">
        <v>391</v>
      </c>
      <c r="D230" s="25" t="s">
        <v>31</v>
      </c>
      <c r="E230" s="16">
        <v>43343</v>
      </c>
      <c r="F230" s="70" t="s">
        <v>12</v>
      </c>
      <c r="G230" s="46" t="s">
        <v>13</v>
      </c>
      <c r="H230" s="28">
        <f t="shared" si="91"/>
        <v>750</v>
      </c>
      <c r="I230" s="71">
        <v>35</v>
      </c>
      <c r="J230" s="71">
        <v>715</v>
      </c>
      <c r="K230" s="255">
        <v>35</v>
      </c>
      <c r="L230" s="174" t="s">
        <v>1259</v>
      </c>
      <c r="M230" s="174" t="s">
        <v>1259</v>
      </c>
      <c r="N230" s="31" t="s">
        <v>1219</v>
      </c>
      <c r="O230" s="174" t="s">
        <v>1260</v>
      </c>
      <c r="P230" s="31" t="s">
        <v>1193</v>
      </c>
      <c r="Q230" s="174" t="s">
        <v>1176</v>
      </c>
      <c r="R230" s="174" t="s">
        <v>1176</v>
      </c>
      <c r="S230" s="55" t="s">
        <v>1261</v>
      </c>
      <c r="T230" s="31"/>
      <c r="U230" s="31">
        <f t="shared" si="83"/>
        <v>0</v>
      </c>
      <c r="V230" s="30"/>
      <c r="W230" s="272"/>
      <c r="X230" s="31"/>
      <c r="Y230" s="31">
        <f t="shared" si="84"/>
        <v>0</v>
      </c>
      <c r="AA230" s="174"/>
      <c r="AB230" s="31">
        <f t="shared" si="85"/>
        <v>0</v>
      </c>
      <c r="AC230" s="31"/>
      <c r="AD230" s="31">
        <f t="shared" si="86"/>
        <v>0</v>
      </c>
      <c r="AE230" s="31"/>
      <c r="AF230" s="31"/>
      <c r="AG230" s="31">
        <f t="shared" si="87"/>
        <v>0</v>
      </c>
      <c r="AH230" s="31">
        <f t="shared" si="88"/>
        <v>0</v>
      </c>
      <c r="AI230" s="31"/>
      <c r="AJ230" s="31">
        <f t="shared" si="89"/>
        <v>0</v>
      </c>
      <c r="AK230" s="31">
        <f t="shared" si="90"/>
        <v>0</v>
      </c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</row>
    <row r="231" spans="2:50" s="154" customFormat="1" ht="13" outlineLevel="1">
      <c r="B231" s="159" t="s">
        <v>392</v>
      </c>
      <c r="C231" s="24" t="s">
        <v>393</v>
      </c>
      <c r="D231" s="25" t="s">
        <v>1357</v>
      </c>
      <c r="E231" s="16">
        <v>43343</v>
      </c>
      <c r="F231" s="70" t="s">
        <v>12</v>
      </c>
      <c r="G231" s="46" t="s">
        <v>24</v>
      </c>
      <c r="H231" s="28">
        <f t="shared" si="91"/>
        <v>1340</v>
      </c>
      <c r="I231" s="71">
        <v>195</v>
      </c>
      <c r="J231" s="71">
        <v>1145</v>
      </c>
      <c r="K231" s="255">
        <v>195</v>
      </c>
      <c r="L231" s="31" t="s">
        <v>1262</v>
      </c>
      <c r="M231" s="31" t="s">
        <v>1262</v>
      </c>
      <c r="N231" s="31" t="s">
        <v>1263</v>
      </c>
      <c r="O231" s="31" t="s">
        <v>1202</v>
      </c>
      <c r="P231" s="31" t="s">
        <v>1204</v>
      </c>
      <c r="Q231" s="31" t="s">
        <v>1158</v>
      </c>
      <c r="R231" s="31" t="s">
        <v>1159</v>
      </c>
      <c r="S231" s="55" t="s">
        <v>1261</v>
      </c>
      <c r="T231" s="31"/>
      <c r="U231" s="31">
        <f t="shared" si="83"/>
        <v>0</v>
      </c>
      <c r="V231" s="30"/>
      <c r="W231" s="272"/>
      <c r="X231" s="31"/>
      <c r="Y231" s="31">
        <f t="shared" si="84"/>
        <v>0</v>
      </c>
      <c r="AA231" s="174"/>
      <c r="AB231" s="31">
        <f t="shared" si="85"/>
        <v>0</v>
      </c>
      <c r="AC231" s="31"/>
      <c r="AD231" s="31">
        <f t="shared" si="86"/>
        <v>0</v>
      </c>
      <c r="AE231" s="31"/>
      <c r="AF231" s="31"/>
      <c r="AG231" s="31">
        <f t="shared" si="87"/>
        <v>0</v>
      </c>
      <c r="AH231" s="31">
        <f t="shared" si="88"/>
        <v>0</v>
      </c>
      <c r="AI231" s="31"/>
      <c r="AJ231" s="31">
        <f t="shared" si="89"/>
        <v>0</v>
      </c>
      <c r="AK231" s="31">
        <f t="shared" si="90"/>
        <v>0</v>
      </c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</row>
    <row r="232" spans="2:50" s="154" customFormat="1" ht="13" outlineLevel="1">
      <c r="B232" s="159" t="s">
        <v>394</v>
      </c>
      <c r="C232" s="24" t="s">
        <v>1396</v>
      </c>
      <c r="D232" s="25" t="s">
        <v>1357</v>
      </c>
      <c r="E232" s="16">
        <v>43355</v>
      </c>
      <c r="F232" s="70" t="s">
        <v>12</v>
      </c>
      <c r="G232" s="46" t="s">
        <v>13</v>
      </c>
      <c r="H232" s="28">
        <f t="shared" si="91"/>
        <v>40</v>
      </c>
      <c r="I232" s="72">
        <v>20</v>
      </c>
      <c r="J232" s="72">
        <v>20</v>
      </c>
      <c r="K232" s="255">
        <v>20</v>
      </c>
      <c r="L232" s="31" t="s">
        <v>1262</v>
      </c>
      <c r="M232" s="31" t="s">
        <v>1262</v>
      </c>
      <c r="N232" s="31" t="s">
        <v>1263</v>
      </c>
      <c r="O232" s="31" t="s">
        <v>1202</v>
      </c>
      <c r="P232" s="31" t="s">
        <v>1204</v>
      </c>
      <c r="Q232" s="31" t="s">
        <v>1158</v>
      </c>
      <c r="R232" s="31" t="s">
        <v>1159</v>
      </c>
      <c r="S232" s="55" t="s">
        <v>1261</v>
      </c>
      <c r="T232" s="31"/>
      <c r="U232" s="31">
        <f t="shared" si="83"/>
        <v>0</v>
      </c>
      <c r="V232" s="30"/>
      <c r="W232" s="272"/>
      <c r="X232" s="31"/>
      <c r="Y232" s="31">
        <f t="shared" si="84"/>
        <v>0</v>
      </c>
      <c r="AA232" s="174"/>
      <c r="AB232" s="31">
        <f t="shared" si="85"/>
        <v>0</v>
      </c>
      <c r="AC232" s="31"/>
      <c r="AD232" s="31">
        <f t="shared" si="86"/>
        <v>0</v>
      </c>
      <c r="AE232" s="31"/>
      <c r="AF232" s="31"/>
      <c r="AG232" s="31">
        <f t="shared" si="87"/>
        <v>0</v>
      </c>
      <c r="AH232" s="31">
        <f t="shared" si="88"/>
        <v>0</v>
      </c>
      <c r="AI232" s="31"/>
      <c r="AJ232" s="31">
        <f t="shared" si="89"/>
        <v>0</v>
      </c>
      <c r="AK232" s="31">
        <f t="shared" si="90"/>
        <v>0</v>
      </c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</row>
    <row r="233" spans="2:50" s="154" customFormat="1" ht="13" outlineLevel="1">
      <c r="B233" s="159" t="s">
        <v>1397</v>
      </c>
      <c r="C233" s="24" t="s">
        <v>1396</v>
      </c>
      <c r="D233" s="25" t="s">
        <v>140</v>
      </c>
      <c r="E233" s="16">
        <v>43498</v>
      </c>
      <c r="F233" s="70" t="s">
        <v>12</v>
      </c>
      <c r="G233" s="46" t="s">
        <v>13</v>
      </c>
      <c r="H233" s="28">
        <f t="shared" si="91"/>
        <v>10</v>
      </c>
      <c r="I233" s="72">
        <v>0</v>
      </c>
      <c r="J233" s="72">
        <v>10</v>
      </c>
      <c r="K233" s="255">
        <v>0</v>
      </c>
      <c r="L233" s="31" t="s">
        <v>1262</v>
      </c>
      <c r="M233" s="31" t="s">
        <v>1262</v>
      </c>
      <c r="N233" s="31" t="s">
        <v>1263</v>
      </c>
      <c r="O233" s="31" t="s">
        <v>1202</v>
      </c>
      <c r="P233" s="31" t="s">
        <v>1204</v>
      </c>
      <c r="Q233" s="31" t="s">
        <v>1158</v>
      </c>
      <c r="R233" s="31" t="s">
        <v>1159</v>
      </c>
      <c r="S233" s="55" t="s">
        <v>1261</v>
      </c>
      <c r="T233" s="31"/>
      <c r="U233" s="31">
        <f t="shared" si="83"/>
        <v>0</v>
      </c>
      <c r="V233" s="30"/>
      <c r="W233" s="272"/>
      <c r="X233" s="31"/>
      <c r="Y233" s="31">
        <f t="shared" si="84"/>
        <v>0</v>
      </c>
      <c r="AA233" s="174"/>
      <c r="AB233" s="31">
        <f t="shared" si="85"/>
        <v>0</v>
      </c>
      <c r="AC233" s="31"/>
      <c r="AD233" s="31">
        <f t="shared" si="86"/>
        <v>0</v>
      </c>
      <c r="AE233" s="31"/>
      <c r="AF233" s="31"/>
      <c r="AG233" s="31">
        <f t="shared" si="87"/>
        <v>0</v>
      </c>
      <c r="AH233" s="31">
        <f t="shared" si="88"/>
        <v>0</v>
      </c>
      <c r="AI233" s="31"/>
      <c r="AJ233" s="31">
        <f t="shared" si="89"/>
        <v>0</v>
      </c>
      <c r="AK233" s="31">
        <f t="shared" si="90"/>
        <v>0</v>
      </c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</row>
    <row r="234" spans="2:50" s="154" customFormat="1" ht="13" outlineLevel="1">
      <c r="B234" s="159" t="s">
        <v>395</v>
      </c>
      <c r="C234" s="24" t="s">
        <v>396</v>
      </c>
      <c r="D234" s="25" t="s">
        <v>31</v>
      </c>
      <c r="E234" s="16">
        <v>43343</v>
      </c>
      <c r="F234" s="70" t="s">
        <v>12</v>
      </c>
      <c r="G234" s="46" t="s">
        <v>24</v>
      </c>
      <c r="H234" s="28">
        <f t="shared" si="91"/>
        <v>50</v>
      </c>
      <c r="I234" s="72">
        <v>25</v>
      </c>
      <c r="J234" s="72">
        <v>25</v>
      </c>
      <c r="K234" s="255">
        <v>25</v>
      </c>
      <c r="L234" s="174" t="s">
        <v>1259</v>
      </c>
      <c r="M234" s="174" t="s">
        <v>1259</v>
      </c>
      <c r="N234" s="31" t="s">
        <v>1219</v>
      </c>
      <c r="O234" s="174" t="s">
        <v>1260</v>
      </c>
      <c r="P234" s="31" t="s">
        <v>1193</v>
      </c>
      <c r="Q234" s="174" t="s">
        <v>1158</v>
      </c>
      <c r="R234" s="174" t="s">
        <v>1176</v>
      </c>
      <c r="S234" s="55" t="s">
        <v>1261</v>
      </c>
      <c r="T234" s="31"/>
      <c r="U234" s="31">
        <f t="shared" si="83"/>
        <v>0</v>
      </c>
      <c r="V234" s="30"/>
      <c r="W234" s="272"/>
      <c r="X234" s="31"/>
      <c r="Y234" s="31">
        <f t="shared" si="84"/>
        <v>0</v>
      </c>
      <c r="AA234" s="174"/>
      <c r="AB234" s="31">
        <f t="shared" si="85"/>
        <v>0</v>
      </c>
      <c r="AC234" s="31"/>
      <c r="AD234" s="31">
        <f t="shared" si="86"/>
        <v>0</v>
      </c>
      <c r="AE234" s="31"/>
      <c r="AF234" s="31"/>
      <c r="AG234" s="31">
        <f t="shared" si="87"/>
        <v>0</v>
      </c>
      <c r="AH234" s="31">
        <f t="shared" si="88"/>
        <v>0</v>
      </c>
      <c r="AI234" s="31"/>
      <c r="AJ234" s="31">
        <f t="shared" si="89"/>
        <v>0</v>
      </c>
      <c r="AK234" s="31">
        <f t="shared" si="90"/>
        <v>0</v>
      </c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</row>
    <row r="235" spans="2:50" s="154" customFormat="1" ht="13" outlineLevel="1">
      <c r="B235" s="159" t="s">
        <v>397</v>
      </c>
      <c r="C235" s="24" t="s">
        <v>398</v>
      </c>
      <c r="D235" s="25" t="s">
        <v>27</v>
      </c>
      <c r="E235" s="16">
        <v>43343</v>
      </c>
      <c r="F235" s="70" t="s">
        <v>12</v>
      </c>
      <c r="G235" s="46" t="s">
        <v>24</v>
      </c>
      <c r="H235" s="28">
        <f t="shared" si="91"/>
        <v>1350</v>
      </c>
      <c r="I235" s="72">
        <v>195</v>
      </c>
      <c r="J235" s="72">
        <v>1155</v>
      </c>
      <c r="K235" s="255">
        <v>0</v>
      </c>
      <c r="L235" s="31" t="s">
        <v>1262</v>
      </c>
      <c r="M235" s="31" t="s">
        <v>1262</v>
      </c>
      <c r="N235" s="31" t="s">
        <v>1263</v>
      </c>
      <c r="O235" s="31" t="s">
        <v>1202</v>
      </c>
      <c r="P235" s="31" t="s">
        <v>1204</v>
      </c>
      <c r="Q235" s="31" t="s">
        <v>1158</v>
      </c>
      <c r="R235" s="31" t="s">
        <v>1159</v>
      </c>
      <c r="S235" s="55" t="s">
        <v>1261</v>
      </c>
      <c r="T235" s="31"/>
      <c r="U235" s="31">
        <f t="shared" si="83"/>
        <v>0</v>
      </c>
      <c r="V235" s="30"/>
      <c r="W235" s="272"/>
      <c r="X235" s="31"/>
      <c r="Y235" s="31">
        <f t="shared" si="84"/>
        <v>0</v>
      </c>
      <c r="AA235" s="174"/>
      <c r="AB235" s="31">
        <f t="shared" si="85"/>
        <v>0</v>
      </c>
      <c r="AC235" s="31"/>
      <c r="AD235" s="31">
        <f t="shared" si="86"/>
        <v>0</v>
      </c>
      <c r="AE235" s="31"/>
      <c r="AF235" s="31"/>
      <c r="AG235" s="31">
        <f t="shared" si="87"/>
        <v>0</v>
      </c>
      <c r="AH235" s="31">
        <f t="shared" si="88"/>
        <v>0</v>
      </c>
      <c r="AI235" s="31"/>
      <c r="AJ235" s="31">
        <f t="shared" si="89"/>
        <v>0</v>
      </c>
      <c r="AK235" s="31">
        <f t="shared" si="90"/>
        <v>0</v>
      </c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</row>
    <row r="236" spans="2:50" s="154" customFormat="1" ht="13" outlineLevel="1">
      <c r="B236" s="159" t="s">
        <v>399</v>
      </c>
      <c r="C236" s="24" t="s">
        <v>400</v>
      </c>
      <c r="D236" s="25" t="s">
        <v>58</v>
      </c>
      <c r="E236" s="16">
        <v>43343</v>
      </c>
      <c r="F236" s="70" t="s">
        <v>12</v>
      </c>
      <c r="G236" s="46" t="s">
        <v>13</v>
      </c>
      <c r="H236" s="28">
        <f t="shared" si="91"/>
        <v>230</v>
      </c>
      <c r="I236" s="72">
        <v>45</v>
      </c>
      <c r="J236" s="72">
        <v>185</v>
      </c>
      <c r="K236" s="255">
        <v>45</v>
      </c>
      <c r="L236" s="31" t="s">
        <v>1262</v>
      </c>
      <c r="M236" s="31" t="s">
        <v>1262</v>
      </c>
      <c r="N236" s="31" t="s">
        <v>1263</v>
      </c>
      <c r="O236" s="31" t="s">
        <v>1202</v>
      </c>
      <c r="P236" s="31" t="s">
        <v>1204</v>
      </c>
      <c r="Q236" s="31" t="s">
        <v>1159</v>
      </c>
      <c r="R236" s="31" t="s">
        <v>1159</v>
      </c>
      <c r="S236" s="55" t="s">
        <v>1261</v>
      </c>
      <c r="T236" s="31"/>
      <c r="U236" s="31">
        <f t="shared" si="83"/>
        <v>0</v>
      </c>
      <c r="V236" s="30"/>
      <c r="W236" s="272"/>
      <c r="X236" s="31"/>
      <c r="Y236" s="31">
        <f t="shared" si="84"/>
        <v>0</v>
      </c>
      <c r="AA236" s="174"/>
      <c r="AB236" s="31">
        <f t="shared" si="85"/>
        <v>0</v>
      </c>
      <c r="AC236" s="31"/>
      <c r="AD236" s="31">
        <f t="shared" si="86"/>
        <v>0</v>
      </c>
      <c r="AE236" s="31"/>
      <c r="AF236" s="31"/>
      <c r="AG236" s="31">
        <f t="shared" si="87"/>
        <v>0</v>
      </c>
      <c r="AH236" s="31">
        <f t="shared" si="88"/>
        <v>0</v>
      </c>
      <c r="AI236" s="31"/>
      <c r="AJ236" s="31">
        <f t="shared" si="89"/>
        <v>0</v>
      </c>
      <c r="AK236" s="31">
        <f t="shared" si="90"/>
        <v>0</v>
      </c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</row>
    <row r="237" spans="2:50" s="154" customFormat="1" ht="13" outlineLevel="1">
      <c r="B237" s="159" t="s">
        <v>1398</v>
      </c>
      <c r="C237" s="24" t="s">
        <v>400</v>
      </c>
      <c r="D237" s="25" t="s">
        <v>140</v>
      </c>
      <c r="E237" s="16">
        <v>43498</v>
      </c>
      <c r="F237" s="70" t="s">
        <v>12</v>
      </c>
      <c r="G237" s="46" t="s">
        <v>13</v>
      </c>
      <c r="H237" s="28">
        <f t="shared" ref="H237:H238" si="92">I237+J237</f>
        <v>65</v>
      </c>
      <c r="I237" s="72">
        <v>0</v>
      </c>
      <c r="J237" s="72">
        <v>65</v>
      </c>
      <c r="K237" s="255">
        <v>0</v>
      </c>
      <c r="L237" s="31" t="s">
        <v>1262</v>
      </c>
      <c r="M237" s="31" t="s">
        <v>1262</v>
      </c>
      <c r="N237" s="31" t="s">
        <v>1263</v>
      </c>
      <c r="O237" s="31" t="s">
        <v>1202</v>
      </c>
      <c r="P237" s="31" t="s">
        <v>1204</v>
      </c>
      <c r="Q237" s="31" t="s">
        <v>1159</v>
      </c>
      <c r="R237" s="31" t="s">
        <v>1159</v>
      </c>
      <c r="S237" s="55" t="s">
        <v>1261</v>
      </c>
      <c r="T237" s="31"/>
      <c r="U237" s="31">
        <f t="shared" si="83"/>
        <v>0</v>
      </c>
      <c r="V237" s="30"/>
      <c r="W237" s="272"/>
      <c r="X237" s="31"/>
      <c r="Y237" s="31">
        <f t="shared" si="84"/>
        <v>0</v>
      </c>
      <c r="AA237" s="174"/>
      <c r="AB237" s="31">
        <f t="shared" si="85"/>
        <v>0</v>
      </c>
      <c r="AC237" s="31"/>
      <c r="AD237" s="31">
        <f t="shared" si="86"/>
        <v>0</v>
      </c>
      <c r="AE237" s="31"/>
      <c r="AF237" s="31"/>
      <c r="AG237" s="31">
        <f t="shared" si="87"/>
        <v>0</v>
      </c>
      <c r="AH237" s="31">
        <f t="shared" si="88"/>
        <v>0</v>
      </c>
      <c r="AI237" s="31"/>
      <c r="AJ237" s="31">
        <f t="shared" si="89"/>
        <v>0</v>
      </c>
      <c r="AK237" s="31">
        <f t="shared" si="90"/>
        <v>0</v>
      </c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</row>
    <row r="238" spans="2:50" s="154" customFormat="1" ht="13" outlineLevel="1">
      <c r="B238" s="159" t="s">
        <v>1399</v>
      </c>
      <c r="C238" s="24" t="s">
        <v>1400</v>
      </c>
      <c r="D238" s="25" t="s">
        <v>140</v>
      </c>
      <c r="E238" s="16">
        <v>43498</v>
      </c>
      <c r="F238" s="70" t="s">
        <v>12</v>
      </c>
      <c r="G238" s="46" t="s">
        <v>13</v>
      </c>
      <c r="H238" s="28">
        <f t="shared" si="92"/>
        <v>50</v>
      </c>
      <c r="I238" s="72">
        <v>0</v>
      </c>
      <c r="J238" s="72">
        <v>50</v>
      </c>
      <c r="K238" s="255">
        <v>0</v>
      </c>
      <c r="L238" s="31" t="s">
        <v>1262</v>
      </c>
      <c r="M238" s="31" t="s">
        <v>1262</v>
      </c>
      <c r="N238" s="31" t="s">
        <v>1263</v>
      </c>
      <c r="O238" s="31" t="s">
        <v>1202</v>
      </c>
      <c r="P238" s="31" t="s">
        <v>1204</v>
      </c>
      <c r="Q238" s="31" t="s">
        <v>1159</v>
      </c>
      <c r="R238" s="31" t="s">
        <v>1159</v>
      </c>
      <c r="S238" s="55" t="s">
        <v>1261</v>
      </c>
      <c r="T238" s="31"/>
      <c r="U238" s="31">
        <f t="shared" si="83"/>
        <v>0</v>
      </c>
      <c r="V238" s="30"/>
      <c r="W238" s="272"/>
      <c r="X238" s="31"/>
      <c r="Y238" s="31">
        <f t="shared" si="84"/>
        <v>0</v>
      </c>
      <c r="AA238" s="174"/>
      <c r="AB238" s="31">
        <f t="shared" si="85"/>
        <v>0</v>
      </c>
      <c r="AC238" s="31"/>
      <c r="AD238" s="31">
        <f t="shared" si="86"/>
        <v>0</v>
      </c>
      <c r="AE238" s="31"/>
      <c r="AF238" s="31"/>
      <c r="AG238" s="31">
        <f t="shared" si="87"/>
        <v>0</v>
      </c>
      <c r="AH238" s="31">
        <f t="shared" si="88"/>
        <v>0</v>
      </c>
      <c r="AI238" s="31"/>
      <c r="AJ238" s="31">
        <f t="shared" si="89"/>
        <v>0</v>
      </c>
      <c r="AK238" s="31">
        <f t="shared" si="90"/>
        <v>0</v>
      </c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</row>
    <row r="239" spans="2:50" s="154" customFormat="1" ht="13" outlineLevel="1">
      <c r="B239" s="159" t="s">
        <v>1401</v>
      </c>
      <c r="C239" s="24" t="s">
        <v>1402</v>
      </c>
      <c r="D239" s="25" t="s">
        <v>140</v>
      </c>
      <c r="E239" s="16">
        <v>43498</v>
      </c>
      <c r="F239" s="70" t="s">
        <v>12</v>
      </c>
      <c r="G239" s="46" t="s">
        <v>13</v>
      </c>
      <c r="H239" s="28">
        <f t="shared" ref="H239" si="93">I239+J239</f>
        <v>80</v>
      </c>
      <c r="I239" s="72">
        <v>0</v>
      </c>
      <c r="J239" s="72">
        <v>80</v>
      </c>
      <c r="K239" s="255">
        <v>0</v>
      </c>
      <c r="L239" s="31" t="s">
        <v>1262</v>
      </c>
      <c r="M239" s="31" t="s">
        <v>1262</v>
      </c>
      <c r="N239" s="31" t="s">
        <v>1263</v>
      </c>
      <c r="O239" s="31" t="s">
        <v>1202</v>
      </c>
      <c r="P239" s="31" t="s">
        <v>1204</v>
      </c>
      <c r="Q239" s="31" t="s">
        <v>1159</v>
      </c>
      <c r="R239" s="31" t="s">
        <v>1159</v>
      </c>
      <c r="S239" s="55" t="s">
        <v>1261</v>
      </c>
      <c r="T239" s="31"/>
      <c r="U239" s="31">
        <f t="shared" si="83"/>
        <v>0</v>
      </c>
      <c r="V239" s="30"/>
      <c r="W239" s="272"/>
      <c r="X239" s="31"/>
      <c r="Y239" s="31">
        <f t="shared" si="84"/>
        <v>0</v>
      </c>
      <c r="AA239" s="174"/>
      <c r="AB239" s="31">
        <f t="shared" si="85"/>
        <v>0</v>
      </c>
      <c r="AC239" s="31"/>
      <c r="AD239" s="31">
        <f t="shared" si="86"/>
        <v>0</v>
      </c>
      <c r="AE239" s="31"/>
      <c r="AF239" s="31"/>
      <c r="AG239" s="31">
        <f t="shared" si="87"/>
        <v>0</v>
      </c>
      <c r="AH239" s="31">
        <f t="shared" si="88"/>
        <v>0</v>
      </c>
      <c r="AI239" s="31"/>
      <c r="AJ239" s="31">
        <f t="shared" si="89"/>
        <v>0</v>
      </c>
      <c r="AK239" s="31">
        <f t="shared" si="90"/>
        <v>0</v>
      </c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</row>
    <row r="240" spans="2:50" s="154" customFormat="1" ht="13" outlineLevel="1">
      <c r="B240" s="159" t="s">
        <v>401</v>
      </c>
      <c r="C240" s="24" t="s">
        <v>402</v>
      </c>
      <c r="D240" s="25" t="s">
        <v>90</v>
      </c>
      <c r="E240" s="16">
        <v>43343</v>
      </c>
      <c r="F240" s="70" t="s">
        <v>12</v>
      </c>
      <c r="G240" s="46" t="s">
        <v>24</v>
      </c>
      <c r="H240" s="28">
        <f t="shared" si="91"/>
        <v>50</v>
      </c>
      <c r="I240" s="72">
        <v>30</v>
      </c>
      <c r="J240" s="72">
        <v>20</v>
      </c>
      <c r="K240" s="255">
        <v>30</v>
      </c>
      <c r="L240" s="31" t="s">
        <v>1262</v>
      </c>
      <c r="M240" s="31" t="s">
        <v>1262</v>
      </c>
      <c r="N240" s="31" t="s">
        <v>1263</v>
      </c>
      <c r="O240" s="31" t="s">
        <v>1202</v>
      </c>
      <c r="P240" s="31" t="s">
        <v>1204</v>
      </c>
      <c r="Q240" s="31" t="s">
        <v>1158</v>
      </c>
      <c r="R240" s="31" t="s">
        <v>1159</v>
      </c>
      <c r="S240" s="55" t="s">
        <v>1261</v>
      </c>
      <c r="T240" s="31"/>
      <c r="U240" s="31">
        <f t="shared" si="83"/>
        <v>0</v>
      </c>
      <c r="V240" s="30"/>
      <c r="W240" s="272"/>
      <c r="X240" s="31"/>
      <c r="Y240" s="31">
        <f t="shared" si="84"/>
        <v>0</v>
      </c>
      <c r="AA240" s="174"/>
      <c r="AB240" s="31">
        <f t="shared" si="85"/>
        <v>0</v>
      </c>
      <c r="AC240" s="31"/>
      <c r="AD240" s="31">
        <f t="shared" si="86"/>
        <v>0</v>
      </c>
      <c r="AE240" s="31"/>
      <c r="AF240" s="31"/>
      <c r="AG240" s="31">
        <f t="shared" si="87"/>
        <v>0</v>
      </c>
      <c r="AH240" s="31">
        <f t="shared" si="88"/>
        <v>0</v>
      </c>
      <c r="AI240" s="31"/>
      <c r="AJ240" s="31">
        <f t="shared" si="89"/>
        <v>0</v>
      </c>
      <c r="AK240" s="31">
        <f t="shared" si="90"/>
        <v>0</v>
      </c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</row>
    <row r="241" spans="2:50" s="154" customFormat="1" ht="13" outlineLevel="1">
      <c r="B241" s="159" t="s">
        <v>1403</v>
      </c>
      <c r="C241" s="24" t="s">
        <v>402</v>
      </c>
      <c r="D241" s="25" t="s">
        <v>517</v>
      </c>
      <c r="E241" s="16">
        <v>43509</v>
      </c>
      <c r="F241" s="70" t="s">
        <v>12</v>
      </c>
      <c r="G241" s="46" t="s">
        <v>24</v>
      </c>
      <c r="H241" s="28">
        <f t="shared" ref="H241:H246" si="94">I241+J241</f>
        <v>15</v>
      </c>
      <c r="I241" s="72">
        <v>0</v>
      </c>
      <c r="J241" s="72">
        <v>15</v>
      </c>
      <c r="K241" s="255">
        <v>0</v>
      </c>
      <c r="L241" s="31" t="s">
        <v>1262</v>
      </c>
      <c r="M241" s="31" t="s">
        <v>1262</v>
      </c>
      <c r="N241" s="31" t="s">
        <v>1263</v>
      </c>
      <c r="O241" s="31" t="s">
        <v>1202</v>
      </c>
      <c r="P241" s="31" t="s">
        <v>1204</v>
      </c>
      <c r="Q241" s="31" t="s">
        <v>1158</v>
      </c>
      <c r="R241" s="31" t="s">
        <v>1159</v>
      </c>
      <c r="S241" s="55" t="s">
        <v>1261</v>
      </c>
      <c r="T241" s="31"/>
      <c r="U241" s="31">
        <f t="shared" si="83"/>
        <v>0</v>
      </c>
      <c r="V241" s="30"/>
      <c r="W241" s="272"/>
      <c r="X241" s="31"/>
      <c r="Y241" s="31">
        <f t="shared" si="84"/>
        <v>0</v>
      </c>
      <c r="AA241" s="174"/>
      <c r="AB241" s="31">
        <f t="shared" si="85"/>
        <v>0</v>
      </c>
      <c r="AC241" s="31"/>
      <c r="AD241" s="31">
        <f t="shared" si="86"/>
        <v>0</v>
      </c>
      <c r="AE241" s="31"/>
      <c r="AF241" s="31"/>
      <c r="AG241" s="31">
        <f t="shared" si="87"/>
        <v>0</v>
      </c>
      <c r="AH241" s="31">
        <f t="shared" si="88"/>
        <v>0</v>
      </c>
      <c r="AI241" s="31"/>
      <c r="AJ241" s="31">
        <f t="shared" si="89"/>
        <v>0</v>
      </c>
      <c r="AK241" s="31">
        <f t="shared" si="90"/>
        <v>0</v>
      </c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</row>
    <row r="242" spans="2:50" s="154" customFormat="1" ht="13" outlineLevel="1">
      <c r="B242" s="159" t="s">
        <v>1007</v>
      </c>
      <c r="C242" s="24" t="s">
        <v>1404</v>
      </c>
      <c r="D242" s="49" t="s">
        <v>50</v>
      </c>
      <c r="E242" s="38">
        <v>43559</v>
      </c>
      <c r="F242" s="70" t="s">
        <v>12</v>
      </c>
      <c r="G242" s="46" t="s">
        <v>13</v>
      </c>
      <c r="H242" s="28">
        <f t="shared" si="94"/>
        <v>55</v>
      </c>
      <c r="I242" s="72">
        <v>20</v>
      </c>
      <c r="J242" s="72">
        <v>35</v>
      </c>
      <c r="K242" s="255">
        <v>20</v>
      </c>
      <c r="L242" s="31" t="s">
        <v>1262</v>
      </c>
      <c r="M242" s="31" t="s">
        <v>1262</v>
      </c>
      <c r="N242" s="31" t="s">
        <v>1263</v>
      </c>
      <c r="O242" s="31" t="s">
        <v>1202</v>
      </c>
      <c r="P242" s="31" t="s">
        <v>1204</v>
      </c>
      <c r="Q242" s="31" t="s">
        <v>1158</v>
      </c>
      <c r="R242" s="31" t="s">
        <v>1159</v>
      </c>
      <c r="S242" s="55" t="s">
        <v>1261</v>
      </c>
      <c r="T242" s="31"/>
      <c r="U242" s="31">
        <f t="shared" si="83"/>
        <v>0</v>
      </c>
      <c r="V242" s="30"/>
      <c r="W242" s="272"/>
      <c r="X242" s="31"/>
      <c r="Y242" s="31">
        <f t="shared" si="84"/>
        <v>0</v>
      </c>
      <c r="AA242" s="174"/>
      <c r="AB242" s="31">
        <f t="shared" si="85"/>
        <v>0</v>
      </c>
      <c r="AC242" s="31"/>
      <c r="AD242" s="31">
        <f t="shared" si="86"/>
        <v>0</v>
      </c>
      <c r="AE242" s="31"/>
      <c r="AF242" s="31"/>
      <c r="AG242" s="31">
        <f t="shared" si="87"/>
        <v>0</v>
      </c>
      <c r="AH242" s="31">
        <f t="shared" si="88"/>
        <v>0</v>
      </c>
      <c r="AI242" s="31"/>
      <c r="AJ242" s="31">
        <f t="shared" si="89"/>
        <v>0</v>
      </c>
      <c r="AK242" s="31">
        <f t="shared" si="90"/>
        <v>0</v>
      </c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</row>
    <row r="243" spans="2:50" s="154" customFormat="1" ht="13" outlineLevel="1">
      <c r="B243" s="159" t="s">
        <v>1405</v>
      </c>
      <c r="C243" s="24" t="s">
        <v>1406</v>
      </c>
      <c r="D243" s="49" t="s">
        <v>517</v>
      </c>
      <c r="E243" s="38">
        <v>43627</v>
      </c>
      <c r="F243" s="70" t="s">
        <v>12</v>
      </c>
      <c r="G243" s="46" t="s">
        <v>13</v>
      </c>
      <c r="H243" s="28">
        <f t="shared" si="94"/>
        <v>10</v>
      </c>
      <c r="I243" s="72">
        <v>0</v>
      </c>
      <c r="J243" s="72">
        <v>10</v>
      </c>
      <c r="K243" s="255">
        <v>0</v>
      </c>
      <c r="L243" s="31" t="s">
        <v>1262</v>
      </c>
      <c r="M243" s="31" t="s">
        <v>1262</v>
      </c>
      <c r="N243" s="31" t="s">
        <v>1263</v>
      </c>
      <c r="O243" s="31" t="s">
        <v>1202</v>
      </c>
      <c r="P243" s="31" t="s">
        <v>1204</v>
      </c>
      <c r="Q243" s="31" t="s">
        <v>1158</v>
      </c>
      <c r="R243" s="31" t="s">
        <v>1159</v>
      </c>
      <c r="S243" s="55" t="s">
        <v>1261</v>
      </c>
      <c r="T243" s="31"/>
      <c r="U243" s="31">
        <f t="shared" si="83"/>
        <v>0</v>
      </c>
      <c r="V243" s="30"/>
      <c r="W243" s="272"/>
      <c r="X243" s="31"/>
      <c r="Y243" s="31">
        <f t="shared" si="84"/>
        <v>0</v>
      </c>
      <c r="AA243" s="174"/>
      <c r="AB243" s="31">
        <f t="shared" si="85"/>
        <v>0</v>
      </c>
      <c r="AC243" s="31"/>
      <c r="AD243" s="31">
        <f t="shared" si="86"/>
        <v>0</v>
      </c>
      <c r="AE243" s="31"/>
      <c r="AF243" s="31"/>
      <c r="AG243" s="31">
        <f t="shared" si="87"/>
        <v>0</v>
      </c>
      <c r="AH243" s="31">
        <f t="shared" si="88"/>
        <v>0</v>
      </c>
      <c r="AI243" s="31"/>
      <c r="AJ243" s="31">
        <f t="shared" si="89"/>
        <v>0</v>
      </c>
      <c r="AK243" s="31">
        <f t="shared" si="90"/>
        <v>0</v>
      </c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</row>
    <row r="244" spans="2:50" s="154" customFormat="1" ht="13" outlineLevel="1">
      <c r="B244" s="159" t="s">
        <v>1072</v>
      </c>
      <c r="C244" s="24" t="s">
        <v>1407</v>
      </c>
      <c r="D244" s="49" t="s">
        <v>140</v>
      </c>
      <c r="E244" s="38">
        <v>43627</v>
      </c>
      <c r="F244" s="70" t="s">
        <v>12</v>
      </c>
      <c r="G244" s="46" t="s">
        <v>13</v>
      </c>
      <c r="H244" s="28">
        <f t="shared" si="94"/>
        <v>10</v>
      </c>
      <c r="I244" s="72">
        <v>0</v>
      </c>
      <c r="J244" s="72">
        <v>10</v>
      </c>
      <c r="K244" s="255">
        <v>0</v>
      </c>
      <c r="L244" s="31" t="s">
        <v>1262</v>
      </c>
      <c r="M244" s="31" t="s">
        <v>1262</v>
      </c>
      <c r="N244" s="31" t="s">
        <v>1263</v>
      </c>
      <c r="O244" s="31" t="s">
        <v>1202</v>
      </c>
      <c r="P244" s="31" t="s">
        <v>1204</v>
      </c>
      <c r="Q244" s="31" t="s">
        <v>1158</v>
      </c>
      <c r="R244" s="31" t="s">
        <v>1159</v>
      </c>
      <c r="S244" s="55" t="s">
        <v>1261</v>
      </c>
      <c r="T244" s="31"/>
      <c r="U244" s="31">
        <f t="shared" si="83"/>
        <v>0</v>
      </c>
      <c r="V244" s="30"/>
      <c r="W244" s="272"/>
      <c r="X244" s="31"/>
      <c r="Y244" s="31">
        <f t="shared" si="84"/>
        <v>0</v>
      </c>
      <c r="AA244" s="174"/>
      <c r="AB244" s="31">
        <f t="shared" si="85"/>
        <v>0</v>
      </c>
      <c r="AC244" s="31"/>
      <c r="AD244" s="31">
        <f t="shared" si="86"/>
        <v>0</v>
      </c>
      <c r="AE244" s="31"/>
      <c r="AF244" s="31"/>
      <c r="AG244" s="31">
        <f t="shared" si="87"/>
        <v>0</v>
      </c>
      <c r="AH244" s="31">
        <f t="shared" si="88"/>
        <v>0</v>
      </c>
      <c r="AI244" s="31"/>
      <c r="AJ244" s="31">
        <f t="shared" si="89"/>
        <v>0</v>
      </c>
      <c r="AK244" s="31">
        <f t="shared" si="90"/>
        <v>0</v>
      </c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</row>
    <row r="245" spans="2:50" s="154" customFormat="1" ht="13" outlineLevel="1">
      <c r="B245" s="159" t="s">
        <v>1073</v>
      </c>
      <c r="C245" s="24" t="s">
        <v>1408</v>
      </c>
      <c r="D245" s="49" t="s">
        <v>140</v>
      </c>
      <c r="E245" s="38">
        <v>43627</v>
      </c>
      <c r="F245" s="70" t="s">
        <v>12</v>
      </c>
      <c r="G245" s="46" t="s">
        <v>13</v>
      </c>
      <c r="H245" s="28">
        <f t="shared" si="94"/>
        <v>10</v>
      </c>
      <c r="I245" s="72">
        <v>0</v>
      </c>
      <c r="J245" s="72">
        <v>10</v>
      </c>
      <c r="K245" s="255">
        <v>0</v>
      </c>
      <c r="L245" s="31" t="s">
        <v>1262</v>
      </c>
      <c r="M245" s="31" t="s">
        <v>1262</v>
      </c>
      <c r="N245" s="31" t="s">
        <v>1263</v>
      </c>
      <c r="O245" s="31" t="s">
        <v>1202</v>
      </c>
      <c r="P245" s="31" t="s">
        <v>1204</v>
      </c>
      <c r="Q245" s="31" t="s">
        <v>1158</v>
      </c>
      <c r="R245" s="31" t="s">
        <v>1159</v>
      </c>
      <c r="S245" s="55" t="s">
        <v>1261</v>
      </c>
      <c r="T245" s="31"/>
      <c r="U245" s="31">
        <f t="shared" si="83"/>
        <v>0</v>
      </c>
      <c r="V245" s="30"/>
      <c r="W245" s="272"/>
      <c r="X245" s="31"/>
      <c r="Y245" s="31">
        <f t="shared" si="84"/>
        <v>0</v>
      </c>
      <c r="AA245" s="174"/>
      <c r="AB245" s="31">
        <f t="shared" si="85"/>
        <v>0</v>
      </c>
      <c r="AC245" s="31"/>
      <c r="AD245" s="31">
        <f t="shared" si="86"/>
        <v>0</v>
      </c>
      <c r="AE245" s="31"/>
      <c r="AF245" s="31"/>
      <c r="AG245" s="31">
        <f t="shared" si="87"/>
        <v>0</v>
      </c>
      <c r="AH245" s="31">
        <f t="shared" si="88"/>
        <v>0</v>
      </c>
      <c r="AI245" s="31"/>
      <c r="AJ245" s="31">
        <f t="shared" si="89"/>
        <v>0</v>
      </c>
      <c r="AK245" s="31">
        <f t="shared" si="90"/>
        <v>0</v>
      </c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</row>
    <row r="246" spans="2:50" s="154" customFormat="1" ht="13" outlineLevel="1">
      <c r="B246" s="159" t="s">
        <v>1409</v>
      </c>
      <c r="C246" s="73" t="s">
        <v>1410</v>
      </c>
      <c r="D246" s="53" t="s">
        <v>517</v>
      </c>
      <c r="E246" s="38">
        <v>43803</v>
      </c>
      <c r="F246" s="70" t="s">
        <v>12</v>
      </c>
      <c r="G246" s="46"/>
      <c r="H246" s="28">
        <f t="shared" si="94"/>
        <v>920</v>
      </c>
      <c r="I246" s="72">
        <v>195</v>
      </c>
      <c r="J246" s="72">
        <v>725</v>
      </c>
      <c r="K246" s="255">
        <v>0</v>
      </c>
      <c r="L246" s="31" t="s">
        <v>1262</v>
      </c>
      <c r="M246" s="31" t="s">
        <v>1262</v>
      </c>
      <c r="N246" s="31" t="s">
        <v>1263</v>
      </c>
      <c r="O246" s="31" t="s">
        <v>1202</v>
      </c>
      <c r="P246" s="31" t="s">
        <v>1204</v>
      </c>
      <c r="Q246" s="31" t="s">
        <v>1158</v>
      </c>
      <c r="R246" s="31" t="s">
        <v>1159</v>
      </c>
      <c r="S246" s="55" t="s">
        <v>1261</v>
      </c>
      <c r="T246" s="31"/>
      <c r="U246" s="31">
        <f t="shared" si="83"/>
        <v>0</v>
      </c>
      <c r="V246" s="30"/>
      <c r="W246" s="272"/>
      <c r="X246" s="31"/>
      <c r="Y246" s="31">
        <f t="shared" si="84"/>
        <v>0</v>
      </c>
      <c r="AA246" s="31"/>
      <c r="AB246" s="31">
        <f t="shared" si="85"/>
        <v>0</v>
      </c>
      <c r="AC246" s="31"/>
      <c r="AD246" s="31">
        <f t="shared" si="86"/>
        <v>0</v>
      </c>
      <c r="AE246" s="31"/>
      <c r="AF246" s="31"/>
      <c r="AG246" s="31">
        <f t="shared" si="87"/>
        <v>0</v>
      </c>
      <c r="AH246" s="31">
        <f t="shared" si="88"/>
        <v>0</v>
      </c>
      <c r="AI246" s="31"/>
      <c r="AJ246" s="31">
        <f t="shared" si="89"/>
        <v>0</v>
      </c>
      <c r="AK246" s="31">
        <f t="shared" si="90"/>
        <v>0</v>
      </c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</row>
    <row r="247" spans="2:50" s="154" customFormat="1" ht="13" outlineLevel="1">
      <c r="B247" s="159" t="s">
        <v>403</v>
      </c>
      <c r="C247" s="24" t="s">
        <v>1411</v>
      </c>
      <c r="D247" s="49" t="s">
        <v>2849</v>
      </c>
      <c r="E247" s="38">
        <v>43542</v>
      </c>
      <c r="F247" s="70" t="s">
        <v>12</v>
      </c>
      <c r="G247" s="46" t="s">
        <v>13</v>
      </c>
      <c r="H247" s="28">
        <f t="shared" si="91"/>
        <v>160</v>
      </c>
      <c r="I247" s="72">
        <v>35</v>
      </c>
      <c r="J247" s="72">
        <v>125</v>
      </c>
      <c r="K247" s="255">
        <v>35</v>
      </c>
      <c r="L247" s="31" t="s">
        <v>1262</v>
      </c>
      <c r="M247" s="31" t="s">
        <v>1262</v>
      </c>
      <c r="N247" s="31" t="s">
        <v>1263</v>
      </c>
      <c r="O247" s="31" t="s">
        <v>1202</v>
      </c>
      <c r="P247" s="31" t="s">
        <v>1204</v>
      </c>
      <c r="Q247" s="31" t="s">
        <v>1159</v>
      </c>
      <c r="R247" s="31" t="s">
        <v>1159</v>
      </c>
      <c r="S247" s="55" t="s">
        <v>1261</v>
      </c>
      <c r="T247" s="31"/>
      <c r="U247" s="31">
        <f t="shared" si="83"/>
        <v>0</v>
      </c>
      <c r="V247" s="30"/>
      <c r="W247" s="272"/>
      <c r="X247" s="31"/>
      <c r="Y247" s="31">
        <f t="shared" si="84"/>
        <v>0</v>
      </c>
      <c r="AA247" s="174"/>
      <c r="AB247" s="31">
        <f t="shared" si="85"/>
        <v>0</v>
      </c>
      <c r="AC247" s="31"/>
      <c r="AD247" s="31">
        <f t="shared" si="86"/>
        <v>0</v>
      </c>
      <c r="AE247" s="31"/>
      <c r="AF247" s="31"/>
      <c r="AG247" s="31">
        <f t="shared" si="87"/>
        <v>0</v>
      </c>
      <c r="AH247" s="31">
        <f t="shared" si="88"/>
        <v>0</v>
      </c>
      <c r="AI247" s="31"/>
      <c r="AJ247" s="31">
        <f t="shared" si="89"/>
        <v>0</v>
      </c>
      <c r="AK247" s="31">
        <f t="shared" si="90"/>
        <v>0</v>
      </c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</row>
    <row r="248" spans="2:50" s="154" customFormat="1" ht="13" outlineLevel="1">
      <c r="B248" s="159" t="s">
        <v>1412</v>
      </c>
      <c r="C248" s="24" t="s">
        <v>1411</v>
      </c>
      <c r="D248" s="49" t="s">
        <v>140</v>
      </c>
      <c r="E248" s="38">
        <v>43498</v>
      </c>
      <c r="F248" s="70" t="s">
        <v>12</v>
      </c>
      <c r="G248" s="46" t="s">
        <v>13</v>
      </c>
      <c r="H248" s="28">
        <f t="shared" ref="H248" si="95">I248+J248</f>
        <v>75</v>
      </c>
      <c r="I248" s="72">
        <v>0</v>
      </c>
      <c r="J248" s="72">
        <v>75</v>
      </c>
      <c r="K248" s="255">
        <v>0</v>
      </c>
      <c r="L248" s="31" t="s">
        <v>1262</v>
      </c>
      <c r="M248" s="31" t="s">
        <v>1262</v>
      </c>
      <c r="N248" s="31" t="s">
        <v>1263</v>
      </c>
      <c r="O248" s="31" t="s">
        <v>1202</v>
      </c>
      <c r="P248" s="31" t="s">
        <v>1204</v>
      </c>
      <c r="Q248" s="31" t="s">
        <v>1159</v>
      </c>
      <c r="R248" s="31" t="s">
        <v>1159</v>
      </c>
      <c r="S248" s="55" t="s">
        <v>1261</v>
      </c>
      <c r="T248" s="31"/>
      <c r="U248" s="31">
        <f t="shared" si="83"/>
        <v>0</v>
      </c>
      <c r="V248" s="30"/>
      <c r="W248" s="272"/>
      <c r="X248" s="31"/>
      <c r="Y248" s="31">
        <f t="shared" si="84"/>
        <v>0</v>
      </c>
      <c r="AA248" s="174"/>
      <c r="AB248" s="31">
        <f t="shared" si="85"/>
        <v>0</v>
      </c>
      <c r="AC248" s="31"/>
      <c r="AD248" s="31">
        <f t="shared" si="86"/>
        <v>0</v>
      </c>
      <c r="AE248" s="31"/>
      <c r="AF248" s="31"/>
      <c r="AG248" s="31">
        <f t="shared" si="87"/>
        <v>0</v>
      </c>
      <c r="AH248" s="31">
        <f t="shared" si="88"/>
        <v>0</v>
      </c>
      <c r="AI248" s="31"/>
      <c r="AJ248" s="31">
        <f t="shared" si="89"/>
        <v>0</v>
      </c>
      <c r="AK248" s="31">
        <f t="shared" si="90"/>
        <v>0</v>
      </c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</row>
    <row r="249" spans="2:50" s="154" customFormat="1" ht="13" outlineLevel="1">
      <c r="B249" s="159" t="s">
        <v>404</v>
      </c>
      <c r="C249" s="24" t="s">
        <v>405</v>
      </c>
      <c r="D249" s="49" t="s">
        <v>426</v>
      </c>
      <c r="E249" s="38">
        <v>43542</v>
      </c>
      <c r="F249" s="70" t="s">
        <v>12</v>
      </c>
      <c r="G249" s="46" t="s">
        <v>13</v>
      </c>
      <c r="H249" s="28">
        <f t="shared" si="91"/>
        <v>329</v>
      </c>
      <c r="I249" s="72">
        <v>143</v>
      </c>
      <c r="J249" s="72">
        <v>186</v>
      </c>
      <c r="K249" s="255">
        <v>143</v>
      </c>
      <c r="L249" s="31" t="s">
        <v>1262</v>
      </c>
      <c r="M249" s="31" t="s">
        <v>1262</v>
      </c>
      <c r="N249" s="31" t="s">
        <v>1263</v>
      </c>
      <c r="O249" s="31" t="s">
        <v>1202</v>
      </c>
      <c r="P249" s="31" t="s">
        <v>1204</v>
      </c>
      <c r="Q249" s="31" t="s">
        <v>1159</v>
      </c>
      <c r="R249" s="31" t="s">
        <v>1159</v>
      </c>
      <c r="S249" s="55" t="s">
        <v>1261</v>
      </c>
      <c r="T249" s="31"/>
      <c r="U249" s="31">
        <f t="shared" si="83"/>
        <v>0</v>
      </c>
      <c r="V249" s="30"/>
      <c r="W249" s="272"/>
      <c r="X249" s="31"/>
      <c r="Y249" s="31">
        <f t="shared" si="84"/>
        <v>0</v>
      </c>
      <c r="AA249" s="174"/>
      <c r="AB249" s="31">
        <f t="shared" si="85"/>
        <v>0</v>
      </c>
      <c r="AC249" s="31"/>
      <c r="AD249" s="31">
        <f t="shared" si="86"/>
        <v>0</v>
      </c>
      <c r="AE249" s="31"/>
      <c r="AF249" s="31"/>
      <c r="AG249" s="31">
        <f t="shared" si="87"/>
        <v>0</v>
      </c>
      <c r="AH249" s="31">
        <f t="shared" si="88"/>
        <v>0</v>
      </c>
      <c r="AI249" s="31"/>
      <c r="AJ249" s="31">
        <f t="shared" si="89"/>
        <v>0</v>
      </c>
      <c r="AK249" s="31">
        <f t="shared" si="90"/>
        <v>0</v>
      </c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</row>
    <row r="250" spans="2:50" s="154" customFormat="1" ht="13" outlineLevel="1">
      <c r="B250" s="159" t="s">
        <v>1413</v>
      </c>
      <c r="C250" s="24" t="s">
        <v>1414</v>
      </c>
      <c r="D250" s="49" t="s">
        <v>517</v>
      </c>
      <c r="E250" s="38">
        <v>43509</v>
      </c>
      <c r="F250" s="70" t="s">
        <v>12</v>
      </c>
      <c r="G250" s="46" t="s">
        <v>13</v>
      </c>
      <c r="H250" s="28">
        <f t="shared" si="91"/>
        <v>15</v>
      </c>
      <c r="I250" s="72">
        <v>0</v>
      </c>
      <c r="J250" s="72">
        <v>15</v>
      </c>
      <c r="K250" s="255">
        <v>0</v>
      </c>
      <c r="L250" s="31" t="s">
        <v>1262</v>
      </c>
      <c r="M250" s="31" t="s">
        <v>1262</v>
      </c>
      <c r="N250" s="31" t="s">
        <v>1263</v>
      </c>
      <c r="O250" s="31" t="s">
        <v>1202</v>
      </c>
      <c r="P250" s="31" t="s">
        <v>1204</v>
      </c>
      <c r="Q250" s="31" t="s">
        <v>1159</v>
      </c>
      <c r="R250" s="31" t="s">
        <v>1159</v>
      </c>
      <c r="S250" s="55" t="s">
        <v>1261</v>
      </c>
      <c r="T250" s="31"/>
      <c r="U250" s="31">
        <f t="shared" si="83"/>
        <v>0</v>
      </c>
      <c r="V250" s="30"/>
      <c r="W250" s="272"/>
      <c r="X250" s="31"/>
      <c r="Y250" s="31">
        <f t="shared" si="84"/>
        <v>0</v>
      </c>
      <c r="AA250" s="174"/>
      <c r="AB250" s="31">
        <f t="shared" si="85"/>
        <v>0</v>
      </c>
      <c r="AC250" s="31"/>
      <c r="AD250" s="31">
        <f t="shared" si="86"/>
        <v>0</v>
      </c>
      <c r="AE250" s="31"/>
      <c r="AF250" s="31"/>
      <c r="AG250" s="31">
        <f t="shared" si="87"/>
        <v>0</v>
      </c>
      <c r="AH250" s="31">
        <f t="shared" si="88"/>
        <v>0</v>
      </c>
      <c r="AI250" s="31"/>
      <c r="AJ250" s="31">
        <f t="shared" si="89"/>
        <v>0</v>
      </c>
      <c r="AK250" s="31">
        <f t="shared" si="90"/>
        <v>0</v>
      </c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</row>
    <row r="251" spans="2:50" s="154" customFormat="1" ht="13" outlineLevel="1">
      <c r="B251" s="159" t="s">
        <v>974</v>
      </c>
      <c r="C251" s="24" t="s">
        <v>1415</v>
      </c>
      <c r="D251" s="49" t="s">
        <v>517</v>
      </c>
      <c r="E251" s="38">
        <v>43498</v>
      </c>
      <c r="F251" s="70" t="s">
        <v>12</v>
      </c>
      <c r="G251" s="46" t="s">
        <v>13</v>
      </c>
      <c r="H251" s="28">
        <f t="shared" si="91"/>
        <v>15</v>
      </c>
      <c r="I251" s="72">
        <v>0</v>
      </c>
      <c r="J251" s="72">
        <v>15</v>
      </c>
      <c r="K251" s="255">
        <v>0</v>
      </c>
      <c r="L251" s="31" t="s">
        <v>1262</v>
      </c>
      <c r="M251" s="31" t="s">
        <v>1262</v>
      </c>
      <c r="N251" s="31" t="s">
        <v>1263</v>
      </c>
      <c r="O251" s="31" t="s">
        <v>1202</v>
      </c>
      <c r="P251" s="31" t="s">
        <v>1204</v>
      </c>
      <c r="Q251" s="31" t="s">
        <v>1159</v>
      </c>
      <c r="R251" s="31" t="s">
        <v>1159</v>
      </c>
      <c r="S251" s="55" t="s">
        <v>1261</v>
      </c>
      <c r="T251" s="31"/>
      <c r="U251" s="31">
        <f t="shared" si="83"/>
        <v>0</v>
      </c>
      <c r="V251" s="30"/>
      <c r="W251" s="272"/>
      <c r="X251" s="31"/>
      <c r="Y251" s="31">
        <f t="shared" si="84"/>
        <v>0</v>
      </c>
      <c r="AA251" s="174"/>
      <c r="AB251" s="31">
        <f t="shared" si="85"/>
        <v>0</v>
      </c>
      <c r="AC251" s="31"/>
      <c r="AD251" s="31">
        <f t="shared" si="86"/>
        <v>0</v>
      </c>
      <c r="AE251" s="31"/>
      <c r="AF251" s="31"/>
      <c r="AG251" s="31">
        <f t="shared" si="87"/>
        <v>0</v>
      </c>
      <c r="AH251" s="31">
        <f t="shared" si="88"/>
        <v>0</v>
      </c>
      <c r="AI251" s="31"/>
      <c r="AJ251" s="31">
        <f t="shared" si="89"/>
        <v>0</v>
      </c>
      <c r="AK251" s="31">
        <f t="shared" si="90"/>
        <v>0</v>
      </c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</row>
    <row r="252" spans="2:50" s="154" customFormat="1" ht="13" outlineLevel="1">
      <c r="B252" s="159" t="s">
        <v>975</v>
      </c>
      <c r="C252" s="24" t="s">
        <v>1416</v>
      </c>
      <c r="D252" s="49" t="s">
        <v>140</v>
      </c>
      <c r="E252" s="38">
        <v>43507</v>
      </c>
      <c r="F252" s="70" t="s">
        <v>12</v>
      </c>
      <c r="G252" s="46" t="s">
        <v>13</v>
      </c>
      <c r="H252" s="28">
        <f t="shared" si="91"/>
        <v>65</v>
      </c>
      <c r="I252" s="72">
        <v>0</v>
      </c>
      <c r="J252" s="72">
        <v>65</v>
      </c>
      <c r="K252" s="255">
        <v>0</v>
      </c>
      <c r="L252" s="31" t="s">
        <v>1262</v>
      </c>
      <c r="M252" s="31" t="s">
        <v>1262</v>
      </c>
      <c r="N252" s="31" t="s">
        <v>1263</v>
      </c>
      <c r="O252" s="31" t="s">
        <v>1202</v>
      </c>
      <c r="P252" s="31" t="s">
        <v>1204</v>
      </c>
      <c r="Q252" s="31" t="s">
        <v>1159</v>
      </c>
      <c r="R252" s="31" t="s">
        <v>1159</v>
      </c>
      <c r="S252" s="55" t="s">
        <v>1261</v>
      </c>
      <c r="T252" s="31"/>
      <c r="U252" s="31">
        <f t="shared" si="83"/>
        <v>0</v>
      </c>
      <c r="V252" s="30"/>
      <c r="W252" s="272"/>
      <c r="X252" s="31"/>
      <c r="Y252" s="31">
        <f t="shared" si="84"/>
        <v>0</v>
      </c>
      <c r="AA252" s="174"/>
      <c r="AB252" s="31">
        <f t="shared" si="85"/>
        <v>0</v>
      </c>
      <c r="AC252" s="31"/>
      <c r="AD252" s="31">
        <f t="shared" si="86"/>
        <v>0</v>
      </c>
      <c r="AE252" s="31"/>
      <c r="AF252" s="31"/>
      <c r="AG252" s="31">
        <f t="shared" si="87"/>
        <v>0</v>
      </c>
      <c r="AH252" s="31">
        <f t="shared" si="88"/>
        <v>0</v>
      </c>
      <c r="AI252" s="31"/>
      <c r="AJ252" s="31">
        <f t="shared" si="89"/>
        <v>0</v>
      </c>
      <c r="AK252" s="31">
        <f t="shared" si="90"/>
        <v>0</v>
      </c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</row>
    <row r="253" spans="2:50" s="154" customFormat="1" ht="13" outlineLevel="1">
      <c r="B253" s="159" t="s">
        <v>976</v>
      </c>
      <c r="C253" s="24" t="s">
        <v>1417</v>
      </c>
      <c r="D253" s="49" t="s">
        <v>140</v>
      </c>
      <c r="E253" s="38">
        <v>43507</v>
      </c>
      <c r="F253" s="70" t="s">
        <v>12</v>
      </c>
      <c r="G253" s="46" t="s">
        <v>13</v>
      </c>
      <c r="H253" s="28">
        <f t="shared" si="91"/>
        <v>65</v>
      </c>
      <c r="I253" s="72">
        <v>0</v>
      </c>
      <c r="J253" s="72">
        <v>65</v>
      </c>
      <c r="K253" s="255">
        <v>0</v>
      </c>
      <c r="L253" s="31" t="s">
        <v>1262</v>
      </c>
      <c r="M253" s="31" t="s">
        <v>1262</v>
      </c>
      <c r="N253" s="31" t="s">
        <v>1263</v>
      </c>
      <c r="O253" s="31" t="s">
        <v>1202</v>
      </c>
      <c r="P253" s="31" t="s">
        <v>1204</v>
      </c>
      <c r="Q253" s="31" t="s">
        <v>1159</v>
      </c>
      <c r="R253" s="31" t="s">
        <v>1159</v>
      </c>
      <c r="S253" s="55" t="s">
        <v>1261</v>
      </c>
      <c r="T253" s="31"/>
      <c r="U253" s="31">
        <f t="shared" si="83"/>
        <v>0</v>
      </c>
      <c r="V253" s="30"/>
      <c r="W253" s="272"/>
      <c r="X253" s="31"/>
      <c r="Y253" s="31">
        <f t="shared" si="84"/>
        <v>0</v>
      </c>
      <c r="AA253" s="174"/>
      <c r="AB253" s="31">
        <f t="shared" si="85"/>
        <v>0</v>
      </c>
      <c r="AC253" s="31"/>
      <c r="AD253" s="31">
        <f t="shared" si="86"/>
        <v>0</v>
      </c>
      <c r="AE253" s="31"/>
      <c r="AF253" s="31"/>
      <c r="AG253" s="31">
        <f t="shared" si="87"/>
        <v>0</v>
      </c>
      <c r="AH253" s="31">
        <f t="shared" si="88"/>
        <v>0</v>
      </c>
      <c r="AI253" s="31"/>
      <c r="AJ253" s="31">
        <f t="shared" si="89"/>
        <v>0</v>
      </c>
      <c r="AK253" s="31">
        <f t="shared" si="90"/>
        <v>0</v>
      </c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</row>
    <row r="254" spans="2:50" s="154" customFormat="1" ht="13" outlineLevel="1">
      <c r="B254" s="159" t="s">
        <v>977</v>
      </c>
      <c r="C254" s="24" t="s">
        <v>1418</v>
      </c>
      <c r="D254" s="49" t="s">
        <v>140</v>
      </c>
      <c r="E254" s="38">
        <v>43508</v>
      </c>
      <c r="F254" s="70" t="s">
        <v>12</v>
      </c>
      <c r="G254" s="46" t="s">
        <v>13</v>
      </c>
      <c r="H254" s="28">
        <f t="shared" si="91"/>
        <v>15</v>
      </c>
      <c r="I254" s="72">
        <v>0</v>
      </c>
      <c r="J254" s="72">
        <v>15</v>
      </c>
      <c r="K254" s="255">
        <v>0</v>
      </c>
      <c r="L254" s="31" t="s">
        <v>1262</v>
      </c>
      <c r="M254" s="31" t="s">
        <v>1262</v>
      </c>
      <c r="N254" s="31" t="s">
        <v>1263</v>
      </c>
      <c r="O254" s="31" t="s">
        <v>1202</v>
      </c>
      <c r="P254" s="31" t="s">
        <v>1204</v>
      </c>
      <c r="Q254" s="31" t="s">
        <v>1159</v>
      </c>
      <c r="R254" s="31" t="s">
        <v>1159</v>
      </c>
      <c r="S254" s="55" t="s">
        <v>1261</v>
      </c>
      <c r="T254" s="31"/>
      <c r="U254" s="31">
        <f t="shared" si="83"/>
        <v>0</v>
      </c>
      <c r="V254" s="30"/>
      <c r="W254" s="272"/>
      <c r="X254" s="31"/>
      <c r="Y254" s="31">
        <f t="shared" si="84"/>
        <v>0</v>
      </c>
      <c r="AA254" s="174"/>
      <c r="AB254" s="31">
        <f t="shared" si="85"/>
        <v>0</v>
      </c>
      <c r="AC254" s="31"/>
      <c r="AD254" s="31">
        <f t="shared" si="86"/>
        <v>0</v>
      </c>
      <c r="AE254" s="31"/>
      <c r="AF254" s="31"/>
      <c r="AG254" s="31">
        <f t="shared" si="87"/>
        <v>0</v>
      </c>
      <c r="AH254" s="31">
        <f t="shared" si="88"/>
        <v>0</v>
      </c>
      <c r="AI254" s="31"/>
      <c r="AJ254" s="31">
        <f t="shared" si="89"/>
        <v>0</v>
      </c>
      <c r="AK254" s="31">
        <f t="shared" si="90"/>
        <v>0</v>
      </c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</row>
    <row r="255" spans="2:50" s="154" customFormat="1" ht="13" outlineLevel="1">
      <c r="B255" s="159" t="s">
        <v>978</v>
      </c>
      <c r="C255" s="24" t="s">
        <v>1419</v>
      </c>
      <c r="D255" s="49" t="s">
        <v>140</v>
      </c>
      <c r="E255" s="38">
        <v>43508</v>
      </c>
      <c r="F255" s="70" t="s">
        <v>12</v>
      </c>
      <c r="G255" s="46" t="s">
        <v>13</v>
      </c>
      <c r="H255" s="28">
        <f t="shared" si="91"/>
        <v>15</v>
      </c>
      <c r="I255" s="72">
        <v>0</v>
      </c>
      <c r="J255" s="72">
        <v>15</v>
      </c>
      <c r="K255" s="255">
        <v>0</v>
      </c>
      <c r="L255" s="31" t="s">
        <v>1262</v>
      </c>
      <c r="M255" s="31" t="s">
        <v>1262</v>
      </c>
      <c r="N255" s="31" t="s">
        <v>1263</v>
      </c>
      <c r="O255" s="31" t="s">
        <v>1202</v>
      </c>
      <c r="P255" s="31" t="s">
        <v>1204</v>
      </c>
      <c r="Q255" s="31" t="s">
        <v>1159</v>
      </c>
      <c r="R255" s="31" t="s">
        <v>1159</v>
      </c>
      <c r="S255" s="55" t="s">
        <v>1261</v>
      </c>
      <c r="T255" s="31"/>
      <c r="U255" s="31">
        <f t="shared" si="83"/>
        <v>0</v>
      </c>
      <c r="V255" s="30"/>
      <c r="W255" s="272"/>
      <c r="X255" s="31"/>
      <c r="Y255" s="31">
        <f t="shared" si="84"/>
        <v>0</v>
      </c>
      <c r="AA255" s="174"/>
      <c r="AB255" s="31">
        <f t="shared" si="85"/>
        <v>0</v>
      </c>
      <c r="AC255" s="31"/>
      <c r="AD255" s="31">
        <f t="shared" si="86"/>
        <v>0</v>
      </c>
      <c r="AE255" s="31"/>
      <c r="AF255" s="31"/>
      <c r="AG255" s="31">
        <f t="shared" si="87"/>
        <v>0</v>
      </c>
      <c r="AH255" s="31">
        <f t="shared" si="88"/>
        <v>0</v>
      </c>
      <c r="AI255" s="31"/>
      <c r="AJ255" s="31">
        <f t="shared" si="89"/>
        <v>0</v>
      </c>
      <c r="AK255" s="31">
        <f t="shared" si="90"/>
        <v>0</v>
      </c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</row>
    <row r="256" spans="2:50" s="154" customFormat="1" ht="13" outlineLevel="1">
      <c r="B256" s="159" t="s">
        <v>979</v>
      </c>
      <c r="C256" s="24" t="s">
        <v>1420</v>
      </c>
      <c r="D256" s="49" t="s">
        <v>517</v>
      </c>
      <c r="E256" s="38">
        <v>43507</v>
      </c>
      <c r="F256" s="70" t="s">
        <v>12</v>
      </c>
      <c r="G256" s="46" t="s">
        <v>13</v>
      </c>
      <c r="H256" s="28">
        <f t="shared" si="91"/>
        <v>15</v>
      </c>
      <c r="I256" s="72">
        <v>0</v>
      </c>
      <c r="J256" s="72">
        <v>15</v>
      </c>
      <c r="K256" s="255">
        <v>0</v>
      </c>
      <c r="L256" s="31" t="s">
        <v>1262</v>
      </c>
      <c r="M256" s="31" t="s">
        <v>1262</v>
      </c>
      <c r="N256" s="31" t="s">
        <v>1263</v>
      </c>
      <c r="O256" s="31" t="s">
        <v>1202</v>
      </c>
      <c r="P256" s="31" t="s">
        <v>1204</v>
      </c>
      <c r="Q256" s="31" t="s">
        <v>1159</v>
      </c>
      <c r="R256" s="31" t="s">
        <v>1159</v>
      </c>
      <c r="S256" s="55" t="s">
        <v>1261</v>
      </c>
      <c r="T256" s="31"/>
      <c r="U256" s="31">
        <f t="shared" si="83"/>
        <v>0</v>
      </c>
      <c r="V256" s="30"/>
      <c r="W256" s="272"/>
      <c r="X256" s="31"/>
      <c r="Y256" s="31">
        <f t="shared" si="84"/>
        <v>0</v>
      </c>
      <c r="AA256" s="174"/>
      <c r="AB256" s="31">
        <f t="shared" si="85"/>
        <v>0</v>
      </c>
      <c r="AC256" s="31"/>
      <c r="AD256" s="31">
        <f t="shared" si="86"/>
        <v>0</v>
      </c>
      <c r="AE256" s="31"/>
      <c r="AF256" s="31"/>
      <c r="AG256" s="31">
        <f t="shared" si="87"/>
        <v>0</v>
      </c>
      <c r="AH256" s="31">
        <f t="shared" si="88"/>
        <v>0</v>
      </c>
      <c r="AI256" s="31"/>
      <c r="AJ256" s="31">
        <f t="shared" si="89"/>
        <v>0</v>
      </c>
      <c r="AK256" s="31">
        <f t="shared" si="90"/>
        <v>0</v>
      </c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</row>
    <row r="257" spans="2:50" s="154" customFormat="1" ht="13" outlineLevel="1">
      <c r="B257" s="159" t="s">
        <v>980</v>
      </c>
      <c r="C257" s="24" t="s">
        <v>1421</v>
      </c>
      <c r="D257" s="49" t="s">
        <v>517</v>
      </c>
      <c r="E257" s="38">
        <v>43507</v>
      </c>
      <c r="F257" s="70" t="s">
        <v>12</v>
      </c>
      <c r="G257" s="46" t="s">
        <v>13</v>
      </c>
      <c r="H257" s="28">
        <f t="shared" si="91"/>
        <v>15</v>
      </c>
      <c r="I257" s="72">
        <v>0</v>
      </c>
      <c r="J257" s="72">
        <v>15</v>
      </c>
      <c r="K257" s="255">
        <v>0</v>
      </c>
      <c r="L257" s="31" t="s">
        <v>1262</v>
      </c>
      <c r="M257" s="31" t="s">
        <v>1262</v>
      </c>
      <c r="N257" s="31" t="s">
        <v>1263</v>
      </c>
      <c r="O257" s="31" t="s">
        <v>1202</v>
      </c>
      <c r="P257" s="31" t="s">
        <v>1204</v>
      </c>
      <c r="Q257" s="31" t="s">
        <v>1159</v>
      </c>
      <c r="R257" s="31" t="s">
        <v>1159</v>
      </c>
      <c r="S257" s="55" t="s">
        <v>1261</v>
      </c>
      <c r="T257" s="31"/>
      <c r="U257" s="31">
        <f t="shared" si="83"/>
        <v>0</v>
      </c>
      <c r="V257" s="30"/>
      <c r="W257" s="272"/>
      <c r="X257" s="31"/>
      <c r="Y257" s="31">
        <f t="shared" si="84"/>
        <v>0</v>
      </c>
      <c r="AA257" s="174"/>
      <c r="AB257" s="31">
        <f t="shared" si="85"/>
        <v>0</v>
      </c>
      <c r="AC257" s="31"/>
      <c r="AD257" s="31">
        <f t="shared" si="86"/>
        <v>0</v>
      </c>
      <c r="AE257" s="31"/>
      <c r="AF257" s="31"/>
      <c r="AG257" s="31">
        <f t="shared" si="87"/>
        <v>0</v>
      </c>
      <c r="AH257" s="31">
        <f t="shared" si="88"/>
        <v>0</v>
      </c>
      <c r="AI257" s="31"/>
      <c r="AJ257" s="31">
        <f t="shared" si="89"/>
        <v>0</v>
      </c>
      <c r="AK257" s="31">
        <f t="shared" si="90"/>
        <v>0</v>
      </c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</row>
    <row r="258" spans="2:50" s="154" customFormat="1" ht="13" outlineLevel="1">
      <c r="B258" s="159" t="s">
        <v>981</v>
      </c>
      <c r="C258" s="24" t="s">
        <v>1422</v>
      </c>
      <c r="D258" s="49" t="s">
        <v>140</v>
      </c>
      <c r="E258" s="38">
        <v>43507</v>
      </c>
      <c r="F258" s="70" t="s">
        <v>12</v>
      </c>
      <c r="G258" s="46" t="s">
        <v>13</v>
      </c>
      <c r="H258" s="28">
        <f t="shared" si="91"/>
        <v>65</v>
      </c>
      <c r="I258" s="72">
        <v>0</v>
      </c>
      <c r="J258" s="72">
        <v>65</v>
      </c>
      <c r="K258" s="255">
        <v>0</v>
      </c>
      <c r="L258" s="31" t="s">
        <v>1262</v>
      </c>
      <c r="M258" s="31" t="s">
        <v>1262</v>
      </c>
      <c r="N258" s="31" t="s">
        <v>1263</v>
      </c>
      <c r="O258" s="31" t="s">
        <v>1202</v>
      </c>
      <c r="P258" s="31" t="s">
        <v>1204</v>
      </c>
      <c r="Q258" s="31" t="s">
        <v>1159</v>
      </c>
      <c r="R258" s="31" t="s">
        <v>1159</v>
      </c>
      <c r="S258" s="55" t="s">
        <v>1261</v>
      </c>
      <c r="T258" s="31"/>
      <c r="U258" s="31">
        <f t="shared" si="83"/>
        <v>0</v>
      </c>
      <c r="V258" s="30"/>
      <c r="W258" s="272"/>
      <c r="X258" s="31"/>
      <c r="Y258" s="31">
        <f t="shared" si="84"/>
        <v>0</v>
      </c>
      <c r="AA258" s="174"/>
      <c r="AB258" s="31">
        <f t="shared" si="85"/>
        <v>0</v>
      </c>
      <c r="AC258" s="31"/>
      <c r="AD258" s="31">
        <f t="shared" si="86"/>
        <v>0</v>
      </c>
      <c r="AE258" s="31"/>
      <c r="AF258" s="31"/>
      <c r="AG258" s="31">
        <f t="shared" si="87"/>
        <v>0</v>
      </c>
      <c r="AH258" s="31">
        <f t="shared" si="88"/>
        <v>0</v>
      </c>
      <c r="AI258" s="31"/>
      <c r="AJ258" s="31">
        <f t="shared" si="89"/>
        <v>0</v>
      </c>
      <c r="AK258" s="31">
        <f t="shared" si="90"/>
        <v>0</v>
      </c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</row>
    <row r="259" spans="2:50" s="154" customFormat="1" ht="13" outlineLevel="1">
      <c r="B259" s="159" t="s">
        <v>982</v>
      </c>
      <c r="C259" s="24" t="s">
        <v>1423</v>
      </c>
      <c r="D259" s="49" t="s">
        <v>517</v>
      </c>
      <c r="E259" s="38">
        <v>43509</v>
      </c>
      <c r="F259" s="70" t="s">
        <v>12</v>
      </c>
      <c r="G259" s="46" t="s">
        <v>13</v>
      </c>
      <c r="H259" s="28">
        <f t="shared" si="91"/>
        <v>15</v>
      </c>
      <c r="I259" s="72">
        <v>0</v>
      </c>
      <c r="J259" s="72">
        <v>15</v>
      </c>
      <c r="K259" s="255">
        <v>0</v>
      </c>
      <c r="L259" s="31" t="s">
        <v>1262</v>
      </c>
      <c r="M259" s="31" t="s">
        <v>1262</v>
      </c>
      <c r="N259" s="31" t="s">
        <v>1263</v>
      </c>
      <c r="O259" s="31" t="s">
        <v>1202</v>
      </c>
      <c r="P259" s="31" t="s">
        <v>1204</v>
      </c>
      <c r="Q259" s="31" t="s">
        <v>1159</v>
      </c>
      <c r="R259" s="31" t="s">
        <v>1159</v>
      </c>
      <c r="S259" s="55" t="s">
        <v>1261</v>
      </c>
      <c r="T259" s="31"/>
      <c r="U259" s="31">
        <f t="shared" si="83"/>
        <v>0</v>
      </c>
      <c r="V259" s="30"/>
      <c r="W259" s="272"/>
      <c r="X259" s="31"/>
      <c r="Y259" s="31">
        <f t="shared" si="84"/>
        <v>0</v>
      </c>
      <c r="AA259" s="174"/>
      <c r="AB259" s="31">
        <f t="shared" si="85"/>
        <v>0</v>
      </c>
      <c r="AC259" s="31"/>
      <c r="AD259" s="31">
        <f t="shared" si="86"/>
        <v>0</v>
      </c>
      <c r="AE259" s="31"/>
      <c r="AF259" s="31"/>
      <c r="AG259" s="31">
        <f t="shared" si="87"/>
        <v>0</v>
      </c>
      <c r="AH259" s="31">
        <f t="shared" si="88"/>
        <v>0</v>
      </c>
      <c r="AI259" s="31"/>
      <c r="AJ259" s="31">
        <f t="shared" si="89"/>
        <v>0</v>
      </c>
      <c r="AK259" s="31">
        <f t="shared" si="90"/>
        <v>0</v>
      </c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</row>
    <row r="260" spans="2:50" s="154" customFormat="1" ht="13" outlineLevel="1">
      <c r="B260" s="159" t="s">
        <v>407</v>
      </c>
      <c r="C260" s="24" t="s">
        <v>408</v>
      </c>
      <c r="D260" s="49" t="s">
        <v>406</v>
      </c>
      <c r="E260" s="38">
        <v>43343</v>
      </c>
      <c r="F260" s="70" t="s">
        <v>12</v>
      </c>
      <c r="G260" s="46" t="s">
        <v>24</v>
      </c>
      <c r="H260" s="28">
        <f t="shared" si="91"/>
        <v>65</v>
      </c>
      <c r="I260" s="72">
        <v>25</v>
      </c>
      <c r="J260" s="72">
        <v>40</v>
      </c>
      <c r="K260" s="255">
        <v>25</v>
      </c>
      <c r="L260" s="174" t="s">
        <v>1259</v>
      </c>
      <c r="M260" s="174" t="s">
        <v>1259</v>
      </c>
      <c r="N260" s="31" t="s">
        <v>1219</v>
      </c>
      <c r="O260" s="174" t="s">
        <v>1260</v>
      </c>
      <c r="P260" s="31" t="s">
        <v>1193</v>
      </c>
      <c r="Q260" s="174" t="s">
        <v>1158</v>
      </c>
      <c r="R260" s="174" t="s">
        <v>1176</v>
      </c>
      <c r="S260" s="55" t="s">
        <v>1261</v>
      </c>
      <c r="T260" s="31"/>
      <c r="U260" s="31">
        <f t="shared" ref="U260:U279" si="96">SUMIF(T260,"Y",I260)</f>
        <v>0</v>
      </c>
      <c r="V260" s="30"/>
      <c r="W260" s="272"/>
      <c r="X260" s="31"/>
      <c r="Y260" s="31">
        <f t="shared" ref="Y260:Y286" si="97">U260*X260</f>
        <v>0</v>
      </c>
      <c r="AA260" s="174"/>
      <c r="AB260" s="31">
        <f t="shared" ref="AB260:AB286" si="98">SUMIF(AA260,"Y",K260)*X260</f>
        <v>0</v>
      </c>
      <c r="AC260" s="31"/>
      <c r="AD260" s="31">
        <f t="shared" si="86"/>
        <v>0</v>
      </c>
      <c r="AE260" s="31"/>
      <c r="AF260" s="31"/>
      <c r="AG260" s="31">
        <f t="shared" si="87"/>
        <v>0</v>
      </c>
      <c r="AH260" s="31">
        <f t="shared" ref="AH260:AH286" si="99">(Y260-AB260-AD260)*AG260</f>
        <v>0</v>
      </c>
      <c r="AI260" s="31"/>
      <c r="AJ260" s="31">
        <f t="shared" si="89"/>
        <v>0</v>
      </c>
      <c r="AK260" s="31">
        <f t="shared" ref="AK260:AK286" si="100">Y260-AB260-AD260-AH260</f>
        <v>0</v>
      </c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</row>
    <row r="261" spans="2:50" s="154" customFormat="1" ht="13" outlineLevel="1">
      <c r="B261" s="159" t="s">
        <v>409</v>
      </c>
      <c r="C261" s="24" t="s">
        <v>410</v>
      </c>
      <c r="D261" s="49" t="s">
        <v>1649</v>
      </c>
      <c r="E261" s="38">
        <v>43783</v>
      </c>
      <c r="F261" s="70" t="s">
        <v>12</v>
      </c>
      <c r="G261" s="46" t="s">
        <v>13</v>
      </c>
      <c r="H261" s="28">
        <f t="shared" si="91"/>
        <v>80</v>
      </c>
      <c r="I261" s="72">
        <v>30</v>
      </c>
      <c r="J261" s="72">
        <v>50</v>
      </c>
      <c r="K261" s="255">
        <v>30</v>
      </c>
      <c r="L261" s="31" t="s">
        <v>1262</v>
      </c>
      <c r="M261" s="31" t="s">
        <v>1262</v>
      </c>
      <c r="N261" s="31" t="s">
        <v>1263</v>
      </c>
      <c r="O261" s="31" t="s">
        <v>1202</v>
      </c>
      <c r="P261" s="31" t="s">
        <v>1204</v>
      </c>
      <c r="Q261" s="31" t="s">
        <v>1159</v>
      </c>
      <c r="R261" s="31" t="s">
        <v>1159</v>
      </c>
      <c r="S261" s="55" t="s">
        <v>1261</v>
      </c>
      <c r="T261" s="31"/>
      <c r="U261" s="31">
        <f t="shared" si="96"/>
        <v>0</v>
      </c>
      <c r="V261" s="30"/>
      <c r="W261" s="272"/>
      <c r="X261" s="31"/>
      <c r="Y261" s="31">
        <f t="shared" si="97"/>
        <v>0</v>
      </c>
      <c r="AA261" s="174"/>
      <c r="AB261" s="31">
        <f t="shared" si="98"/>
        <v>0</v>
      </c>
      <c r="AC261" s="31"/>
      <c r="AD261" s="31">
        <f t="shared" si="86"/>
        <v>0</v>
      </c>
      <c r="AE261" s="31"/>
      <c r="AF261" s="31"/>
      <c r="AG261" s="31">
        <f t="shared" si="87"/>
        <v>0</v>
      </c>
      <c r="AH261" s="31">
        <f t="shared" si="99"/>
        <v>0</v>
      </c>
      <c r="AI261" s="31"/>
      <c r="AJ261" s="31">
        <f t="shared" si="89"/>
        <v>0</v>
      </c>
      <c r="AK261" s="31">
        <f t="shared" si="100"/>
        <v>0</v>
      </c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</row>
    <row r="262" spans="2:50" s="154" customFormat="1" ht="13" outlineLevel="1">
      <c r="B262" s="159" t="s">
        <v>411</v>
      </c>
      <c r="C262" s="24" t="s">
        <v>412</v>
      </c>
      <c r="D262" s="49" t="s">
        <v>406</v>
      </c>
      <c r="E262" s="38">
        <v>43343</v>
      </c>
      <c r="F262" s="215" t="s">
        <v>12</v>
      </c>
      <c r="G262" s="216" t="s">
        <v>13</v>
      </c>
      <c r="H262" s="28">
        <f t="shared" si="91"/>
        <v>110</v>
      </c>
      <c r="I262" s="72">
        <v>25</v>
      </c>
      <c r="J262" s="72">
        <v>85</v>
      </c>
      <c r="K262" s="255">
        <v>25</v>
      </c>
      <c r="L262" s="31" t="s">
        <v>1262</v>
      </c>
      <c r="M262" s="31" t="s">
        <v>1262</v>
      </c>
      <c r="N262" s="31" t="s">
        <v>1263</v>
      </c>
      <c r="O262" s="31" t="s">
        <v>1202</v>
      </c>
      <c r="P262" s="31" t="s">
        <v>1204</v>
      </c>
      <c r="Q262" s="31" t="s">
        <v>1158</v>
      </c>
      <c r="R262" s="31" t="s">
        <v>1159</v>
      </c>
      <c r="S262" s="55" t="s">
        <v>1261</v>
      </c>
      <c r="T262" s="31"/>
      <c r="U262" s="31">
        <f t="shared" si="96"/>
        <v>0</v>
      </c>
      <c r="V262" s="30"/>
      <c r="W262" s="272"/>
      <c r="X262" s="31"/>
      <c r="Y262" s="31">
        <f t="shared" si="97"/>
        <v>0</v>
      </c>
      <c r="AA262" s="174"/>
      <c r="AB262" s="31">
        <f t="shared" si="98"/>
        <v>0</v>
      </c>
      <c r="AC262" s="31"/>
      <c r="AD262" s="31">
        <f t="shared" si="86"/>
        <v>0</v>
      </c>
      <c r="AE262" s="31"/>
      <c r="AF262" s="31"/>
      <c r="AG262" s="31">
        <f t="shared" si="87"/>
        <v>0</v>
      </c>
      <c r="AH262" s="31">
        <f t="shared" si="99"/>
        <v>0</v>
      </c>
      <c r="AI262" s="31"/>
      <c r="AJ262" s="31">
        <f t="shared" si="89"/>
        <v>0</v>
      </c>
      <c r="AK262" s="31">
        <f t="shared" si="100"/>
        <v>0</v>
      </c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</row>
    <row r="263" spans="2:50" s="154" customFormat="1" ht="13" outlineLevel="1">
      <c r="B263" s="159" t="s">
        <v>413</v>
      </c>
      <c r="C263" s="24" t="s">
        <v>1425</v>
      </c>
      <c r="D263" s="49" t="s">
        <v>148</v>
      </c>
      <c r="E263" s="38">
        <v>43511</v>
      </c>
      <c r="F263" s="215" t="s">
        <v>12</v>
      </c>
      <c r="G263" s="216" t="s">
        <v>13</v>
      </c>
      <c r="H263" s="28">
        <f t="shared" si="91"/>
        <v>240</v>
      </c>
      <c r="I263" s="72">
        <v>110</v>
      </c>
      <c r="J263" s="72">
        <v>130</v>
      </c>
      <c r="K263" s="253">
        <v>0</v>
      </c>
      <c r="L263" s="31" t="s">
        <v>1262</v>
      </c>
      <c r="M263" s="31" t="s">
        <v>1262</v>
      </c>
      <c r="N263" s="31" t="s">
        <v>1263</v>
      </c>
      <c r="O263" s="31" t="s">
        <v>1202</v>
      </c>
      <c r="P263" s="31" t="s">
        <v>1204</v>
      </c>
      <c r="Q263" s="31" t="s">
        <v>1159</v>
      </c>
      <c r="R263" s="31" t="s">
        <v>1159</v>
      </c>
      <c r="S263" s="55" t="s">
        <v>1261</v>
      </c>
      <c r="T263" s="31"/>
      <c r="U263" s="31">
        <f t="shared" si="96"/>
        <v>0</v>
      </c>
      <c r="V263" s="30"/>
      <c r="W263" s="272"/>
      <c r="X263" s="31"/>
      <c r="Y263" s="31">
        <f t="shared" si="97"/>
        <v>0</v>
      </c>
      <c r="AA263" s="31"/>
      <c r="AB263" s="31">
        <f t="shared" si="98"/>
        <v>0</v>
      </c>
      <c r="AC263" s="31"/>
      <c r="AD263" s="31">
        <f t="shared" si="86"/>
        <v>0</v>
      </c>
      <c r="AE263" s="31"/>
      <c r="AF263" s="31"/>
      <c r="AG263" s="31">
        <f t="shared" si="87"/>
        <v>0</v>
      </c>
      <c r="AH263" s="31">
        <f t="shared" si="99"/>
        <v>0</v>
      </c>
      <c r="AI263" s="31"/>
      <c r="AJ263" s="31">
        <f t="shared" si="89"/>
        <v>0</v>
      </c>
      <c r="AK263" s="31">
        <f t="shared" si="100"/>
        <v>0</v>
      </c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</row>
    <row r="264" spans="2:50" s="154" customFormat="1" ht="13" outlineLevel="1">
      <c r="B264" s="159" t="s">
        <v>414</v>
      </c>
      <c r="C264" s="24" t="s">
        <v>415</v>
      </c>
      <c r="D264" s="49" t="s">
        <v>1426</v>
      </c>
      <c r="E264" s="38">
        <v>43611</v>
      </c>
      <c r="F264" s="217" t="s">
        <v>59</v>
      </c>
      <c r="G264" s="218" t="s">
        <v>13</v>
      </c>
      <c r="H264" s="28">
        <f t="shared" si="91"/>
        <v>1020</v>
      </c>
      <c r="I264" s="72">
        <v>60</v>
      </c>
      <c r="J264" s="72">
        <v>960</v>
      </c>
      <c r="K264" s="253">
        <v>0</v>
      </c>
      <c r="L264" s="31" t="s">
        <v>1262</v>
      </c>
      <c r="M264" s="31" t="s">
        <v>1262</v>
      </c>
      <c r="N264" s="31" t="s">
        <v>1263</v>
      </c>
      <c r="O264" s="31" t="s">
        <v>1202</v>
      </c>
      <c r="P264" s="31" t="s">
        <v>1204</v>
      </c>
      <c r="Q264" s="31" t="s">
        <v>1159</v>
      </c>
      <c r="R264" s="31" t="s">
        <v>1159</v>
      </c>
      <c r="S264" s="55" t="s">
        <v>1261</v>
      </c>
      <c r="T264" s="31"/>
      <c r="U264" s="31">
        <f t="shared" si="96"/>
        <v>0</v>
      </c>
      <c r="V264" s="30"/>
      <c r="W264" s="272"/>
      <c r="X264" s="31"/>
      <c r="Y264" s="31">
        <f t="shared" si="97"/>
        <v>0</v>
      </c>
      <c r="AA264" s="31"/>
      <c r="AB264" s="31">
        <f t="shared" si="98"/>
        <v>0</v>
      </c>
      <c r="AC264" s="31"/>
      <c r="AD264" s="31">
        <f t="shared" si="86"/>
        <v>0</v>
      </c>
      <c r="AE264" s="31"/>
      <c r="AF264" s="31"/>
      <c r="AG264" s="31">
        <f t="shared" si="87"/>
        <v>0</v>
      </c>
      <c r="AH264" s="31">
        <f t="shared" si="99"/>
        <v>0</v>
      </c>
      <c r="AI264" s="31"/>
      <c r="AJ264" s="31">
        <f t="shared" si="89"/>
        <v>0</v>
      </c>
      <c r="AK264" s="31">
        <f t="shared" si="100"/>
        <v>0</v>
      </c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</row>
    <row r="265" spans="2:50" s="154" customFormat="1" ht="26" outlineLevel="1">
      <c r="B265" s="159" t="s">
        <v>416</v>
      </c>
      <c r="C265" s="24" t="s">
        <v>417</v>
      </c>
      <c r="D265" s="49" t="s">
        <v>43</v>
      </c>
      <c r="E265" s="38">
        <v>43070</v>
      </c>
      <c r="F265" s="215" t="s">
        <v>44</v>
      </c>
      <c r="G265" s="216"/>
      <c r="H265" s="28">
        <f t="shared" si="91"/>
        <v>375</v>
      </c>
      <c r="I265" s="71">
        <v>40</v>
      </c>
      <c r="J265" s="71">
        <v>335</v>
      </c>
      <c r="K265" s="253">
        <v>0</v>
      </c>
      <c r="L265" s="173"/>
      <c r="M265" s="173"/>
      <c r="N265" s="173"/>
      <c r="O265" s="173"/>
      <c r="P265" s="173"/>
      <c r="Q265" s="173"/>
      <c r="R265" s="173"/>
      <c r="S265" s="55"/>
      <c r="T265" s="31"/>
      <c r="U265" s="31">
        <f t="shared" si="96"/>
        <v>0</v>
      </c>
      <c r="V265" s="30"/>
      <c r="W265" s="272"/>
      <c r="X265" s="31"/>
      <c r="Y265" s="31">
        <f t="shared" si="97"/>
        <v>0</v>
      </c>
      <c r="AA265" s="31"/>
      <c r="AB265" s="31">
        <f t="shared" si="98"/>
        <v>0</v>
      </c>
      <c r="AC265" s="31"/>
      <c r="AD265" s="31">
        <f t="shared" si="86"/>
        <v>0</v>
      </c>
      <c r="AE265" s="31"/>
      <c r="AF265" s="31"/>
      <c r="AG265" s="31">
        <f t="shared" si="87"/>
        <v>0</v>
      </c>
      <c r="AH265" s="31">
        <f t="shared" si="99"/>
        <v>0</v>
      </c>
      <c r="AI265" s="31"/>
      <c r="AJ265" s="31">
        <f t="shared" si="89"/>
        <v>0</v>
      </c>
      <c r="AK265" s="31">
        <f t="shared" si="100"/>
        <v>0</v>
      </c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</row>
    <row r="266" spans="2:50" s="154" customFormat="1" ht="13" outlineLevel="1">
      <c r="B266" s="159" t="s">
        <v>418</v>
      </c>
      <c r="C266" s="24" t="s">
        <v>419</v>
      </c>
      <c r="D266" s="49" t="s">
        <v>16</v>
      </c>
      <c r="E266" s="38">
        <v>43417</v>
      </c>
      <c r="F266" s="217" t="s">
        <v>420</v>
      </c>
      <c r="G266" s="218" t="s">
        <v>13</v>
      </c>
      <c r="H266" s="28">
        <f t="shared" si="91"/>
        <v>335</v>
      </c>
      <c r="I266" s="71">
        <v>35</v>
      </c>
      <c r="J266" s="71">
        <v>300</v>
      </c>
      <c r="K266" s="253">
        <v>0</v>
      </c>
      <c r="L266" s="31" t="s">
        <v>1159</v>
      </c>
      <c r="M266" s="31" t="s">
        <v>1159</v>
      </c>
      <c r="N266" s="31" t="s">
        <v>1158</v>
      </c>
      <c r="O266" s="31" t="s">
        <v>1159</v>
      </c>
      <c r="P266" s="31" t="s">
        <v>1159</v>
      </c>
      <c r="Q266" s="31" t="s">
        <v>1159</v>
      </c>
      <c r="R266" s="31" t="s">
        <v>1159</v>
      </c>
      <c r="S266" s="55" t="s">
        <v>1261</v>
      </c>
      <c r="T266" s="31"/>
      <c r="U266" s="31">
        <f t="shared" si="96"/>
        <v>0</v>
      </c>
      <c r="V266" s="30"/>
      <c r="W266" s="272"/>
      <c r="X266" s="31"/>
      <c r="Y266" s="31">
        <f t="shared" si="97"/>
        <v>0</v>
      </c>
      <c r="AA266" s="31"/>
      <c r="AB266" s="31">
        <f t="shared" si="98"/>
        <v>0</v>
      </c>
      <c r="AC266" s="31"/>
      <c r="AD266" s="31">
        <f t="shared" si="86"/>
        <v>0</v>
      </c>
      <c r="AE266" s="31"/>
      <c r="AF266" s="31"/>
      <c r="AG266" s="31">
        <f t="shared" si="87"/>
        <v>0</v>
      </c>
      <c r="AH266" s="31">
        <f t="shared" si="99"/>
        <v>0</v>
      </c>
      <c r="AI266" s="31"/>
      <c r="AJ266" s="31">
        <f t="shared" si="89"/>
        <v>0</v>
      </c>
      <c r="AK266" s="31">
        <f t="shared" si="100"/>
        <v>0</v>
      </c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</row>
    <row r="267" spans="2:50" s="154" customFormat="1" ht="13" outlineLevel="1">
      <c r="B267" s="159" t="s">
        <v>421</v>
      </c>
      <c r="C267" s="24" t="s">
        <v>422</v>
      </c>
      <c r="D267" s="49" t="s">
        <v>423</v>
      </c>
      <c r="E267" s="38">
        <v>43242</v>
      </c>
      <c r="F267" s="217" t="s">
        <v>53</v>
      </c>
      <c r="G267" s="218" t="s">
        <v>13</v>
      </c>
      <c r="H267" s="28">
        <f t="shared" si="91"/>
        <v>730</v>
      </c>
      <c r="I267" s="71">
        <v>75</v>
      </c>
      <c r="J267" s="71">
        <v>655</v>
      </c>
      <c r="K267" s="253">
        <v>0</v>
      </c>
      <c r="L267" s="31" t="s">
        <v>1159</v>
      </c>
      <c r="M267" s="31" t="s">
        <v>1159</v>
      </c>
      <c r="N267" s="31" t="s">
        <v>1158</v>
      </c>
      <c r="O267" s="31" t="s">
        <v>1159</v>
      </c>
      <c r="P267" s="31" t="s">
        <v>1159</v>
      </c>
      <c r="Q267" s="31" t="s">
        <v>1158</v>
      </c>
      <c r="R267" s="31" t="s">
        <v>1159</v>
      </c>
      <c r="S267" s="55" t="s">
        <v>1264</v>
      </c>
      <c r="T267" s="31"/>
      <c r="U267" s="31">
        <f t="shared" si="96"/>
        <v>0</v>
      </c>
      <c r="V267" s="30"/>
      <c r="W267" s="272"/>
      <c r="X267" s="31"/>
      <c r="Y267" s="31">
        <f t="shared" si="97"/>
        <v>0</v>
      </c>
      <c r="AA267" s="31"/>
      <c r="AB267" s="31">
        <f t="shared" si="98"/>
        <v>0</v>
      </c>
      <c r="AC267" s="31"/>
      <c r="AD267" s="31">
        <f t="shared" si="86"/>
        <v>0</v>
      </c>
      <c r="AE267" s="31"/>
      <c r="AF267" s="31"/>
      <c r="AG267" s="31">
        <f t="shared" si="87"/>
        <v>0</v>
      </c>
      <c r="AH267" s="31">
        <f t="shared" si="99"/>
        <v>0</v>
      </c>
      <c r="AI267" s="31"/>
      <c r="AJ267" s="31">
        <f t="shared" si="89"/>
        <v>0</v>
      </c>
      <c r="AK267" s="31">
        <f t="shared" si="100"/>
        <v>0</v>
      </c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</row>
    <row r="268" spans="2:50" s="154" customFormat="1" ht="13" outlineLevel="1">
      <c r="B268" s="159" t="s">
        <v>1427</v>
      </c>
      <c r="C268" s="24" t="s">
        <v>1428</v>
      </c>
      <c r="D268" s="49" t="s">
        <v>1429</v>
      </c>
      <c r="E268" s="38">
        <v>43728</v>
      </c>
      <c r="F268" s="217" t="s">
        <v>420</v>
      </c>
      <c r="G268" s="218" t="s">
        <v>13</v>
      </c>
      <c r="H268" s="28">
        <f t="shared" ref="H268" si="101">I268+J268</f>
        <v>360</v>
      </c>
      <c r="I268" s="71">
        <v>60</v>
      </c>
      <c r="J268" s="71">
        <v>300</v>
      </c>
      <c r="K268" s="253">
        <v>0</v>
      </c>
      <c r="L268" s="173"/>
      <c r="M268" s="173"/>
      <c r="N268" s="173"/>
      <c r="O268" s="173"/>
      <c r="P268" s="173"/>
      <c r="Q268" s="173"/>
      <c r="R268" s="173"/>
      <c r="S268" s="55"/>
      <c r="T268" s="31"/>
      <c r="U268" s="31">
        <f t="shared" si="96"/>
        <v>0</v>
      </c>
      <c r="V268" s="30"/>
      <c r="W268" s="272"/>
      <c r="X268" s="31"/>
      <c r="Y268" s="31">
        <f t="shared" si="97"/>
        <v>0</v>
      </c>
      <c r="AA268" s="31"/>
      <c r="AB268" s="31">
        <f t="shared" si="98"/>
        <v>0</v>
      </c>
      <c r="AC268" s="31"/>
      <c r="AD268" s="31">
        <f t="shared" si="86"/>
        <v>0</v>
      </c>
      <c r="AE268" s="31"/>
      <c r="AF268" s="31"/>
      <c r="AG268" s="31">
        <f t="shared" si="87"/>
        <v>0</v>
      </c>
      <c r="AH268" s="31">
        <f t="shared" si="99"/>
        <v>0</v>
      </c>
      <c r="AI268" s="31"/>
      <c r="AJ268" s="31">
        <f t="shared" si="89"/>
        <v>0</v>
      </c>
      <c r="AK268" s="31">
        <f t="shared" si="100"/>
        <v>0</v>
      </c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</row>
    <row r="269" spans="2:50" s="154" customFormat="1" ht="13" outlineLevel="1">
      <c r="B269" s="159" t="s">
        <v>424</v>
      </c>
      <c r="C269" s="24" t="s">
        <v>425</v>
      </c>
      <c r="D269" s="49" t="s">
        <v>1424</v>
      </c>
      <c r="E269" s="38">
        <v>43518</v>
      </c>
      <c r="F269" s="215" t="s">
        <v>12</v>
      </c>
      <c r="G269" s="216" t="s">
        <v>24</v>
      </c>
      <c r="H269" s="28">
        <f t="shared" si="91"/>
        <v>740</v>
      </c>
      <c r="I269" s="72">
        <v>20</v>
      </c>
      <c r="J269" s="72">
        <v>720</v>
      </c>
      <c r="K269" s="255">
        <v>20</v>
      </c>
      <c r="L269" s="31" t="s">
        <v>1159</v>
      </c>
      <c r="M269" s="31" t="s">
        <v>1159</v>
      </c>
      <c r="N269" s="31" t="s">
        <v>1158</v>
      </c>
      <c r="O269" s="31" t="s">
        <v>1159</v>
      </c>
      <c r="P269" s="31" t="s">
        <v>1159</v>
      </c>
      <c r="Q269" s="174" t="s">
        <v>1176</v>
      </c>
      <c r="R269" s="174" t="s">
        <v>1176</v>
      </c>
      <c r="S269" s="55" t="s">
        <v>1261</v>
      </c>
      <c r="T269" s="31"/>
      <c r="U269" s="31">
        <f t="shared" si="96"/>
        <v>0</v>
      </c>
      <c r="V269" s="30"/>
      <c r="W269" s="272"/>
      <c r="X269" s="31"/>
      <c r="Y269" s="31">
        <f t="shared" si="97"/>
        <v>0</v>
      </c>
      <c r="AA269" s="174"/>
      <c r="AB269" s="31">
        <f t="shared" si="98"/>
        <v>0</v>
      </c>
      <c r="AC269" s="31"/>
      <c r="AD269" s="31">
        <f t="shared" si="86"/>
        <v>0</v>
      </c>
      <c r="AE269" s="31"/>
      <c r="AF269" s="31"/>
      <c r="AG269" s="31">
        <f t="shared" si="87"/>
        <v>0</v>
      </c>
      <c r="AH269" s="31">
        <f t="shared" si="99"/>
        <v>0</v>
      </c>
      <c r="AI269" s="31"/>
      <c r="AJ269" s="31">
        <f t="shared" si="89"/>
        <v>0</v>
      </c>
      <c r="AK269" s="31">
        <f t="shared" si="100"/>
        <v>0</v>
      </c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</row>
    <row r="270" spans="2:50" s="154" customFormat="1" ht="13" outlineLevel="1">
      <c r="B270" s="159" t="s">
        <v>427</v>
      </c>
      <c r="C270" s="24" t="s">
        <v>428</v>
      </c>
      <c r="D270" s="49" t="s">
        <v>1430</v>
      </c>
      <c r="E270" s="38">
        <v>43518</v>
      </c>
      <c r="F270" s="215" t="s">
        <v>12</v>
      </c>
      <c r="G270" s="216" t="s">
        <v>13</v>
      </c>
      <c r="H270" s="28">
        <f t="shared" si="91"/>
        <v>750</v>
      </c>
      <c r="I270" s="72">
        <v>25</v>
      </c>
      <c r="J270" s="72">
        <v>725</v>
      </c>
      <c r="K270" s="255">
        <v>25</v>
      </c>
      <c r="L270" s="31" t="s">
        <v>1159</v>
      </c>
      <c r="M270" s="31" t="s">
        <v>1159</v>
      </c>
      <c r="N270" s="31" t="s">
        <v>1159</v>
      </c>
      <c r="O270" s="31" t="s">
        <v>1159</v>
      </c>
      <c r="P270" s="31" t="s">
        <v>1159</v>
      </c>
      <c r="Q270" s="31" t="s">
        <v>1159</v>
      </c>
      <c r="R270" s="31" t="s">
        <v>1159</v>
      </c>
      <c r="S270" s="55" t="s">
        <v>1261</v>
      </c>
      <c r="T270" s="31"/>
      <c r="U270" s="31">
        <f t="shared" si="96"/>
        <v>0</v>
      </c>
      <c r="V270" s="30"/>
      <c r="W270" s="272"/>
      <c r="X270" s="31"/>
      <c r="Y270" s="31">
        <f t="shared" si="97"/>
        <v>0</v>
      </c>
      <c r="AA270" s="174"/>
      <c r="AB270" s="31">
        <f t="shared" si="98"/>
        <v>0</v>
      </c>
      <c r="AC270" s="31"/>
      <c r="AD270" s="31">
        <f t="shared" si="86"/>
        <v>0</v>
      </c>
      <c r="AE270" s="31"/>
      <c r="AF270" s="31"/>
      <c r="AG270" s="31">
        <f t="shared" si="87"/>
        <v>0</v>
      </c>
      <c r="AH270" s="31">
        <f t="shared" si="99"/>
        <v>0</v>
      </c>
      <c r="AI270" s="31"/>
      <c r="AJ270" s="31">
        <f t="shared" si="89"/>
        <v>0</v>
      </c>
      <c r="AK270" s="31">
        <f t="shared" si="100"/>
        <v>0</v>
      </c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</row>
    <row r="271" spans="2:50" s="154" customFormat="1" ht="13" outlineLevel="1">
      <c r="B271" s="159" t="s">
        <v>429</v>
      </c>
      <c r="C271" s="24" t="s">
        <v>430</v>
      </c>
      <c r="D271" s="25" t="s">
        <v>406</v>
      </c>
      <c r="E271" s="16">
        <v>43314</v>
      </c>
      <c r="F271" s="70" t="s">
        <v>12</v>
      </c>
      <c r="G271" s="46" t="s">
        <v>13</v>
      </c>
      <c r="H271" s="28">
        <f t="shared" si="91"/>
        <v>680</v>
      </c>
      <c r="I271" s="72">
        <v>135</v>
      </c>
      <c r="J271" s="72">
        <v>545</v>
      </c>
      <c r="K271" s="255">
        <v>0</v>
      </c>
      <c r="L271" s="31" t="s">
        <v>1159</v>
      </c>
      <c r="M271" s="31" t="s">
        <v>1159</v>
      </c>
      <c r="N271" s="31" t="s">
        <v>1158</v>
      </c>
      <c r="O271" s="31" t="s">
        <v>1159</v>
      </c>
      <c r="P271" s="31" t="s">
        <v>1158</v>
      </c>
      <c r="Q271" s="31" t="s">
        <v>1159</v>
      </c>
      <c r="R271" s="31" t="s">
        <v>1159</v>
      </c>
      <c r="S271" s="55" t="s">
        <v>1261</v>
      </c>
      <c r="T271" s="31"/>
      <c r="U271" s="31">
        <f t="shared" si="96"/>
        <v>0</v>
      </c>
      <c r="V271" s="30"/>
      <c r="W271" s="272"/>
      <c r="X271" s="31"/>
      <c r="Y271" s="31">
        <f t="shared" si="97"/>
        <v>0</v>
      </c>
      <c r="AA271" s="174"/>
      <c r="AB271" s="31">
        <f t="shared" si="98"/>
        <v>0</v>
      </c>
      <c r="AC271" s="31"/>
      <c r="AD271" s="31">
        <f t="shared" si="86"/>
        <v>0</v>
      </c>
      <c r="AE271" s="31"/>
      <c r="AF271" s="31"/>
      <c r="AG271" s="31">
        <f t="shared" si="87"/>
        <v>0</v>
      </c>
      <c r="AH271" s="31">
        <f t="shared" si="99"/>
        <v>0</v>
      </c>
      <c r="AI271" s="31"/>
      <c r="AJ271" s="31">
        <f t="shared" si="89"/>
        <v>0</v>
      </c>
      <c r="AK271" s="31">
        <f t="shared" si="100"/>
        <v>0</v>
      </c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</row>
    <row r="272" spans="2:50" s="154" customFormat="1" ht="13" outlineLevel="1">
      <c r="B272" s="159" t="s">
        <v>431</v>
      </c>
      <c r="C272" s="24" t="s">
        <v>432</v>
      </c>
      <c r="D272" s="25" t="s">
        <v>426</v>
      </c>
      <c r="E272" s="16">
        <v>43403</v>
      </c>
      <c r="F272" s="70" t="s">
        <v>12</v>
      </c>
      <c r="G272" s="46" t="s">
        <v>13</v>
      </c>
      <c r="H272" s="28">
        <f t="shared" si="91"/>
        <v>725</v>
      </c>
      <c r="I272" s="71">
        <v>40</v>
      </c>
      <c r="J272" s="71">
        <v>685</v>
      </c>
      <c r="K272" s="255">
        <v>0</v>
      </c>
      <c r="L272" s="31" t="s">
        <v>1159</v>
      </c>
      <c r="M272" s="31" t="s">
        <v>1159</v>
      </c>
      <c r="N272" s="31" t="s">
        <v>1159</v>
      </c>
      <c r="O272" s="31" t="s">
        <v>1159</v>
      </c>
      <c r="P272" s="31" t="s">
        <v>1159</v>
      </c>
      <c r="Q272" s="31" t="s">
        <v>1159</v>
      </c>
      <c r="R272" s="31" t="s">
        <v>1159</v>
      </c>
      <c r="S272" s="55" t="s">
        <v>1261</v>
      </c>
      <c r="T272" s="31"/>
      <c r="U272" s="31">
        <f t="shared" si="96"/>
        <v>0</v>
      </c>
      <c r="V272" s="30"/>
      <c r="W272" s="272"/>
      <c r="X272" s="31"/>
      <c r="Y272" s="31">
        <f t="shared" si="97"/>
        <v>0</v>
      </c>
      <c r="AA272" s="174"/>
      <c r="AB272" s="31">
        <f t="shared" si="98"/>
        <v>0</v>
      </c>
      <c r="AC272" s="31"/>
      <c r="AD272" s="31">
        <f t="shared" si="86"/>
        <v>0</v>
      </c>
      <c r="AE272" s="31"/>
      <c r="AF272" s="31"/>
      <c r="AG272" s="31">
        <f t="shared" si="87"/>
        <v>0</v>
      </c>
      <c r="AH272" s="31">
        <f t="shared" si="99"/>
        <v>0</v>
      </c>
      <c r="AI272" s="31"/>
      <c r="AJ272" s="31">
        <f t="shared" si="89"/>
        <v>0</v>
      </c>
      <c r="AK272" s="31">
        <f t="shared" si="100"/>
        <v>0</v>
      </c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</row>
    <row r="273" spans="2:50" s="154" customFormat="1" ht="13" outlineLevel="1">
      <c r="B273" s="159" t="s">
        <v>433</v>
      </c>
      <c r="C273" s="24" t="s">
        <v>434</v>
      </c>
      <c r="D273" s="25" t="s">
        <v>1431</v>
      </c>
      <c r="E273" s="16">
        <v>43518</v>
      </c>
      <c r="F273" s="70" t="s">
        <v>12</v>
      </c>
      <c r="G273" s="46" t="s">
        <v>24</v>
      </c>
      <c r="H273" s="28">
        <f t="shared" si="91"/>
        <v>600</v>
      </c>
      <c r="I273" s="71">
        <v>35</v>
      </c>
      <c r="J273" s="71">
        <v>565</v>
      </c>
      <c r="K273" s="255">
        <v>0</v>
      </c>
      <c r="L273" s="31" t="s">
        <v>1159</v>
      </c>
      <c r="M273" s="31" t="s">
        <v>1159</v>
      </c>
      <c r="N273" s="31" t="s">
        <v>1158</v>
      </c>
      <c r="O273" s="31" t="s">
        <v>1159</v>
      </c>
      <c r="P273" s="31" t="s">
        <v>1158</v>
      </c>
      <c r="Q273" s="31" t="s">
        <v>1159</v>
      </c>
      <c r="R273" s="31" t="s">
        <v>1159</v>
      </c>
      <c r="S273" s="55" t="s">
        <v>1261</v>
      </c>
      <c r="T273" s="31"/>
      <c r="U273" s="31">
        <f t="shared" si="96"/>
        <v>0</v>
      </c>
      <c r="V273" s="30"/>
      <c r="W273" s="272"/>
      <c r="X273" s="31"/>
      <c r="Y273" s="31">
        <f t="shared" si="97"/>
        <v>0</v>
      </c>
      <c r="AA273" s="174"/>
      <c r="AB273" s="31">
        <f t="shared" si="98"/>
        <v>0</v>
      </c>
      <c r="AC273" s="31"/>
      <c r="AD273" s="31">
        <f t="shared" si="86"/>
        <v>0</v>
      </c>
      <c r="AE273" s="31"/>
      <c r="AF273" s="31"/>
      <c r="AG273" s="31">
        <f t="shared" si="87"/>
        <v>0</v>
      </c>
      <c r="AH273" s="31">
        <f t="shared" si="99"/>
        <v>0</v>
      </c>
      <c r="AI273" s="31"/>
      <c r="AJ273" s="31">
        <f t="shared" si="89"/>
        <v>0</v>
      </c>
      <c r="AK273" s="31">
        <f t="shared" si="100"/>
        <v>0</v>
      </c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</row>
    <row r="274" spans="2:50" s="154" customFormat="1" ht="13" outlineLevel="1">
      <c r="B274" s="159" t="s">
        <v>435</v>
      </c>
      <c r="C274" s="24" t="s">
        <v>436</v>
      </c>
      <c r="D274" s="25" t="s">
        <v>148</v>
      </c>
      <c r="E274" s="16">
        <v>43518</v>
      </c>
      <c r="F274" s="70" t="s">
        <v>12</v>
      </c>
      <c r="G274" s="46" t="s">
        <v>24</v>
      </c>
      <c r="H274" s="28">
        <f t="shared" si="91"/>
        <v>580</v>
      </c>
      <c r="I274" s="71">
        <v>25</v>
      </c>
      <c r="J274" s="71">
        <v>555</v>
      </c>
      <c r="K274" s="253">
        <v>0</v>
      </c>
      <c r="L274" s="31" t="s">
        <v>1159</v>
      </c>
      <c r="M274" s="31" t="s">
        <v>1159</v>
      </c>
      <c r="N274" s="31" t="s">
        <v>1158</v>
      </c>
      <c r="O274" s="31" t="s">
        <v>1159</v>
      </c>
      <c r="P274" s="31" t="s">
        <v>1158</v>
      </c>
      <c r="Q274" s="31" t="s">
        <v>1159</v>
      </c>
      <c r="R274" s="31" t="s">
        <v>1159</v>
      </c>
      <c r="S274" s="55" t="s">
        <v>1261</v>
      </c>
      <c r="T274" s="31"/>
      <c r="U274" s="31">
        <f t="shared" si="96"/>
        <v>0</v>
      </c>
      <c r="V274" s="30"/>
      <c r="W274" s="272"/>
      <c r="X274" s="31"/>
      <c r="Y274" s="31">
        <f t="shared" si="97"/>
        <v>0</v>
      </c>
      <c r="AA274" s="31"/>
      <c r="AB274" s="31">
        <f t="shared" si="98"/>
        <v>0</v>
      </c>
      <c r="AC274" s="31"/>
      <c r="AD274" s="31">
        <f t="shared" si="86"/>
        <v>0</v>
      </c>
      <c r="AE274" s="31"/>
      <c r="AF274" s="31"/>
      <c r="AG274" s="31">
        <f t="shared" si="87"/>
        <v>0</v>
      </c>
      <c r="AH274" s="31">
        <f t="shared" si="99"/>
        <v>0</v>
      </c>
      <c r="AI274" s="31"/>
      <c r="AJ274" s="31">
        <f t="shared" si="89"/>
        <v>0</v>
      </c>
      <c r="AK274" s="31">
        <f t="shared" si="100"/>
        <v>0</v>
      </c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</row>
    <row r="275" spans="2:50" s="154" customFormat="1" ht="13" outlineLevel="1">
      <c r="B275" s="159" t="s">
        <v>437</v>
      </c>
      <c r="C275" s="24" t="s">
        <v>438</v>
      </c>
      <c r="D275" s="25" t="s">
        <v>1424</v>
      </c>
      <c r="E275" s="16">
        <v>43518</v>
      </c>
      <c r="F275" s="70" t="s">
        <v>12</v>
      </c>
      <c r="G275" s="46" t="s">
        <v>24</v>
      </c>
      <c r="H275" s="28">
        <f t="shared" si="91"/>
        <v>1150</v>
      </c>
      <c r="I275" s="71">
        <v>35</v>
      </c>
      <c r="J275" s="71">
        <v>1115</v>
      </c>
      <c r="K275" s="253">
        <v>0</v>
      </c>
      <c r="L275" s="31" t="s">
        <v>1159</v>
      </c>
      <c r="M275" s="31" t="s">
        <v>1159</v>
      </c>
      <c r="N275" s="31" t="s">
        <v>1158</v>
      </c>
      <c r="O275" s="31" t="s">
        <v>1159</v>
      </c>
      <c r="P275" s="31" t="s">
        <v>1158</v>
      </c>
      <c r="Q275" s="31" t="s">
        <v>1158</v>
      </c>
      <c r="R275" s="31" t="s">
        <v>1159</v>
      </c>
      <c r="S275" s="55" t="s">
        <v>1261</v>
      </c>
      <c r="T275" s="31"/>
      <c r="U275" s="31">
        <f t="shared" si="96"/>
        <v>0</v>
      </c>
      <c r="V275" s="30"/>
      <c r="W275" s="272"/>
      <c r="X275" s="31"/>
      <c r="Y275" s="31">
        <f t="shared" si="97"/>
        <v>0</v>
      </c>
      <c r="AA275" s="31"/>
      <c r="AB275" s="31">
        <f t="shared" si="98"/>
        <v>0</v>
      </c>
      <c r="AC275" s="31"/>
      <c r="AD275" s="31">
        <f t="shared" si="86"/>
        <v>0</v>
      </c>
      <c r="AE275" s="31"/>
      <c r="AF275" s="31"/>
      <c r="AG275" s="31">
        <f t="shared" si="87"/>
        <v>0</v>
      </c>
      <c r="AH275" s="31">
        <f t="shared" si="99"/>
        <v>0</v>
      </c>
      <c r="AI275" s="31"/>
      <c r="AJ275" s="31">
        <f t="shared" si="89"/>
        <v>0</v>
      </c>
      <c r="AK275" s="31">
        <f t="shared" si="100"/>
        <v>0</v>
      </c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</row>
    <row r="276" spans="2:50" s="154" customFormat="1" ht="13" outlineLevel="1">
      <c r="B276" s="159" t="s">
        <v>439</v>
      </c>
      <c r="C276" s="24" t="s">
        <v>440</v>
      </c>
      <c r="D276" s="25" t="s">
        <v>156</v>
      </c>
      <c r="E276" s="16">
        <v>43313</v>
      </c>
      <c r="F276" s="70" t="s">
        <v>12</v>
      </c>
      <c r="G276" s="46" t="s">
        <v>13</v>
      </c>
      <c r="H276" s="28">
        <f t="shared" si="91"/>
        <v>1927</v>
      </c>
      <c r="I276" s="71">
        <v>7</v>
      </c>
      <c r="J276" s="71">
        <v>1920</v>
      </c>
      <c r="K276" s="255">
        <v>7</v>
      </c>
      <c r="L276" s="31" t="s">
        <v>1159</v>
      </c>
      <c r="M276" s="31" t="s">
        <v>1159</v>
      </c>
      <c r="N276" s="31" t="s">
        <v>1158</v>
      </c>
      <c r="O276" s="31" t="s">
        <v>1159</v>
      </c>
      <c r="P276" s="31" t="s">
        <v>1158</v>
      </c>
      <c r="Q276" s="31" t="s">
        <v>1159</v>
      </c>
      <c r="R276" s="31" t="s">
        <v>1159</v>
      </c>
      <c r="S276" s="55" t="s">
        <v>1261</v>
      </c>
      <c r="T276" s="31"/>
      <c r="U276" s="31">
        <f t="shared" si="96"/>
        <v>0</v>
      </c>
      <c r="V276" s="30"/>
      <c r="W276" s="272"/>
      <c r="X276" s="31"/>
      <c r="Y276" s="31">
        <f t="shared" si="97"/>
        <v>0</v>
      </c>
      <c r="AA276" s="174"/>
      <c r="AB276" s="31">
        <f t="shared" si="98"/>
        <v>0</v>
      </c>
      <c r="AC276" s="31"/>
      <c r="AD276" s="31">
        <f t="shared" si="86"/>
        <v>0</v>
      </c>
      <c r="AE276" s="31"/>
      <c r="AF276" s="31"/>
      <c r="AG276" s="31">
        <f t="shared" si="87"/>
        <v>0</v>
      </c>
      <c r="AH276" s="31">
        <f t="shared" si="99"/>
        <v>0</v>
      </c>
      <c r="AI276" s="31"/>
      <c r="AJ276" s="31">
        <f t="shared" si="89"/>
        <v>0</v>
      </c>
      <c r="AK276" s="31">
        <f t="shared" si="100"/>
        <v>0</v>
      </c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</row>
    <row r="277" spans="2:50" s="154" customFormat="1" ht="13" outlineLevel="1">
      <c r="B277" s="159" t="s">
        <v>441</v>
      </c>
      <c r="C277" s="24" t="s">
        <v>1432</v>
      </c>
      <c r="D277" s="49" t="s">
        <v>148</v>
      </c>
      <c r="E277" s="38">
        <v>43518</v>
      </c>
      <c r="F277" s="215" t="s">
        <v>12</v>
      </c>
      <c r="G277" s="46" t="s">
        <v>13</v>
      </c>
      <c r="H277" s="28">
        <f t="shared" si="91"/>
        <v>690</v>
      </c>
      <c r="I277" s="71">
        <v>25</v>
      </c>
      <c r="J277" s="71">
        <v>665</v>
      </c>
      <c r="K277" s="253">
        <v>0</v>
      </c>
      <c r="L277" s="31" t="s">
        <v>1176</v>
      </c>
      <c r="M277" s="31" t="s">
        <v>1176</v>
      </c>
      <c r="N277" s="31" t="s">
        <v>1158</v>
      </c>
      <c r="O277" s="31" t="s">
        <v>1176</v>
      </c>
      <c r="P277" s="31" t="s">
        <v>1158</v>
      </c>
      <c r="Q277" s="31" t="s">
        <v>1176</v>
      </c>
      <c r="R277" s="31" t="s">
        <v>1176</v>
      </c>
      <c r="S277" s="55" t="s">
        <v>1261</v>
      </c>
      <c r="T277" s="31"/>
      <c r="U277" s="31">
        <f t="shared" si="96"/>
        <v>0</v>
      </c>
      <c r="V277" s="30"/>
      <c r="W277" s="272"/>
      <c r="X277" s="31"/>
      <c r="Y277" s="31">
        <f t="shared" si="97"/>
        <v>0</v>
      </c>
      <c r="AA277" s="31"/>
      <c r="AB277" s="31">
        <f t="shared" si="98"/>
        <v>0</v>
      </c>
      <c r="AC277" s="31"/>
      <c r="AD277" s="31">
        <f t="shared" si="86"/>
        <v>0</v>
      </c>
      <c r="AE277" s="31"/>
      <c r="AF277" s="31"/>
      <c r="AG277" s="31">
        <f t="shared" si="87"/>
        <v>0</v>
      </c>
      <c r="AH277" s="31">
        <f t="shared" si="99"/>
        <v>0</v>
      </c>
      <c r="AI277" s="31"/>
      <c r="AJ277" s="31">
        <f t="shared" si="89"/>
        <v>0</v>
      </c>
      <c r="AK277" s="31">
        <f t="shared" si="100"/>
        <v>0</v>
      </c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</row>
    <row r="278" spans="2:50" s="154" customFormat="1" ht="13" outlineLevel="1">
      <c r="B278" s="159" t="s">
        <v>442</v>
      </c>
      <c r="C278" s="24" t="s">
        <v>443</v>
      </c>
      <c r="D278" s="49" t="s">
        <v>19</v>
      </c>
      <c r="E278" s="38">
        <v>43689</v>
      </c>
      <c r="F278" s="215" t="s">
        <v>12</v>
      </c>
      <c r="G278" s="46" t="s">
        <v>13</v>
      </c>
      <c r="H278" s="28">
        <f t="shared" si="91"/>
        <v>25</v>
      </c>
      <c r="I278" s="71">
        <v>25</v>
      </c>
      <c r="J278" s="71">
        <v>0</v>
      </c>
      <c r="K278" s="253">
        <v>0</v>
      </c>
      <c r="L278" s="31" t="s">
        <v>1159</v>
      </c>
      <c r="M278" s="31" t="s">
        <v>1159</v>
      </c>
      <c r="N278" s="31" t="s">
        <v>1158</v>
      </c>
      <c r="O278" s="31" t="s">
        <v>1159</v>
      </c>
      <c r="P278" s="31" t="s">
        <v>1158</v>
      </c>
      <c r="Q278" s="31" t="s">
        <v>1159</v>
      </c>
      <c r="R278" s="31" t="s">
        <v>1159</v>
      </c>
      <c r="S278" s="55" t="s">
        <v>1261</v>
      </c>
      <c r="T278" s="31"/>
      <c r="U278" s="31">
        <f t="shared" si="96"/>
        <v>0</v>
      </c>
      <c r="V278" s="30"/>
      <c r="W278" s="272"/>
      <c r="X278" s="31"/>
      <c r="Y278" s="31">
        <f t="shared" si="97"/>
        <v>0</v>
      </c>
      <c r="AA278" s="31"/>
      <c r="AB278" s="31">
        <f t="shared" si="98"/>
        <v>0</v>
      </c>
      <c r="AC278" s="31"/>
      <c r="AD278" s="31">
        <f t="shared" si="86"/>
        <v>0</v>
      </c>
      <c r="AE278" s="31"/>
      <c r="AF278" s="31"/>
      <c r="AG278" s="31">
        <f t="shared" si="87"/>
        <v>0</v>
      </c>
      <c r="AH278" s="31">
        <f t="shared" si="99"/>
        <v>0</v>
      </c>
      <c r="AI278" s="31"/>
      <c r="AJ278" s="31">
        <f t="shared" si="89"/>
        <v>0</v>
      </c>
      <c r="AK278" s="31">
        <f t="shared" si="100"/>
        <v>0</v>
      </c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</row>
    <row r="279" spans="2:50" s="154" customFormat="1" ht="13" outlineLevel="1">
      <c r="B279" s="159" t="s">
        <v>1433</v>
      </c>
      <c r="C279" s="24" t="s">
        <v>1434</v>
      </c>
      <c r="D279" s="49" t="s">
        <v>714</v>
      </c>
      <c r="E279" s="38">
        <v>43728</v>
      </c>
      <c r="F279" s="215" t="s">
        <v>12</v>
      </c>
      <c r="G279" s="46" t="s">
        <v>13</v>
      </c>
      <c r="H279" s="28">
        <f t="shared" ref="H279:H280" si="102">I279+J279</f>
        <v>680</v>
      </c>
      <c r="I279" s="72">
        <v>135</v>
      </c>
      <c r="J279" s="72">
        <v>545</v>
      </c>
      <c r="K279" s="253">
        <v>0</v>
      </c>
      <c r="L279" s="31" t="s">
        <v>1159</v>
      </c>
      <c r="M279" s="31" t="s">
        <v>1159</v>
      </c>
      <c r="N279" s="31" t="s">
        <v>1158</v>
      </c>
      <c r="O279" s="31" t="s">
        <v>1159</v>
      </c>
      <c r="P279" s="31" t="s">
        <v>1158</v>
      </c>
      <c r="Q279" s="31" t="s">
        <v>1159</v>
      </c>
      <c r="R279" s="31" t="s">
        <v>1159</v>
      </c>
      <c r="S279" s="55" t="s">
        <v>1261</v>
      </c>
      <c r="T279" s="31"/>
      <c r="U279" s="31">
        <f t="shared" si="96"/>
        <v>0</v>
      </c>
      <c r="V279" s="30"/>
      <c r="W279" s="272"/>
      <c r="X279" s="31"/>
      <c r="Y279" s="31">
        <f t="shared" si="97"/>
        <v>0</v>
      </c>
      <c r="AA279" s="31"/>
      <c r="AB279" s="31">
        <f t="shared" si="98"/>
        <v>0</v>
      </c>
      <c r="AC279" s="31"/>
      <c r="AD279" s="31">
        <f t="shared" si="86"/>
        <v>0</v>
      </c>
      <c r="AE279" s="31"/>
      <c r="AF279" s="31"/>
      <c r="AG279" s="31">
        <f t="shared" si="87"/>
        <v>0</v>
      </c>
      <c r="AH279" s="31">
        <f t="shared" si="99"/>
        <v>0</v>
      </c>
      <c r="AI279" s="31"/>
      <c r="AJ279" s="31">
        <f t="shared" si="89"/>
        <v>0</v>
      </c>
      <c r="AK279" s="31">
        <f t="shared" si="100"/>
        <v>0</v>
      </c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</row>
    <row r="280" spans="2:50" s="154" customFormat="1" ht="13" outlineLevel="1">
      <c r="B280" s="159" t="s">
        <v>1584</v>
      </c>
      <c r="C280" s="24" t="s">
        <v>1585</v>
      </c>
      <c r="D280" s="49" t="s">
        <v>714</v>
      </c>
      <c r="E280" s="38">
        <v>43776</v>
      </c>
      <c r="F280" s="215" t="s">
        <v>12</v>
      </c>
      <c r="G280" s="46"/>
      <c r="H280" s="28">
        <f t="shared" si="102"/>
        <v>660</v>
      </c>
      <c r="I280" s="72">
        <v>55</v>
      </c>
      <c r="J280" s="72">
        <v>605</v>
      </c>
      <c r="K280" s="253">
        <v>0</v>
      </c>
      <c r="L280" s="31" t="s">
        <v>1139</v>
      </c>
      <c r="M280" s="31" t="s">
        <v>1139</v>
      </c>
      <c r="N280" s="31" t="s">
        <v>1140</v>
      </c>
      <c r="O280" s="31" t="s">
        <v>1139</v>
      </c>
      <c r="P280" s="31" t="s">
        <v>1140</v>
      </c>
      <c r="Q280" s="31" t="s">
        <v>1139</v>
      </c>
      <c r="R280" s="31" t="s">
        <v>1139</v>
      </c>
      <c r="S280" s="55" t="s">
        <v>1261</v>
      </c>
      <c r="T280" s="31"/>
      <c r="U280" s="31">
        <v>0</v>
      </c>
      <c r="V280" s="30"/>
      <c r="W280" s="272"/>
      <c r="X280" s="31"/>
      <c r="Y280" s="31"/>
      <c r="AA280" s="31"/>
      <c r="AB280" s="31">
        <f t="shared" si="98"/>
        <v>0</v>
      </c>
      <c r="AC280" s="31"/>
      <c r="AD280" s="31">
        <f t="shared" si="86"/>
        <v>0</v>
      </c>
      <c r="AE280" s="31"/>
      <c r="AF280" s="31"/>
      <c r="AG280" s="31">
        <f t="shared" si="87"/>
        <v>0</v>
      </c>
      <c r="AH280" s="31">
        <f t="shared" si="99"/>
        <v>0</v>
      </c>
      <c r="AI280" s="31"/>
      <c r="AJ280" s="31"/>
      <c r="AK280" s="31">
        <f t="shared" si="100"/>
        <v>0</v>
      </c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</row>
    <row r="281" spans="2:50" s="154" customFormat="1" ht="13" outlineLevel="1">
      <c r="B281" s="159" t="s">
        <v>2832</v>
      </c>
      <c r="C281" s="73" t="s">
        <v>2820</v>
      </c>
      <c r="D281" s="53" t="s">
        <v>714</v>
      </c>
      <c r="E281" s="38">
        <v>43788</v>
      </c>
      <c r="F281" s="215" t="s">
        <v>12</v>
      </c>
      <c r="G281" s="46"/>
      <c r="H281" s="28">
        <f t="shared" ref="H281" si="103">I281+J281</f>
        <v>380</v>
      </c>
      <c r="I281" s="72">
        <v>135</v>
      </c>
      <c r="J281" s="72">
        <v>245</v>
      </c>
      <c r="K281" s="253">
        <v>0</v>
      </c>
      <c r="L281" s="31" t="s">
        <v>1139</v>
      </c>
      <c r="M281" s="31" t="s">
        <v>1139</v>
      </c>
      <c r="N281" s="31" t="s">
        <v>1140</v>
      </c>
      <c r="O281" s="31" t="s">
        <v>1139</v>
      </c>
      <c r="P281" s="31" t="s">
        <v>1140</v>
      </c>
      <c r="Q281" s="31" t="s">
        <v>1139</v>
      </c>
      <c r="R281" s="31" t="s">
        <v>1139</v>
      </c>
      <c r="S281" s="55" t="s">
        <v>1261</v>
      </c>
      <c r="T281" s="31"/>
      <c r="U281" s="31">
        <v>0</v>
      </c>
      <c r="V281" s="30"/>
      <c r="W281" s="272"/>
      <c r="X281" s="31"/>
      <c r="Y281" s="31"/>
      <c r="AA281" s="31"/>
      <c r="AB281" s="31">
        <f t="shared" ref="AB281" si="104">SUMIF(AA281,"Y",K281)*X281</f>
        <v>0</v>
      </c>
      <c r="AC281" s="31"/>
      <c r="AD281" s="31">
        <f t="shared" ref="AD281" si="105">(I281-AB281)*COUNTIF(AL281:AU281,"L")</f>
        <v>0</v>
      </c>
      <c r="AE281" s="31"/>
      <c r="AF281" s="31"/>
      <c r="AG281" s="31">
        <f t="shared" ref="AG281" si="106">IFERROR(COUNTIF(AL281:AU281,"S")/(COUNTIF(AL281:AU281,"V")+COUNTIF(AL281:AU281,"S")),0)</f>
        <v>0</v>
      </c>
      <c r="AH281" s="31">
        <f t="shared" ref="AH281" si="107">(Y281-AB281-AD281)*AG281</f>
        <v>0</v>
      </c>
      <c r="AI281" s="31"/>
      <c r="AJ281" s="31"/>
      <c r="AK281" s="31">
        <f t="shared" ref="AK281" si="108">Y281-AB281-AD281-AH281</f>
        <v>0</v>
      </c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</row>
    <row r="282" spans="2:50" s="154" customFormat="1" ht="13" outlineLevel="1">
      <c r="B282" s="159" t="s">
        <v>444</v>
      </c>
      <c r="C282" s="24" t="s">
        <v>1435</v>
      </c>
      <c r="D282" s="49" t="s">
        <v>50</v>
      </c>
      <c r="E282" s="38">
        <v>42325</v>
      </c>
      <c r="F282" s="215" t="s">
        <v>12</v>
      </c>
      <c r="G282" s="46" t="s">
        <v>24</v>
      </c>
      <c r="H282" s="28">
        <f t="shared" si="91"/>
        <v>320</v>
      </c>
      <c r="I282" s="71">
        <v>160</v>
      </c>
      <c r="J282" s="71">
        <v>160</v>
      </c>
      <c r="K282" s="253">
        <v>0</v>
      </c>
      <c r="L282" s="31" t="s">
        <v>1159</v>
      </c>
      <c r="M282" s="31" t="s">
        <v>1159</v>
      </c>
      <c r="N282" s="31" t="s">
        <v>1158</v>
      </c>
      <c r="O282" s="31" t="s">
        <v>1159</v>
      </c>
      <c r="P282" s="31" t="s">
        <v>1158</v>
      </c>
      <c r="Q282" s="31" t="s">
        <v>1158</v>
      </c>
      <c r="R282" s="31" t="s">
        <v>1159</v>
      </c>
      <c r="S282" s="55" t="s">
        <v>1168</v>
      </c>
      <c r="T282" s="31"/>
      <c r="U282" s="31">
        <f t="shared" ref="U282:U286" si="109">SUMIF(T282,"Y",I282)</f>
        <v>0</v>
      </c>
      <c r="V282" s="30"/>
      <c r="W282" s="272"/>
      <c r="X282" s="31"/>
      <c r="Y282" s="31">
        <f t="shared" si="97"/>
        <v>0</v>
      </c>
      <c r="AA282" s="31"/>
      <c r="AB282" s="31">
        <f t="shared" si="98"/>
        <v>0</v>
      </c>
      <c r="AC282" s="31"/>
      <c r="AD282" s="31">
        <f t="shared" si="86"/>
        <v>0</v>
      </c>
      <c r="AE282" s="31"/>
      <c r="AF282" s="31"/>
      <c r="AG282" s="31">
        <f t="shared" si="87"/>
        <v>0</v>
      </c>
      <c r="AH282" s="31">
        <f t="shared" si="99"/>
        <v>0</v>
      </c>
      <c r="AI282" s="31"/>
      <c r="AJ282" s="31">
        <f t="shared" si="89"/>
        <v>0</v>
      </c>
      <c r="AK282" s="31">
        <f t="shared" si="100"/>
        <v>0</v>
      </c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</row>
    <row r="283" spans="2:50" s="154" customFormat="1" ht="13" outlineLevel="1">
      <c r="B283" s="159" t="s">
        <v>449</v>
      </c>
      <c r="C283" s="24" t="s">
        <v>450</v>
      </c>
      <c r="D283" s="49" t="s">
        <v>451</v>
      </c>
      <c r="E283" s="38">
        <v>42968</v>
      </c>
      <c r="F283" s="215" t="s">
        <v>12</v>
      </c>
      <c r="G283" s="46" t="s">
        <v>13</v>
      </c>
      <c r="H283" s="28">
        <f t="shared" si="91"/>
        <v>1102</v>
      </c>
      <c r="I283" s="71">
        <v>242</v>
      </c>
      <c r="J283" s="71">
        <v>860</v>
      </c>
      <c r="K283" s="253">
        <v>0</v>
      </c>
      <c r="L283" s="31" t="s">
        <v>1159</v>
      </c>
      <c r="M283" s="31" t="s">
        <v>1159</v>
      </c>
      <c r="N283" s="31" t="s">
        <v>1158</v>
      </c>
      <c r="O283" s="31" t="s">
        <v>1159</v>
      </c>
      <c r="P283" s="31" t="s">
        <v>1158</v>
      </c>
      <c r="Q283" s="31" t="s">
        <v>1159</v>
      </c>
      <c r="R283" s="31" t="s">
        <v>1159</v>
      </c>
      <c r="S283" s="55" t="s">
        <v>1265</v>
      </c>
      <c r="T283" s="31"/>
      <c r="U283" s="31">
        <f t="shared" si="109"/>
        <v>0</v>
      </c>
      <c r="V283" s="30"/>
      <c r="W283" s="272"/>
      <c r="X283" s="31"/>
      <c r="Y283" s="31">
        <f t="shared" si="97"/>
        <v>0</v>
      </c>
      <c r="AA283" s="31"/>
      <c r="AB283" s="31">
        <f t="shared" si="98"/>
        <v>0</v>
      </c>
      <c r="AC283" s="31"/>
      <c r="AD283" s="31">
        <f t="shared" si="86"/>
        <v>0</v>
      </c>
      <c r="AE283" s="31"/>
      <c r="AF283" s="31"/>
      <c r="AG283" s="31">
        <f t="shared" si="87"/>
        <v>0</v>
      </c>
      <c r="AH283" s="31">
        <f t="shared" si="99"/>
        <v>0</v>
      </c>
      <c r="AI283" s="31"/>
      <c r="AJ283" s="31">
        <f t="shared" si="89"/>
        <v>0</v>
      </c>
      <c r="AK283" s="31">
        <f t="shared" si="100"/>
        <v>0</v>
      </c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</row>
    <row r="284" spans="2:50" s="154" customFormat="1" ht="13" outlineLevel="1">
      <c r="B284" s="159" t="s">
        <v>452</v>
      </c>
      <c r="C284" s="24" t="s">
        <v>453</v>
      </c>
      <c r="D284" s="49" t="s">
        <v>451</v>
      </c>
      <c r="E284" s="38">
        <v>43396</v>
      </c>
      <c r="F284" s="215" t="s">
        <v>12</v>
      </c>
      <c r="G284" s="46" t="s">
        <v>13</v>
      </c>
      <c r="H284" s="28">
        <f t="shared" si="91"/>
        <v>300</v>
      </c>
      <c r="I284" s="71">
        <v>125</v>
      </c>
      <c r="J284" s="71">
        <v>175</v>
      </c>
      <c r="K284" s="253">
        <v>0</v>
      </c>
      <c r="L284" s="31" t="s">
        <v>1159</v>
      </c>
      <c r="M284" s="31" t="s">
        <v>1159</v>
      </c>
      <c r="N284" s="31" t="s">
        <v>1158</v>
      </c>
      <c r="O284" s="31" t="s">
        <v>1159</v>
      </c>
      <c r="P284" s="31" t="s">
        <v>1158</v>
      </c>
      <c r="Q284" s="31" t="s">
        <v>1159</v>
      </c>
      <c r="R284" s="31" t="s">
        <v>1159</v>
      </c>
      <c r="S284" s="55" t="s">
        <v>1265</v>
      </c>
      <c r="T284" s="31"/>
      <c r="U284" s="31">
        <f t="shared" si="109"/>
        <v>0</v>
      </c>
      <c r="V284" s="30"/>
      <c r="W284" s="272"/>
      <c r="X284" s="31"/>
      <c r="Y284" s="31">
        <f t="shared" si="97"/>
        <v>0</v>
      </c>
      <c r="AA284" s="31"/>
      <c r="AB284" s="31">
        <f t="shared" si="98"/>
        <v>0</v>
      </c>
      <c r="AC284" s="31"/>
      <c r="AD284" s="31">
        <f t="shared" si="86"/>
        <v>0</v>
      </c>
      <c r="AE284" s="31"/>
      <c r="AF284" s="31"/>
      <c r="AG284" s="31">
        <f t="shared" si="87"/>
        <v>0</v>
      </c>
      <c r="AH284" s="31">
        <f t="shared" si="99"/>
        <v>0</v>
      </c>
      <c r="AI284" s="31"/>
      <c r="AJ284" s="31">
        <f t="shared" si="89"/>
        <v>0</v>
      </c>
      <c r="AK284" s="31">
        <f t="shared" si="100"/>
        <v>0</v>
      </c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</row>
    <row r="285" spans="2:50" s="154" customFormat="1" ht="26" outlineLevel="1">
      <c r="B285" s="159" t="s">
        <v>1437</v>
      </c>
      <c r="C285" s="342" t="s">
        <v>2624</v>
      </c>
      <c r="D285" s="381" t="s">
        <v>1438</v>
      </c>
      <c r="E285" s="38">
        <v>43697</v>
      </c>
      <c r="F285" s="215" t="s">
        <v>12</v>
      </c>
      <c r="G285" s="46" t="s">
        <v>13</v>
      </c>
      <c r="H285" s="28">
        <f t="shared" si="91"/>
        <v>555</v>
      </c>
      <c r="I285" s="323">
        <v>275</v>
      </c>
      <c r="J285" s="323">
        <v>280</v>
      </c>
      <c r="K285" s="253">
        <v>0</v>
      </c>
      <c r="L285" s="31" t="s">
        <v>1159</v>
      </c>
      <c r="M285" s="31" t="s">
        <v>1159</v>
      </c>
      <c r="N285" s="31" t="s">
        <v>1158</v>
      </c>
      <c r="O285" s="31" t="s">
        <v>1159</v>
      </c>
      <c r="P285" s="31" t="s">
        <v>1158</v>
      </c>
      <c r="Q285" s="31" t="s">
        <v>1159</v>
      </c>
      <c r="R285" s="31" t="s">
        <v>1159</v>
      </c>
      <c r="S285" s="55" t="s">
        <v>1601</v>
      </c>
      <c r="T285" s="31"/>
      <c r="U285" s="31">
        <f t="shared" si="109"/>
        <v>0</v>
      </c>
      <c r="V285" s="30"/>
      <c r="W285" s="272"/>
      <c r="X285" s="31"/>
      <c r="Y285" s="31">
        <f t="shared" si="97"/>
        <v>0</v>
      </c>
      <c r="AA285" s="31"/>
      <c r="AB285" s="31">
        <f t="shared" si="98"/>
        <v>0</v>
      </c>
      <c r="AC285" s="31"/>
      <c r="AD285" s="31">
        <f t="shared" si="86"/>
        <v>0</v>
      </c>
      <c r="AE285" s="31"/>
      <c r="AF285" s="31"/>
      <c r="AG285" s="31">
        <f t="shared" si="87"/>
        <v>0</v>
      </c>
      <c r="AH285" s="31">
        <f t="shared" si="99"/>
        <v>0</v>
      </c>
      <c r="AI285" s="31"/>
      <c r="AJ285" s="31">
        <f t="shared" si="89"/>
        <v>0</v>
      </c>
      <c r="AK285" s="31">
        <f t="shared" si="100"/>
        <v>0</v>
      </c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</row>
    <row r="286" spans="2:50" s="154" customFormat="1" ht="39" outlineLevel="1">
      <c r="B286" s="159" t="s">
        <v>1439</v>
      </c>
      <c r="C286" s="380" t="s">
        <v>2625</v>
      </c>
      <c r="D286" s="382" t="s">
        <v>2822</v>
      </c>
      <c r="E286" s="38">
        <v>43798</v>
      </c>
      <c r="F286" s="215" t="s">
        <v>12</v>
      </c>
      <c r="G286" s="46" t="s">
        <v>13</v>
      </c>
      <c r="H286" s="28">
        <f t="shared" si="91"/>
        <v>2260</v>
      </c>
      <c r="I286" s="323">
        <v>435</v>
      </c>
      <c r="J286" s="323">
        <v>1825</v>
      </c>
      <c r="K286" s="253">
        <v>0</v>
      </c>
      <c r="L286" s="31" t="s">
        <v>1159</v>
      </c>
      <c r="M286" s="31" t="s">
        <v>1159</v>
      </c>
      <c r="N286" s="31" t="s">
        <v>1158</v>
      </c>
      <c r="O286" s="31" t="s">
        <v>1159</v>
      </c>
      <c r="P286" s="31" t="s">
        <v>1158</v>
      </c>
      <c r="Q286" s="31" t="s">
        <v>1159</v>
      </c>
      <c r="R286" s="31" t="s">
        <v>1159</v>
      </c>
      <c r="S286" s="55" t="s">
        <v>1602</v>
      </c>
      <c r="T286" s="31"/>
      <c r="U286" s="31">
        <f t="shared" si="109"/>
        <v>0</v>
      </c>
      <c r="V286" s="30"/>
      <c r="W286" s="272"/>
      <c r="X286" s="31"/>
      <c r="Y286" s="31">
        <f t="shared" si="97"/>
        <v>0</v>
      </c>
      <c r="AA286" s="31"/>
      <c r="AB286" s="31">
        <f t="shared" si="98"/>
        <v>0</v>
      </c>
      <c r="AC286" s="31"/>
      <c r="AD286" s="31">
        <f t="shared" si="86"/>
        <v>0</v>
      </c>
      <c r="AE286" s="31"/>
      <c r="AF286" s="31"/>
      <c r="AG286" s="31">
        <f t="shared" si="87"/>
        <v>0</v>
      </c>
      <c r="AH286" s="31">
        <f t="shared" si="99"/>
        <v>0</v>
      </c>
      <c r="AI286" s="31"/>
      <c r="AJ286" s="31">
        <f t="shared" si="89"/>
        <v>0</v>
      </c>
      <c r="AK286" s="31">
        <f t="shared" si="100"/>
        <v>0</v>
      </c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</row>
    <row r="287" spans="2:50" s="154" customFormat="1" ht="14" customHeight="1">
      <c r="B287" s="409" t="s">
        <v>2623</v>
      </c>
      <c r="C287" s="409"/>
      <c r="D287" s="409"/>
      <c r="E287" s="410" t="s">
        <v>6</v>
      </c>
      <c r="F287" s="19" t="s">
        <v>7</v>
      </c>
      <c r="G287" s="20"/>
      <c r="H287" s="20">
        <f>H288/60</f>
        <v>75.5</v>
      </c>
      <c r="I287" s="20">
        <f>I288/60</f>
        <v>75.5</v>
      </c>
      <c r="J287" s="20">
        <f>J288/60</f>
        <v>49.25</v>
      </c>
      <c r="K287" s="210">
        <f>K288/60</f>
        <v>0</v>
      </c>
      <c r="L287" s="42"/>
      <c r="M287" s="42"/>
      <c r="N287" s="42"/>
      <c r="O287" s="42"/>
      <c r="P287" s="42"/>
      <c r="Q287" s="42"/>
      <c r="R287" s="42"/>
      <c r="S287" s="164"/>
      <c r="T287" s="164"/>
      <c r="U287" s="20">
        <f>U288/60</f>
        <v>0</v>
      </c>
      <c r="V287" s="164"/>
      <c r="W287" s="271"/>
      <c r="X287" s="209"/>
      <c r="Y287" s="210">
        <f>Y288/60</f>
        <v>0</v>
      </c>
      <c r="AA287" s="210"/>
      <c r="AB287" s="210">
        <f t="shared" ref="AB287:AK287" si="110">AB288/60</f>
        <v>0</v>
      </c>
      <c r="AC287" s="210"/>
      <c r="AD287" s="210">
        <f>AD288/60</f>
        <v>0</v>
      </c>
      <c r="AE287" s="210"/>
      <c r="AF287" s="210"/>
      <c r="AG287" s="210"/>
      <c r="AH287" s="210">
        <f>AH288/60</f>
        <v>0</v>
      </c>
      <c r="AI287" s="210"/>
      <c r="AJ287" s="209"/>
      <c r="AK287" s="210">
        <f t="shared" si="110"/>
        <v>0</v>
      </c>
      <c r="AL287" s="210"/>
      <c r="AM287" s="210"/>
      <c r="AN287" s="210"/>
      <c r="AO287" s="210"/>
      <c r="AP287" s="210"/>
      <c r="AQ287" s="210"/>
      <c r="AR287" s="210"/>
      <c r="AS287" s="210"/>
      <c r="AT287" s="210"/>
      <c r="AU287" s="210"/>
      <c r="AV287" s="210"/>
      <c r="AW287" s="210"/>
      <c r="AX287" s="210">
        <f>AX288/60</f>
        <v>0</v>
      </c>
    </row>
    <row r="288" spans="2:50" s="154" customFormat="1" ht="13">
      <c r="B288" s="409"/>
      <c r="C288" s="409"/>
      <c r="D288" s="409"/>
      <c r="E288" s="410"/>
      <c r="F288" s="19" t="s">
        <v>8</v>
      </c>
      <c r="G288" s="20"/>
      <c r="H288" s="20">
        <f>SUM(I289:I292)</f>
        <v>4530</v>
      </c>
      <c r="I288" s="20">
        <f>SUM(I289:I292)</f>
        <v>4530</v>
      </c>
      <c r="J288" s="20">
        <f>SUM(J289:J292)</f>
        <v>2955</v>
      </c>
      <c r="K288" s="20">
        <f>SUM(K289:K292)</f>
        <v>0</v>
      </c>
      <c r="L288" s="42"/>
      <c r="M288" s="42"/>
      <c r="N288" s="42"/>
      <c r="O288" s="42"/>
      <c r="P288" s="42"/>
      <c r="Q288" s="42"/>
      <c r="R288" s="42"/>
      <c r="S288" s="164"/>
      <c r="T288" s="164"/>
      <c r="U288" s="20">
        <f>SUM(U289:U292)</f>
        <v>0</v>
      </c>
      <c r="V288" s="164"/>
      <c r="W288" s="271"/>
      <c r="X288" s="209"/>
      <c r="Y288" s="20">
        <f>SUM(Y289:Y292)</f>
        <v>0</v>
      </c>
      <c r="AA288" s="210"/>
      <c r="AB288" s="20">
        <f>SUM(AB289:AB292)</f>
        <v>0</v>
      </c>
      <c r="AC288" s="210"/>
      <c r="AD288" s="20">
        <f>SUM(AD289:AD292)</f>
        <v>0</v>
      </c>
      <c r="AE288" s="20"/>
      <c r="AF288" s="210"/>
      <c r="AG288" s="20"/>
      <c r="AH288" s="20">
        <f>SUM(AH289:AH292)</f>
        <v>0</v>
      </c>
      <c r="AI288" s="210"/>
      <c r="AJ288" s="209"/>
      <c r="AK288" s="20">
        <f>SUM(AK289:AK292)</f>
        <v>0</v>
      </c>
      <c r="AL288" s="210"/>
      <c r="AM288" s="210"/>
      <c r="AN288" s="210"/>
      <c r="AO288" s="210"/>
      <c r="AP288" s="210"/>
      <c r="AQ288" s="210"/>
      <c r="AR288" s="210"/>
      <c r="AS288" s="210"/>
      <c r="AT288" s="210"/>
      <c r="AU288" s="210"/>
      <c r="AV288" s="210"/>
      <c r="AW288" s="210"/>
      <c r="AX288" s="20">
        <f>SUM(AX289:AX292)</f>
        <v>0</v>
      </c>
    </row>
    <row r="289" spans="2:50" s="154" customFormat="1" ht="13" outlineLevel="1">
      <c r="B289" s="159" t="s">
        <v>445</v>
      </c>
      <c r="C289" s="24" t="s">
        <v>446</v>
      </c>
      <c r="D289" s="49" t="s">
        <v>1436</v>
      </c>
      <c r="E289" s="38">
        <v>43628</v>
      </c>
      <c r="F289" s="215" t="s">
        <v>12</v>
      </c>
      <c r="G289" s="46" t="s">
        <v>13</v>
      </c>
      <c r="H289" s="28">
        <f t="shared" ref="H289:H292" si="111">I289+J289</f>
        <v>4920</v>
      </c>
      <c r="I289" s="71">
        <v>3610</v>
      </c>
      <c r="J289" s="71">
        <v>1310</v>
      </c>
      <c r="K289" s="253">
        <v>0</v>
      </c>
      <c r="L289" s="31" t="s">
        <v>1139</v>
      </c>
      <c r="M289" s="31" t="s">
        <v>1139</v>
      </c>
      <c r="N289" s="31" t="s">
        <v>1139</v>
      </c>
      <c r="O289" s="31" t="s">
        <v>1139</v>
      </c>
      <c r="P289" s="31" t="s">
        <v>1139</v>
      </c>
      <c r="Q289" s="31" t="s">
        <v>1139</v>
      </c>
      <c r="R289" s="31" t="s">
        <v>1139</v>
      </c>
      <c r="S289" s="55" t="s">
        <v>1239</v>
      </c>
      <c r="T289" s="31"/>
      <c r="U289" s="31">
        <f t="shared" ref="U289:U292" si="112">SUMIF(T289,"Y",I289)</f>
        <v>0</v>
      </c>
      <c r="V289" s="30"/>
      <c r="W289" s="272"/>
      <c r="X289" s="31"/>
      <c r="Y289" s="31">
        <f t="shared" ref="Y289:Y292" si="113">U289*X289</f>
        <v>0</v>
      </c>
      <c r="AA289" s="31"/>
      <c r="AB289" s="31">
        <f t="shared" ref="AB289:AB292" si="114">SUMIF(AA289,"Y",K289)*X289</f>
        <v>0</v>
      </c>
      <c r="AC289" s="31"/>
      <c r="AD289" s="31">
        <f t="shared" ref="AD289:AD292" si="115">(I289-AB289)*COUNTIF(AL289:AU289,"L")</f>
        <v>0</v>
      </c>
      <c r="AE289" s="31"/>
      <c r="AF289" s="31"/>
      <c r="AG289" s="31">
        <f t="shared" ref="AG289:AG292" si="116">IFERROR(COUNTIF(AL289:AU289,"S")/(COUNTIF(AL289:AU289,"V")+COUNTIF(AL289:AU289,"S")),0)</f>
        <v>0</v>
      </c>
      <c r="AH289" s="31">
        <f t="shared" ref="AH289:AH292" si="117">(Y289-AB289-AD289)*AG289</f>
        <v>0</v>
      </c>
      <c r="AI289" s="31"/>
      <c r="AJ289" s="31">
        <f t="shared" ref="AJ289:AJ292" si="118">COUNTIF(AL289:AU289,"V")</f>
        <v>0</v>
      </c>
      <c r="AK289" s="31">
        <f t="shared" ref="AK289:AK292" si="119">Y289-AB289-AD289-AH289</f>
        <v>0</v>
      </c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</row>
    <row r="290" spans="2:50" s="154" customFormat="1" ht="13" outlineLevel="1">
      <c r="B290" s="159" t="s">
        <v>447</v>
      </c>
      <c r="C290" s="24" t="s">
        <v>448</v>
      </c>
      <c r="D290" s="49" t="s">
        <v>23</v>
      </c>
      <c r="E290" s="38">
        <v>43642</v>
      </c>
      <c r="F290" s="215" t="s">
        <v>12</v>
      </c>
      <c r="G290" s="46" t="s">
        <v>24</v>
      </c>
      <c r="H290" s="28">
        <f t="shared" si="111"/>
        <v>330</v>
      </c>
      <c r="I290" s="71">
        <v>290</v>
      </c>
      <c r="J290" s="71">
        <v>40</v>
      </c>
      <c r="K290" s="253">
        <v>0</v>
      </c>
      <c r="L290" s="48" t="s">
        <v>1139</v>
      </c>
      <c r="M290" s="48" t="s">
        <v>1139</v>
      </c>
      <c r="N290" s="48" t="s">
        <v>1140</v>
      </c>
      <c r="O290" s="48" t="s">
        <v>1139</v>
      </c>
      <c r="P290" s="48" t="s">
        <v>1140</v>
      </c>
      <c r="Q290" s="48" t="s">
        <v>1140</v>
      </c>
      <c r="R290" s="48" t="s">
        <v>1140</v>
      </c>
      <c r="S290" s="55" t="s">
        <v>1239</v>
      </c>
      <c r="T290" s="31"/>
      <c r="U290" s="31">
        <f t="shared" si="112"/>
        <v>0</v>
      </c>
      <c r="V290" s="30"/>
      <c r="W290" s="272"/>
      <c r="X290" s="31"/>
      <c r="Y290" s="31">
        <f t="shared" si="113"/>
        <v>0</v>
      </c>
      <c r="AA290" s="31"/>
      <c r="AB290" s="31">
        <f t="shared" si="114"/>
        <v>0</v>
      </c>
      <c r="AC290" s="31"/>
      <c r="AD290" s="31">
        <f t="shared" si="115"/>
        <v>0</v>
      </c>
      <c r="AE290" s="31"/>
      <c r="AF290" s="31"/>
      <c r="AG290" s="31">
        <f t="shared" si="116"/>
        <v>0</v>
      </c>
      <c r="AH290" s="31">
        <f t="shared" si="117"/>
        <v>0</v>
      </c>
      <c r="AI290" s="31"/>
      <c r="AJ290" s="31">
        <f t="shared" si="118"/>
        <v>0</v>
      </c>
      <c r="AK290" s="31">
        <f t="shared" si="119"/>
        <v>0</v>
      </c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</row>
    <row r="291" spans="2:50" s="154" customFormat="1" ht="26" outlineLevel="1">
      <c r="B291" s="159" t="s">
        <v>1437</v>
      </c>
      <c r="C291" s="342" t="s">
        <v>2626</v>
      </c>
      <c r="D291" s="381" t="s">
        <v>1438</v>
      </c>
      <c r="E291" s="38">
        <v>43697</v>
      </c>
      <c r="F291" s="215" t="s">
        <v>12</v>
      </c>
      <c r="G291" s="46" t="s">
        <v>13</v>
      </c>
      <c r="H291" s="28">
        <f t="shared" si="111"/>
        <v>270</v>
      </c>
      <c r="I291" s="343">
        <v>90</v>
      </c>
      <c r="J291" s="343">
        <v>180</v>
      </c>
      <c r="K291" s="253">
        <v>0</v>
      </c>
      <c r="L291" s="31" t="s">
        <v>1139</v>
      </c>
      <c r="M291" s="31" t="s">
        <v>1139</v>
      </c>
      <c r="N291" s="31" t="s">
        <v>1140</v>
      </c>
      <c r="O291" s="31" t="s">
        <v>1139</v>
      </c>
      <c r="P291" s="31" t="s">
        <v>1140</v>
      </c>
      <c r="Q291" s="31" t="s">
        <v>1139</v>
      </c>
      <c r="R291" s="31" t="s">
        <v>1139</v>
      </c>
      <c r="S291" s="55" t="s">
        <v>1601</v>
      </c>
      <c r="T291" s="31"/>
      <c r="U291" s="31">
        <f t="shared" si="112"/>
        <v>0</v>
      </c>
      <c r="V291" s="30"/>
      <c r="W291" s="272"/>
      <c r="X291" s="31"/>
      <c r="Y291" s="31">
        <f t="shared" si="113"/>
        <v>0</v>
      </c>
      <c r="AA291" s="31"/>
      <c r="AB291" s="31">
        <f t="shared" si="114"/>
        <v>0</v>
      </c>
      <c r="AC291" s="31"/>
      <c r="AD291" s="31">
        <f t="shared" si="115"/>
        <v>0</v>
      </c>
      <c r="AE291" s="31"/>
      <c r="AF291" s="31"/>
      <c r="AG291" s="31">
        <f t="shared" si="116"/>
        <v>0</v>
      </c>
      <c r="AH291" s="31">
        <f t="shared" si="117"/>
        <v>0</v>
      </c>
      <c r="AI291" s="31"/>
      <c r="AJ291" s="31">
        <f t="shared" si="118"/>
        <v>0</v>
      </c>
      <c r="AK291" s="31">
        <f t="shared" si="119"/>
        <v>0</v>
      </c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</row>
    <row r="292" spans="2:50" s="154" customFormat="1" ht="39" outlineLevel="1">
      <c r="B292" s="159" t="s">
        <v>1439</v>
      </c>
      <c r="C292" s="380" t="s">
        <v>2627</v>
      </c>
      <c r="D292" s="382" t="s">
        <v>2822</v>
      </c>
      <c r="E292" s="38">
        <v>43798</v>
      </c>
      <c r="F292" s="215" t="s">
        <v>12</v>
      </c>
      <c r="G292" s="46" t="s">
        <v>13</v>
      </c>
      <c r="H292" s="28">
        <f t="shared" si="111"/>
        <v>1965</v>
      </c>
      <c r="I292" s="343">
        <v>540</v>
      </c>
      <c r="J292" s="343">
        <v>1425</v>
      </c>
      <c r="K292" s="253">
        <v>0</v>
      </c>
      <c r="L292" s="31" t="s">
        <v>1139</v>
      </c>
      <c r="M292" s="31" t="s">
        <v>1139</v>
      </c>
      <c r="N292" s="31" t="s">
        <v>1140</v>
      </c>
      <c r="O292" s="31" t="s">
        <v>1139</v>
      </c>
      <c r="P292" s="31" t="s">
        <v>1140</v>
      </c>
      <c r="Q292" s="31" t="s">
        <v>1139</v>
      </c>
      <c r="R292" s="31" t="s">
        <v>1139</v>
      </c>
      <c r="S292" s="55" t="s">
        <v>1602</v>
      </c>
      <c r="T292" s="31"/>
      <c r="U292" s="31">
        <f t="shared" si="112"/>
        <v>0</v>
      </c>
      <c r="V292" s="30"/>
      <c r="W292" s="272"/>
      <c r="X292" s="31"/>
      <c r="Y292" s="31">
        <f t="shared" si="113"/>
        <v>0</v>
      </c>
      <c r="AA292" s="31"/>
      <c r="AB292" s="31">
        <f t="shared" si="114"/>
        <v>0</v>
      </c>
      <c r="AC292" s="31"/>
      <c r="AD292" s="31">
        <f t="shared" si="115"/>
        <v>0</v>
      </c>
      <c r="AE292" s="31"/>
      <c r="AF292" s="31"/>
      <c r="AG292" s="31">
        <f t="shared" si="116"/>
        <v>0</v>
      </c>
      <c r="AH292" s="31">
        <f t="shared" si="117"/>
        <v>0</v>
      </c>
      <c r="AI292" s="31"/>
      <c r="AJ292" s="31">
        <f t="shared" si="118"/>
        <v>0</v>
      </c>
      <c r="AK292" s="31">
        <f t="shared" si="119"/>
        <v>0</v>
      </c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</row>
    <row r="293" spans="2:50" s="154" customFormat="1" ht="13">
      <c r="B293" s="405" t="s">
        <v>454</v>
      </c>
      <c r="C293" s="405"/>
      <c r="D293" s="405"/>
      <c r="E293" s="406"/>
      <c r="F293" s="41" t="s">
        <v>7</v>
      </c>
      <c r="G293" s="42"/>
      <c r="H293" s="23">
        <f>H294/60</f>
        <v>556.61666666666667</v>
      </c>
      <c r="I293" s="23">
        <f>I294/60</f>
        <v>156.19999999999999</v>
      </c>
      <c r="J293" s="23">
        <f>J294/60</f>
        <v>400.41666666666669</v>
      </c>
      <c r="K293" s="252">
        <f>K294/60</f>
        <v>60.1</v>
      </c>
      <c r="L293" s="42"/>
      <c r="M293" s="42"/>
      <c r="N293" s="42"/>
      <c r="O293" s="42"/>
      <c r="P293" s="42"/>
      <c r="Q293" s="42"/>
      <c r="R293" s="42"/>
      <c r="S293" s="43"/>
      <c r="T293" s="42"/>
      <c r="U293" s="23">
        <f>U294/60</f>
        <v>0</v>
      </c>
      <c r="V293" s="43"/>
      <c r="W293" s="274"/>
      <c r="X293" s="42"/>
      <c r="Y293" s="23">
        <f>Y294/60</f>
        <v>0</v>
      </c>
      <c r="AA293" s="45"/>
      <c r="AB293" s="45">
        <f t="shared" ref="AB293:AK293" si="120">AB294/60</f>
        <v>0</v>
      </c>
      <c r="AC293" s="45"/>
      <c r="AD293" s="45">
        <f>AD294/60</f>
        <v>0</v>
      </c>
      <c r="AE293" s="45"/>
      <c r="AF293" s="45"/>
      <c r="AG293" s="45"/>
      <c r="AH293" s="45">
        <f>AH294/60</f>
        <v>0</v>
      </c>
      <c r="AI293" s="45"/>
      <c r="AJ293" s="42"/>
      <c r="AK293" s="45">
        <f t="shared" si="120"/>
        <v>0</v>
      </c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5"/>
      <c r="AW293" s="45"/>
      <c r="AX293" s="45">
        <f>AX294/60</f>
        <v>0</v>
      </c>
    </row>
    <row r="294" spans="2:50" s="154" customFormat="1" ht="13">
      <c r="B294" s="405"/>
      <c r="C294" s="405"/>
      <c r="D294" s="405"/>
      <c r="E294" s="406"/>
      <c r="F294" s="44" t="s">
        <v>8</v>
      </c>
      <c r="G294" s="45"/>
      <c r="H294" s="23">
        <f>SUM(I294:J294)</f>
        <v>33397</v>
      </c>
      <c r="I294" s="23">
        <f>SUMIF(F295:F319,"DQA",$I295:$I319)</f>
        <v>9372</v>
      </c>
      <c r="J294" s="23">
        <f>SUMIF(F295:F319,"DQA",$J295:$J319)</f>
        <v>24025</v>
      </c>
      <c r="K294" s="252">
        <f>SUM(K295:K324)</f>
        <v>3606</v>
      </c>
      <c r="L294" s="42"/>
      <c r="M294" s="42"/>
      <c r="N294" s="42"/>
      <c r="O294" s="42"/>
      <c r="P294" s="42"/>
      <c r="Q294" s="42"/>
      <c r="R294" s="42"/>
      <c r="S294" s="43"/>
      <c r="T294" s="42"/>
      <c r="U294" s="23">
        <f>SUM(U295:U319)</f>
        <v>0</v>
      </c>
      <c r="V294" s="43"/>
      <c r="W294" s="274"/>
      <c r="X294" s="42"/>
      <c r="Y294" s="23">
        <f>SUM(Y295:Y319)</f>
        <v>0</v>
      </c>
      <c r="AA294" s="45"/>
      <c r="AB294" s="45">
        <f t="shared" ref="AB294" si="121">SUM(AB295:AB319)</f>
        <v>0</v>
      </c>
      <c r="AC294" s="45"/>
      <c r="AD294" s="45">
        <f>SUM(AD295:AD319)</f>
        <v>0</v>
      </c>
      <c r="AE294" s="45"/>
      <c r="AF294" s="45"/>
      <c r="AG294" s="45"/>
      <c r="AH294" s="45">
        <f>SUM(AH295:AH319)</f>
        <v>0</v>
      </c>
      <c r="AI294" s="45"/>
      <c r="AJ294" s="42"/>
      <c r="AK294" s="45">
        <f t="shared" ref="AK294" si="122">SUM(AK295:AK319)</f>
        <v>0</v>
      </c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5"/>
      <c r="AW294" s="45"/>
      <c r="AX294" s="45">
        <f t="shared" ref="AX294" si="123">SUM(AX295:AX319)</f>
        <v>0</v>
      </c>
    </row>
    <row r="295" spans="2:50" s="154" customFormat="1" ht="13" outlineLevel="1">
      <c r="B295" s="160" t="s">
        <v>456</v>
      </c>
      <c r="C295" s="39" t="s">
        <v>457</v>
      </c>
      <c r="D295" s="15" t="s">
        <v>19</v>
      </c>
      <c r="E295" s="16">
        <v>43656</v>
      </c>
      <c r="F295" s="17" t="s">
        <v>12</v>
      </c>
      <c r="G295" s="27" t="s">
        <v>13</v>
      </c>
      <c r="H295" s="28">
        <f t="shared" ref="H295:H320" si="124">I295+J295</f>
        <v>755</v>
      </c>
      <c r="I295" s="48">
        <v>35</v>
      </c>
      <c r="J295" s="48">
        <v>720</v>
      </c>
      <c r="K295" s="255">
        <f>I295/2</f>
        <v>17.5</v>
      </c>
      <c r="L295" s="31" t="s">
        <v>1209</v>
      </c>
      <c r="M295" s="31" t="s">
        <v>1199</v>
      </c>
      <c r="N295" s="31" t="s">
        <v>1198</v>
      </c>
      <c r="O295" s="31" t="s">
        <v>1199</v>
      </c>
      <c r="P295" s="31" t="s">
        <v>1266</v>
      </c>
      <c r="Q295" s="31" t="s">
        <v>1159</v>
      </c>
      <c r="R295" s="31" t="s">
        <v>1159</v>
      </c>
      <c r="S295" s="55"/>
      <c r="T295" s="31"/>
      <c r="U295" s="31">
        <f t="shared" ref="U295:U324" si="125">SUMIF(T295,"Y",I295)</f>
        <v>0</v>
      </c>
      <c r="V295" s="30"/>
      <c r="W295" s="272"/>
      <c r="X295" s="31"/>
      <c r="Y295" s="31">
        <f>U295*X295/2</f>
        <v>0</v>
      </c>
      <c r="AA295" s="174"/>
      <c r="AB295" s="31">
        <f t="shared" ref="AB295:AB322" si="126">SUMIF(AA295,"Y",K295)*X295</f>
        <v>0</v>
      </c>
      <c r="AC295" s="31"/>
      <c r="AD295" s="31">
        <f t="shared" ref="AD295:AD324" si="127">(I295-AB295)*COUNTIF(AL295:AU295,"L")</f>
        <v>0</v>
      </c>
      <c r="AE295" s="31"/>
      <c r="AF295" s="31"/>
      <c r="AG295" s="31">
        <f t="shared" ref="AG295:AG324" si="128">IFERROR(COUNTIF(AL295:AU295,"S")/(COUNTIF(AL295:AU295,"V")+COUNTIF(AL295:AU295,"S")),0)</f>
        <v>0</v>
      </c>
      <c r="AH295" s="31">
        <f t="shared" ref="AH295:AH324" si="129">(Y295-AB295-AD295)*AG295</f>
        <v>0</v>
      </c>
      <c r="AI295" s="31"/>
      <c r="AJ295" s="173"/>
      <c r="AK295" s="31">
        <f t="shared" ref="AK295:AK324" si="130">Y295-AB295-AD295-AH295</f>
        <v>0</v>
      </c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</row>
    <row r="296" spans="2:50" s="154" customFormat="1" ht="13" outlineLevel="1">
      <c r="B296" s="160" t="s">
        <v>458</v>
      </c>
      <c r="C296" s="39" t="s">
        <v>459</v>
      </c>
      <c r="D296" s="15" t="s">
        <v>36</v>
      </c>
      <c r="E296" s="16">
        <v>43656</v>
      </c>
      <c r="F296" s="17" t="s">
        <v>12</v>
      </c>
      <c r="G296" s="27" t="s">
        <v>13</v>
      </c>
      <c r="H296" s="28">
        <f t="shared" si="124"/>
        <v>995</v>
      </c>
      <c r="I296" s="48">
        <v>35</v>
      </c>
      <c r="J296" s="48">
        <v>960</v>
      </c>
      <c r="K296" s="255">
        <f t="shared" ref="K296:K302" si="131">I296/2</f>
        <v>17.5</v>
      </c>
      <c r="L296" s="31" t="s">
        <v>1209</v>
      </c>
      <c r="M296" s="31" t="s">
        <v>1199</v>
      </c>
      <c r="N296" s="31" t="s">
        <v>1198</v>
      </c>
      <c r="O296" s="31" t="s">
        <v>1199</v>
      </c>
      <c r="P296" s="31" t="s">
        <v>1266</v>
      </c>
      <c r="Q296" s="31" t="s">
        <v>1159</v>
      </c>
      <c r="R296" s="31" t="s">
        <v>1159</v>
      </c>
      <c r="S296" s="55" t="s">
        <v>1267</v>
      </c>
      <c r="T296" s="31"/>
      <c r="U296" s="31">
        <f t="shared" si="125"/>
        <v>0</v>
      </c>
      <c r="V296" s="30"/>
      <c r="W296" s="272"/>
      <c r="X296" s="31"/>
      <c r="Y296" s="31">
        <f t="shared" ref="Y296:Y324" si="132">U296*X296/2</f>
        <v>0</v>
      </c>
      <c r="AA296" s="174"/>
      <c r="AB296" s="31">
        <f t="shared" si="126"/>
        <v>0</v>
      </c>
      <c r="AC296" s="31"/>
      <c r="AD296" s="31">
        <f t="shared" si="127"/>
        <v>0</v>
      </c>
      <c r="AE296" s="31"/>
      <c r="AF296" s="31"/>
      <c r="AG296" s="31">
        <f t="shared" si="128"/>
        <v>0</v>
      </c>
      <c r="AH296" s="31">
        <f t="shared" si="129"/>
        <v>0</v>
      </c>
      <c r="AI296" s="31"/>
      <c r="AJ296" s="173"/>
      <c r="AK296" s="31">
        <f t="shared" si="130"/>
        <v>0</v>
      </c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</row>
    <row r="297" spans="2:50" s="154" customFormat="1" ht="13" outlineLevel="1">
      <c r="B297" s="160" t="s">
        <v>460</v>
      </c>
      <c r="C297" s="39" t="s">
        <v>461</v>
      </c>
      <c r="D297" s="15" t="s">
        <v>36</v>
      </c>
      <c r="E297" s="16">
        <v>43656</v>
      </c>
      <c r="F297" s="17" t="s">
        <v>12</v>
      </c>
      <c r="G297" s="27" t="s">
        <v>13</v>
      </c>
      <c r="H297" s="28">
        <f t="shared" si="124"/>
        <v>755</v>
      </c>
      <c r="I297" s="48">
        <v>35</v>
      </c>
      <c r="J297" s="48">
        <v>720</v>
      </c>
      <c r="K297" s="255">
        <f t="shared" si="131"/>
        <v>17.5</v>
      </c>
      <c r="L297" s="31" t="s">
        <v>1209</v>
      </c>
      <c r="M297" s="31" t="s">
        <v>1199</v>
      </c>
      <c r="N297" s="31" t="s">
        <v>1198</v>
      </c>
      <c r="O297" s="31" t="s">
        <v>1199</v>
      </c>
      <c r="P297" s="31" t="s">
        <v>1266</v>
      </c>
      <c r="Q297" s="31" t="s">
        <v>1159</v>
      </c>
      <c r="R297" s="31" t="s">
        <v>1159</v>
      </c>
      <c r="S297" s="55" t="s">
        <v>1267</v>
      </c>
      <c r="T297" s="31"/>
      <c r="U297" s="31">
        <f t="shared" si="125"/>
        <v>0</v>
      </c>
      <c r="V297" s="30"/>
      <c r="W297" s="272"/>
      <c r="X297" s="31"/>
      <c r="Y297" s="31">
        <f t="shared" si="132"/>
        <v>0</v>
      </c>
      <c r="AA297" s="174"/>
      <c r="AB297" s="31">
        <f t="shared" si="126"/>
        <v>0</v>
      </c>
      <c r="AC297" s="31"/>
      <c r="AD297" s="31">
        <f t="shared" si="127"/>
        <v>0</v>
      </c>
      <c r="AE297" s="31"/>
      <c r="AF297" s="31"/>
      <c r="AG297" s="31">
        <f t="shared" si="128"/>
        <v>0</v>
      </c>
      <c r="AH297" s="31">
        <f t="shared" si="129"/>
        <v>0</v>
      </c>
      <c r="AI297" s="31"/>
      <c r="AJ297" s="173"/>
      <c r="AK297" s="31">
        <f t="shared" si="130"/>
        <v>0</v>
      </c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</row>
    <row r="298" spans="2:50" s="154" customFormat="1" ht="13" outlineLevel="1">
      <c r="B298" s="160" t="s">
        <v>462</v>
      </c>
      <c r="C298" s="39" t="s">
        <v>463</v>
      </c>
      <c r="D298" s="15" t="s">
        <v>36</v>
      </c>
      <c r="E298" s="16">
        <v>43656</v>
      </c>
      <c r="F298" s="17" t="s">
        <v>12</v>
      </c>
      <c r="G298" s="27" t="s">
        <v>13</v>
      </c>
      <c r="H298" s="28">
        <f t="shared" si="124"/>
        <v>525</v>
      </c>
      <c r="I298" s="48">
        <v>45</v>
      </c>
      <c r="J298" s="48">
        <v>480</v>
      </c>
      <c r="K298" s="255">
        <f t="shared" si="131"/>
        <v>22.5</v>
      </c>
      <c r="L298" s="31" t="s">
        <v>1209</v>
      </c>
      <c r="M298" s="31" t="s">
        <v>1199</v>
      </c>
      <c r="N298" s="31" t="s">
        <v>1198</v>
      </c>
      <c r="O298" s="31" t="s">
        <v>1199</v>
      </c>
      <c r="P298" s="31" t="s">
        <v>1266</v>
      </c>
      <c r="Q298" s="31" t="s">
        <v>1159</v>
      </c>
      <c r="R298" s="31" t="s">
        <v>1159</v>
      </c>
      <c r="S298" s="55" t="s">
        <v>1267</v>
      </c>
      <c r="T298" s="31"/>
      <c r="U298" s="31">
        <f t="shared" si="125"/>
        <v>0</v>
      </c>
      <c r="V298" s="30"/>
      <c r="W298" s="272"/>
      <c r="X298" s="31"/>
      <c r="Y298" s="31">
        <f t="shared" si="132"/>
        <v>0</v>
      </c>
      <c r="AA298" s="174"/>
      <c r="AB298" s="31">
        <f t="shared" si="126"/>
        <v>0</v>
      </c>
      <c r="AC298" s="31"/>
      <c r="AD298" s="31">
        <f t="shared" si="127"/>
        <v>0</v>
      </c>
      <c r="AE298" s="31"/>
      <c r="AF298" s="31"/>
      <c r="AG298" s="31">
        <f t="shared" si="128"/>
        <v>0</v>
      </c>
      <c r="AH298" s="31">
        <f t="shared" si="129"/>
        <v>0</v>
      </c>
      <c r="AI298" s="31"/>
      <c r="AJ298" s="173"/>
      <c r="AK298" s="31">
        <f t="shared" si="130"/>
        <v>0</v>
      </c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</row>
    <row r="299" spans="2:50" s="154" customFormat="1" ht="13" outlineLevel="1">
      <c r="B299" s="160" t="s">
        <v>464</v>
      </c>
      <c r="C299" s="39" t="s">
        <v>465</v>
      </c>
      <c r="D299" s="15" t="s">
        <v>36</v>
      </c>
      <c r="E299" s="16">
        <v>43656</v>
      </c>
      <c r="F299" s="17" t="s">
        <v>12</v>
      </c>
      <c r="G299" s="27" t="s">
        <v>24</v>
      </c>
      <c r="H299" s="28">
        <f t="shared" si="124"/>
        <v>542</v>
      </c>
      <c r="I299" s="48">
        <v>62</v>
      </c>
      <c r="J299" s="48">
        <v>480</v>
      </c>
      <c r="K299" s="255">
        <f t="shared" si="131"/>
        <v>31</v>
      </c>
      <c r="L299" s="31" t="s">
        <v>1209</v>
      </c>
      <c r="M299" s="31" t="s">
        <v>1199</v>
      </c>
      <c r="N299" s="31" t="s">
        <v>1198</v>
      </c>
      <c r="O299" s="31" t="s">
        <v>1199</v>
      </c>
      <c r="P299" s="31" t="s">
        <v>1266</v>
      </c>
      <c r="Q299" s="31" t="s">
        <v>1159</v>
      </c>
      <c r="R299" s="31" t="s">
        <v>1159</v>
      </c>
      <c r="S299" s="55" t="s">
        <v>1267</v>
      </c>
      <c r="T299" s="31"/>
      <c r="U299" s="31">
        <f t="shared" si="125"/>
        <v>0</v>
      </c>
      <c r="V299" s="30"/>
      <c r="W299" s="272"/>
      <c r="X299" s="31"/>
      <c r="Y299" s="31">
        <f t="shared" si="132"/>
        <v>0</v>
      </c>
      <c r="AA299" s="174"/>
      <c r="AB299" s="31">
        <f t="shared" si="126"/>
        <v>0</v>
      </c>
      <c r="AC299" s="31"/>
      <c r="AD299" s="31">
        <f t="shared" si="127"/>
        <v>0</v>
      </c>
      <c r="AE299" s="31"/>
      <c r="AF299" s="31"/>
      <c r="AG299" s="31">
        <f t="shared" si="128"/>
        <v>0</v>
      </c>
      <c r="AH299" s="31">
        <f t="shared" si="129"/>
        <v>0</v>
      </c>
      <c r="AI299" s="31"/>
      <c r="AJ299" s="173"/>
      <c r="AK299" s="31">
        <f t="shared" si="130"/>
        <v>0</v>
      </c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</row>
    <row r="300" spans="2:50" s="154" customFormat="1" ht="13" outlineLevel="1">
      <c r="B300" s="160" t="s">
        <v>466</v>
      </c>
      <c r="C300" s="39" t="s">
        <v>467</v>
      </c>
      <c r="D300" s="15" t="s">
        <v>156</v>
      </c>
      <c r="E300" s="16">
        <v>43656</v>
      </c>
      <c r="F300" s="17" t="s">
        <v>12</v>
      </c>
      <c r="G300" s="27" t="s">
        <v>24</v>
      </c>
      <c r="H300" s="28">
        <f t="shared" si="124"/>
        <v>515</v>
      </c>
      <c r="I300" s="48">
        <v>35</v>
      </c>
      <c r="J300" s="48">
        <v>480</v>
      </c>
      <c r="K300" s="255">
        <f t="shared" si="131"/>
        <v>17.5</v>
      </c>
      <c r="L300" s="31" t="s">
        <v>1209</v>
      </c>
      <c r="M300" s="31" t="s">
        <v>1199</v>
      </c>
      <c r="N300" s="31" t="s">
        <v>1198</v>
      </c>
      <c r="O300" s="31" t="s">
        <v>1199</v>
      </c>
      <c r="P300" s="31" t="s">
        <v>1266</v>
      </c>
      <c r="Q300" s="31" t="s">
        <v>1159</v>
      </c>
      <c r="R300" s="31" t="s">
        <v>1159</v>
      </c>
      <c r="S300" s="55" t="s">
        <v>1267</v>
      </c>
      <c r="T300" s="31"/>
      <c r="U300" s="31">
        <f t="shared" si="125"/>
        <v>0</v>
      </c>
      <c r="V300" s="30"/>
      <c r="W300" s="272"/>
      <c r="X300" s="31"/>
      <c r="Y300" s="31">
        <f t="shared" si="132"/>
        <v>0</v>
      </c>
      <c r="AA300" s="174"/>
      <c r="AB300" s="31">
        <f t="shared" si="126"/>
        <v>0</v>
      </c>
      <c r="AC300" s="31"/>
      <c r="AD300" s="31">
        <f t="shared" si="127"/>
        <v>0</v>
      </c>
      <c r="AE300" s="31"/>
      <c r="AF300" s="31"/>
      <c r="AG300" s="31">
        <f t="shared" si="128"/>
        <v>0</v>
      </c>
      <c r="AH300" s="31">
        <f t="shared" si="129"/>
        <v>0</v>
      </c>
      <c r="AI300" s="31"/>
      <c r="AJ300" s="173"/>
      <c r="AK300" s="31">
        <f t="shared" si="130"/>
        <v>0</v>
      </c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</row>
    <row r="301" spans="2:50" s="154" customFormat="1" ht="13" outlineLevel="1">
      <c r="B301" s="160" t="s">
        <v>468</v>
      </c>
      <c r="C301" s="39" t="s">
        <v>469</v>
      </c>
      <c r="D301" s="15" t="s">
        <v>23</v>
      </c>
      <c r="E301" s="16">
        <v>43656</v>
      </c>
      <c r="F301" s="17" t="s">
        <v>12</v>
      </c>
      <c r="G301" s="27" t="s">
        <v>24</v>
      </c>
      <c r="H301" s="28">
        <f t="shared" si="124"/>
        <v>515</v>
      </c>
      <c r="I301" s="48">
        <v>35</v>
      </c>
      <c r="J301" s="48">
        <v>480</v>
      </c>
      <c r="K301" s="255">
        <f t="shared" si="131"/>
        <v>17.5</v>
      </c>
      <c r="L301" s="31" t="s">
        <v>1268</v>
      </c>
      <c r="M301" s="31" t="s">
        <v>1269</v>
      </c>
      <c r="N301" s="31" t="s">
        <v>1268</v>
      </c>
      <c r="O301" s="31" t="s">
        <v>1269</v>
      </c>
      <c r="P301" s="31" t="s">
        <v>1269</v>
      </c>
      <c r="Q301" s="31" t="s">
        <v>1159</v>
      </c>
      <c r="R301" s="31" t="s">
        <v>1159</v>
      </c>
      <c r="S301" s="55" t="s">
        <v>1267</v>
      </c>
      <c r="T301" s="31"/>
      <c r="U301" s="31">
        <f t="shared" si="125"/>
        <v>0</v>
      </c>
      <c r="V301" s="30"/>
      <c r="W301" s="272"/>
      <c r="X301" s="31"/>
      <c r="Y301" s="31">
        <f t="shared" si="132"/>
        <v>0</v>
      </c>
      <c r="AA301" s="174"/>
      <c r="AB301" s="31">
        <f t="shared" si="126"/>
        <v>0</v>
      </c>
      <c r="AC301" s="31"/>
      <c r="AD301" s="31">
        <f t="shared" si="127"/>
        <v>0</v>
      </c>
      <c r="AE301" s="31"/>
      <c r="AF301" s="31"/>
      <c r="AG301" s="31">
        <f t="shared" si="128"/>
        <v>0</v>
      </c>
      <c r="AH301" s="31">
        <f t="shared" si="129"/>
        <v>0</v>
      </c>
      <c r="AI301" s="31"/>
      <c r="AJ301" s="173"/>
      <c r="AK301" s="31">
        <f t="shared" si="130"/>
        <v>0</v>
      </c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</row>
    <row r="302" spans="2:50" s="154" customFormat="1" ht="13" outlineLevel="1">
      <c r="B302" s="160" t="s">
        <v>470</v>
      </c>
      <c r="C302" s="39" t="s">
        <v>471</v>
      </c>
      <c r="D302" s="15" t="s">
        <v>23</v>
      </c>
      <c r="E302" s="16">
        <v>43656</v>
      </c>
      <c r="F302" s="17" t="s">
        <v>12</v>
      </c>
      <c r="G302" s="27" t="s">
        <v>24</v>
      </c>
      <c r="H302" s="28">
        <f t="shared" si="124"/>
        <v>515</v>
      </c>
      <c r="I302" s="48">
        <v>35</v>
      </c>
      <c r="J302" s="48">
        <v>480</v>
      </c>
      <c r="K302" s="255">
        <f t="shared" si="131"/>
        <v>17.5</v>
      </c>
      <c r="L302" s="31" t="s">
        <v>1233</v>
      </c>
      <c r="M302" s="31" t="s">
        <v>1269</v>
      </c>
      <c r="N302" s="31" t="s">
        <v>1199</v>
      </c>
      <c r="O302" s="31" t="s">
        <v>1269</v>
      </c>
      <c r="P302" s="31" t="s">
        <v>1269</v>
      </c>
      <c r="Q302" s="31" t="s">
        <v>1159</v>
      </c>
      <c r="R302" s="31" t="s">
        <v>1159</v>
      </c>
      <c r="S302" s="55" t="s">
        <v>1267</v>
      </c>
      <c r="T302" s="31"/>
      <c r="U302" s="31">
        <f t="shared" si="125"/>
        <v>0</v>
      </c>
      <c r="V302" s="30"/>
      <c r="W302" s="272"/>
      <c r="X302" s="31"/>
      <c r="Y302" s="31">
        <f t="shared" si="132"/>
        <v>0</v>
      </c>
      <c r="AA302" s="174"/>
      <c r="AB302" s="31">
        <f t="shared" si="126"/>
        <v>0</v>
      </c>
      <c r="AC302" s="31"/>
      <c r="AD302" s="31">
        <f t="shared" si="127"/>
        <v>0</v>
      </c>
      <c r="AE302" s="31"/>
      <c r="AF302" s="31"/>
      <c r="AG302" s="31">
        <f t="shared" si="128"/>
        <v>0</v>
      </c>
      <c r="AH302" s="31">
        <f t="shared" si="129"/>
        <v>0</v>
      </c>
      <c r="AI302" s="31"/>
      <c r="AJ302" s="173"/>
      <c r="AK302" s="31">
        <f t="shared" si="130"/>
        <v>0</v>
      </c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</row>
    <row r="303" spans="2:50" s="154" customFormat="1" ht="13" outlineLevel="1">
      <c r="B303" s="160" t="s">
        <v>472</v>
      </c>
      <c r="C303" s="39" t="s">
        <v>473</v>
      </c>
      <c r="D303" s="15" t="s">
        <v>156</v>
      </c>
      <c r="E303" s="16">
        <v>43656</v>
      </c>
      <c r="F303" s="17" t="s">
        <v>12</v>
      </c>
      <c r="G303" s="27" t="s">
        <v>13</v>
      </c>
      <c r="H303" s="28">
        <f t="shared" si="124"/>
        <v>790</v>
      </c>
      <c r="I303" s="48">
        <v>40</v>
      </c>
      <c r="J303" s="48">
        <v>750</v>
      </c>
      <c r="K303" s="255">
        <v>0</v>
      </c>
      <c r="L303" s="31" t="s">
        <v>1269</v>
      </c>
      <c r="M303" s="31" t="s">
        <v>1198</v>
      </c>
      <c r="N303" s="31" t="s">
        <v>1270</v>
      </c>
      <c r="O303" s="31" t="s">
        <v>1243</v>
      </c>
      <c r="P303" s="31" t="s">
        <v>1217</v>
      </c>
      <c r="Q303" s="31" t="s">
        <v>1159</v>
      </c>
      <c r="R303" s="31" t="s">
        <v>1159</v>
      </c>
      <c r="S303" s="55" t="s">
        <v>1267</v>
      </c>
      <c r="T303" s="31"/>
      <c r="U303" s="31">
        <f t="shared" si="125"/>
        <v>0</v>
      </c>
      <c r="V303" s="30"/>
      <c r="W303" s="272"/>
      <c r="X303" s="31"/>
      <c r="Y303" s="31">
        <f t="shared" si="132"/>
        <v>0</v>
      </c>
      <c r="AA303" s="174"/>
      <c r="AB303" s="31">
        <f t="shared" si="126"/>
        <v>0</v>
      </c>
      <c r="AC303" s="31"/>
      <c r="AD303" s="31">
        <f t="shared" si="127"/>
        <v>0</v>
      </c>
      <c r="AE303" s="31"/>
      <c r="AF303" s="31"/>
      <c r="AG303" s="31">
        <f t="shared" si="128"/>
        <v>0</v>
      </c>
      <c r="AH303" s="31">
        <f t="shared" si="129"/>
        <v>0</v>
      </c>
      <c r="AI303" s="31"/>
      <c r="AJ303" s="173"/>
      <c r="AK303" s="31">
        <f t="shared" si="130"/>
        <v>0</v>
      </c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</row>
    <row r="304" spans="2:50" s="154" customFormat="1" ht="13" outlineLevel="1">
      <c r="B304" s="160" t="s">
        <v>474</v>
      </c>
      <c r="C304" s="39" t="s">
        <v>1440</v>
      </c>
      <c r="D304" s="15" t="s">
        <v>19</v>
      </c>
      <c r="E304" s="16">
        <v>43656</v>
      </c>
      <c r="F304" s="17" t="s">
        <v>12</v>
      </c>
      <c r="G304" s="27" t="s">
        <v>13</v>
      </c>
      <c r="H304" s="28">
        <f t="shared" si="124"/>
        <v>275</v>
      </c>
      <c r="I304" s="48">
        <v>35</v>
      </c>
      <c r="J304" s="48">
        <v>240</v>
      </c>
      <c r="K304" s="255">
        <f>I304/2</f>
        <v>17.5</v>
      </c>
      <c r="L304" s="31" t="s">
        <v>1269</v>
      </c>
      <c r="M304" s="31" t="s">
        <v>1198</v>
      </c>
      <c r="N304" s="31" t="s">
        <v>1270</v>
      </c>
      <c r="O304" s="31" t="s">
        <v>1243</v>
      </c>
      <c r="P304" s="31" t="s">
        <v>1217</v>
      </c>
      <c r="Q304" s="31" t="s">
        <v>1159</v>
      </c>
      <c r="R304" s="31" t="s">
        <v>1159</v>
      </c>
      <c r="S304" s="55" t="s">
        <v>1267</v>
      </c>
      <c r="T304" s="31"/>
      <c r="U304" s="31">
        <f t="shared" si="125"/>
        <v>0</v>
      </c>
      <c r="V304" s="30"/>
      <c r="W304" s="272"/>
      <c r="X304" s="31"/>
      <c r="Y304" s="31">
        <f t="shared" si="132"/>
        <v>0</v>
      </c>
      <c r="AA304" s="174"/>
      <c r="AB304" s="31">
        <f t="shared" si="126"/>
        <v>0</v>
      </c>
      <c r="AC304" s="31"/>
      <c r="AD304" s="31">
        <f t="shared" si="127"/>
        <v>0</v>
      </c>
      <c r="AE304" s="31"/>
      <c r="AF304" s="31"/>
      <c r="AG304" s="31">
        <f t="shared" si="128"/>
        <v>0</v>
      </c>
      <c r="AH304" s="31">
        <f t="shared" si="129"/>
        <v>0</v>
      </c>
      <c r="AI304" s="31"/>
      <c r="AJ304" s="173"/>
      <c r="AK304" s="31">
        <f t="shared" si="130"/>
        <v>0</v>
      </c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</row>
    <row r="305" spans="2:50" s="154" customFormat="1" ht="13" outlineLevel="1">
      <c r="B305" s="160" t="s">
        <v>475</v>
      </c>
      <c r="C305" s="39" t="s">
        <v>476</v>
      </c>
      <c r="D305" s="76" t="s">
        <v>50</v>
      </c>
      <c r="E305" s="16">
        <v>42122</v>
      </c>
      <c r="F305" s="17" t="s">
        <v>12</v>
      </c>
      <c r="G305" s="27" t="s">
        <v>13</v>
      </c>
      <c r="H305" s="28">
        <f t="shared" si="124"/>
        <v>505</v>
      </c>
      <c r="I305" s="48">
        <v>25</v>
      </c>
      <c r="J305" s="48">
        <v>480</v>
      </c>
      <c r="K305" s="255">
        <v>0</v>
      </c>
      <c r="L305" s="31" t="s">
        <v>1269</v>
      </c>
      <c r="M305" s="31" t="s">
        <v>1198</v>
      </c>
      <c r="N305" s="31" t="s">
        <v>1270</v>
      </c>
      <c r="O305" s="31" t="s">
        <v>1243</v>
      </c>
      <c r="P305" s="31" t="s">
        <v>1217</v>
      </c>
      <c r="Q305" s="31" t="s">
        <v>1159</v>
      </c>
      <c r="R305" s="31" t="s">
        <v>1159</v>
      </c>
      <c r="S305" s="55" t="s">
        <v>1267</v>
      </c>
      <c r="T305" s="31"/>
      <c r="U305" s="31">
        <f t="shared" si="125"/>
        <v>0</v>
      </c>
      <c r="V305" s="30"/>
      <c r="W305" s="272"/>
      <c r="X305" s="31"/>
      <c r="Y305" s="31">
        <f t="shared" si="132"/>
        <v>0</v>
      </c>
      <c r="AA305" s="174"/>
      <c r="AB305" s="31">
        <f t="shared" si="126"/>
        <v>0</v>
      </c>
      <c r="AC305" s="31"/>
      <c r="AD305" s="31">
        <f t="shared" si="127"/>
        <v>0</v>
      </c>
      <c r="AE305" s="31"/>
      <c r="AF305" s="31"/>
      <c r="AG305" s="31">
        <f t="shared" si="128"/>
        <v>0</v>
      </c>
      <c r="AH305" s="31">
        <f t="shared" si="129"/>
        <v>0</v>
      </c>
      <c r="AI305" s="31"/>
      <c r="AJ305" s="173"/>
      <c r="AK305" s="31">
        <f t="shared" si="130"/>
        <v>0</v>
      </c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</row>
    <row r="306" spans="2:50" s="154" customFormat="1" ht="13" outlineLevel="1">
      <c r="B306" s="160" t="s">
        <v>477</v>
      </c>
      <c r="C306" s="39" t="s">
        <v>478</v>
      </c>
      <c r="D306" s="15" t="s">
        <v>156</v>
      </c>
      <c r="E306" s="16">
        <v>43656</v>
      </c>
      <c r="F306" s="17" t="s">
        <v>12</v>
      </c>
      <c r="G306" s="27" t="s">
        <v>13</v>
      </c>
      <c r="H306" s="28">
        <f t="shared" si="124"/>
        <v>520</v>
      </c>
      <c r="I306" s="48">
        <v>40</v>
      </c>
      <c r="J306" s="48">
        <v>480</v>
      </c>
      <c r="K306" s="255">
        <f t="shared" ref="K306:K307" si="133">I306/2</f>
        <v>20</v>
      </c>
      <c r="L306" s="31" t="s">
        <v>1269</v>
      </c>
      <c r="M306" s="31" t="s">
        <v>1198</v>
      </c>
      <c r="N306" s="31" t="s">
        <v>1270</v>
      </c>
      <c r="O306" s="31" t="s">
        <v>1243</v>
      </c>
      <c r="P306" s="31" t="s">
        <v>1217</v>
      </c>
      <c r="Q306" s="31" t="s">
        <v>1159</v>
      </c>
      <c r="R306" s="31" t="s">
        <v>1159</v>
      </c>
      <c r="S306" s="55" t="s">
        <v>1267</v>
      </c>
      <c r="T306" s="31"/>
      <c r="U306" s="31">
        <f t="shared" si="125"/>
        <v>0</v>
      </c>
      <c r="V306" s="30"/>
      <c r="W306" s="272"/>
      <c r="X306" s="31"/>
      <c r="Y306" s="31">
        <f t="shared" si="132"/>
        <v>0</v>
      </c>
      <c r="AA306" s="174"/>
      <c r="AB306" s="31">
        <f t="shared" si="126"/>
        <v>0</v>
      </c>
      <c r="AC306" s="31"/>
      <c r="AD306" s="31">
        <f t="shared" si="127"/>
        <v>0</v>
      </c>
      <c r="AE306" s="31"/>
      <c r="AF306" s="31"/>
      <c r="AG306" s="31">
        <f t="shared" si="128"/>
        <v>0</v>
      </c>
      <c r="AH306" s="31">
        <f t="shared" si="129"/>
        <v>0</v>
      </c>
      <c r="AI306" s="31"/>
      <c r="AJ306" s="173"/>
      <c r="AK306" s="31">
        <f t="shared" si="130"/>
        <v>0</v>
      </c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</row>
    <row r="307" spans="2:50" s="154" customFormat="1" ht="13" outlineLevel="1">
      <c r="B307" s="160" t="s">
        <v>479</v>
      </c>
      <c r="C307" s="39" t="s">
        <v>480</v>
      </c>
      <c r="D307" s="15" t="s">
        <v>156</v>
      </c>
      <c r="E307" s="16">
        <v>43656</v>
      </c>
      <c r="F307" s="17" t="s">
        <v>12</v>
      </c>
      <c r="G307" s="27" t="s">
        <v>13</v>
      </c>
      <c r="H307" s="28">
        <f t="shared" si="124"/>
        <v>520</v>
      </c>
      <c r="I307" s="48">
        <v>40</v>
      </c>
      <c r="J307" s="48">
        <v>480</v>
      </c>
      <c r="K307" s="255">
        <f t="shared" si="133"/>
        <v>20</v>
      </c>
      <c r="L307" s="31" t="s">
        <v>1269</v>
      </c>
      <c r="M307" s="31" t="s">
        <v>1198</v>
      </c>
      <c r="N307" s="31" t="s">
        <v>1270</v>
      </c>
      <c r="O307" s="31" t="s">
        <v>1243</v>
      </c>
      <c r="P307" s="31" t="s">
        <v>1217</v>
      </c>
      <c r="Q307" s="31" t="s">
        <v>1159</v>
      </c>
      <c r="R307" s="31" t="s">
        <v>1159</v>
      </c>
      <c r="S307" s="55" t="s">
        <v>1267</v>
      </c>
      <c r="T307" s="31"/>
      <c r="U307" s="31">
        <f t="shared" si="125"/>
        <v>0</v>
      </c>
      <c r="V307" s="30"/>
      <c r="W307" s="272"/>
      <c r="X307" s="31"/>
      <c r="Y307" s="31">
        <f t="shared" si="132"/>
        <v>0</v>
      </c>
      <c r="AA307" s="174"/>
      <c r="AB307" s="31">
        <f t="shared" si="126"/>
        <v>0</v>
      </c>
      <c r="AC307" s="31"/>
      <c r="AD307" s="31">
        <f t="shared" si="127"/>
        <v>0</v>
      </c>
      <c r="AE307" s="31"/>
      <c r="AF307" s="31"/>
      <c r="AG307" s="31">
        <f t="shared" si="128"/>
        <v>0</v>
      </c>
      <c r="AH307" s="31">
        <f t="shared" si="129"/>
        <v>0</v>
      </c>
      <c r="AI307" s="31"/>
      <c r="AJ307" s="173"/>
      <c r="AK307" s="31">
        <f t="shared" si="130"/>
        <v>0</v>
      </c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</row>
    <row r="308" spans="2:50" s="154" customFormat="1" ht="13" outlineLevel="1">
      <c r="B308" s="160" t="s">
        <v>481</v>
      </c>
      <c r="C308" s="39" t="s">
        <v>482</v>
      </c>
      <c r="D308" s="49" t="s">
        <v>39</v>
      </c>
      <c r="E308" s="38">
        <v>43516</v>
      </c>
      <c r="F308" s="17" t="s">
        <v>12</v>
      </c>
      <c r="G308" s="27" t="s">
        <v>13</v>
      </c>
      <c r="H308" s="28">
        <f t="shared" si="124"/>
        <v>280</v>
      </c>
      <c r="I308" s="48">
        <v>30</v>
      </c>
      <c r="J308" s="48">
        <v>250</v>
      </c>
      <c r="K308" s="255">
        <v>0</v>
      </c>
      <c r="L308" s="31" t="s">
        <v>1206</v>
      </c>
      <c r="M308" s="31" t="s">
        <v>1206</v>
      </c>
      <c r="N308" s="31" t="s">
        <v>1240</v>
      </c>
      <c r="O308" s="31" t="s">
        <v>1240</v>
      </c>
      <c r="P308" s="31" t="s">
        <v>1198</v>
      </c>
      <c r="Q308" s="31" t="s">
        <v>1159</v>
      </c>
      <c r="R308" s="31" t="s">
        <v>1159</v>
      </c>
      <c r="S308" s="55" t="s">
        <v>1267</v>
      </c>
      <c r="T308" s="31"/>
      <c r="U308" s="31">
        <f t="shared" si="125"/>
        <v>0</v>
      </c>
      <c r="V308" s="30"/>
      <c r="W308" s="272"/>
      <c r="X308" s="31"/>
      <c r="Y308" s="31">
        <f t="shared" si="132"/>
        <v>0</v>
      </c>
      <c r="AA308" s="174"/>
      <c r="AB308" s="31">
        <f t="shared" si="126"/>
        <v>0</v>
      </c>
      <c r="AC308" s="31"/>
      <c r="AD308" s="31">
        <f t="shared" si="127"/>
        <v>0</v>
      </c>
      <c r="AE308" s="31"/>
      <c r="AF308" s="31"/>
      <c r="AG308" s="31">
        <f t="shared" si="128"/>
        <v>0</v>
      </c>
      <c r="AH308" s="31">
        <f t="shared" si="129"/>
        <v>0</v>
      </c>
      <c r="AI308" s="31"/>
      <c r="AJ308" s="173"/>
      <c r="AK308" s="31">
        <f t="shared" si="130"/>
        <v>0</v>
      </c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</row>
    <row r="309" spans="2:50" s="154" customFormat="1" ht="13" outlineLevel="1">
      <c r="B309" s="160" t="s">
        <v>483</v>
      </c>
      <c r="C309" s="39" t="s">
        <v>1608</v>
      </c>
      <c r="D309" s="49" t="s">
        <v>1609</v>
      </c>
      <c r="E309" s="38">
        <v>43776</v>
      </c>
      <c r="F309" s="17" t="s">
        <v>12</v>
      </c>
      <c r="G309" s="27" t="s">
        <v>24</v>
      </c>
      <c r="H309" s="28">
        <f t="shared" si="124"/>
        <v>5560</v>
      </c>
      <c r="I309" s="48">
        <v>5315</v>
      </c>
      <c r="J309" s="48">
        <v>245</v>
      </c>
      <c r="K309" s="255">
        <f>I309/2</f>
        <v>2657.5</v>
      </c>
      <c r="L309" s="31" t="s">
        <v>1269</v>
      </c>
      <c r="M309" s="31" t="s">
        <v>1271</v>
      </c>
      <c r="N309" s="174" t="s">
        <v>1272</v>
      </c>
      <c r="O309" s="31" t="s">
        <v>1198</v>
      </c>
      <c r="P309" s="31" t="s">
        <v>1263</v>
      </c>
      <c r="Q309" s="31" t="s">
        <v>1159</v>
      </c>
      <c r="R309" s="31" t="s">
        <v>1159</v>
      </c>
      <c r="S309" s="55" t="s">
        <v>1273</v>
      </c>
      <c r="T309" s="31"/>
      <c r="U309" s="31">
        <f t="shared" si="125"/>
        <v>0</v>
      </c>
      <c r="V309" s="30"/>
      <c r="W309" s="272"/>
      <c r="X309" s="31"/>
      <c r="Y309" s="173">
        <f>U309*5</f>
        <v>0</v>
      </c>
      <c r="AA309" s="174"/>
      <c r="AB309" s="173">
        <f>SUMIF(AA309,"Y",K309)*5</f>
        <v>0</v>
      </c>
      <c r="AC309" s="31"/>
      <c r="AD309" s="31">
        <f t="shared" si="127"/>
        <v>0</v>
      </c>
      <c r="AE309" s="31"/>
      <c r="AF309" s="31"/>
      <c r="AG309" s="31">
        <f t="shared" si="128"/>
        <v>0</v>
      </c>
      <c r="AH309" s="31">
        <f t="shared" si="129"/>
        <v>0</v>
      </c>
      <c r="AI309" s="31"/>
      <c r="AJ309" s="173"/>
      <c r="AK309" s="31">
        <f t="shared" si="130"/>
        <v>0</v>
      </c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</row>
    <row r="310" spans="2:50" s="154" customFormat="1" ht="13" outlineLevel="1">
      <c r="B310" s="160" t="s">
        <v>484</v>
      </c>
      <c r="C310" s="39" t="s">
        <v>485</v>
      </c>
      <c r="D310" s="49" t="s">
        <v>23</v>
      </c>
      <c r="E310" s="38">
        <v>43656</v>
      </c>
      <c r="F310" s="17" t="s">
        <v>12</v>
      </c>
      <c r="G310" s="27" t="s">
        <v>13</v>
      </c>
      <c r="H310" s="28">
        <f t="shared" si="124"/>
        <v>525</v>
      </c>
      <c r="I310" s="48">
        <v>45</v>
      </c>
      <c r="J310" s="48">
        <v>480</v>
      </c>
      <c r="K310" s="253">
        <v>0</v>
      </c>
      <c r="L310" s="31" t="s">
        <v>1269</v>
      </c>
      <c r="M310" s="31" t="s">
        <v>1198</v>
      </c>
      <c r="N310" s="31" t="s">
        <v>1270</v>
      </c>
      <c r="O310" s="31" t="s">
        <v>1243</v>
      </c>
      <c r="P310" s="31" t="s">
        <v>1217</v>
      </c>
      <c r="Q310" s="31" t="s">
        <v>1159</v>
      </c>
      <c r="R310" s="31" t="s">
        <v>1159</v>
      </c>
      <c r="S310" s="55" t="s">
        <v>1267</v>
      </c>
      <c r="T310" s="31"/>
      <c r="U310" s="31">
        <f t="shared" si="125"/>
        <v>0</v>
      </c>
      <c r="V310" s="30"/>
      <c r="W310" s="272"/>
      <c r="X310" s="31"/>
      <c r="Y310" s="31">
        <f t="shared" si="132"/>
        <v>0</v>
      </c>
      <c r="AA310" s="174"/>
      <c r="AB310" s="31">
        <f t="shared" si="126"/>
        <v>0</v>
      </c>
      <c r="AC310" s="31"/>
      <c r="AD310" s="31">
        <f t="shared" si="127"/>
        <v>0</v>
      </c>
      <c r="AE310" s="31"/>
      <c r="AF310" s="31"/>
      <c r="AG310" s="31">
        <f t="shared" si="128"/>
        <v>0</v>
      </c>
      <c r="AH310" s="31">
        <f t="shared" si="129"/>
        <v>0</v>
      </c>
      <c r="AI310" s="31"/>
      <c r="AJ310" s="173"/>
      <c r="AK310" s="31">
        <f t="shared" si="130"/>
        <v>0</v>
      </c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</row>
    <row r="311" spans="2:50" s="154" customFormat="1" ht="13" outlineLevel="1">
      <c r="B311" s="160" t="s">
        <v>486</v>
      </c>
      <c r="C311" s="39" t="s">
        <v>487</v>
      </c>
      <c r="D311" s="12" t="s">
        <v>39</v>
      </c>
      <c r="E311" s="38">
        <v>42366</v>
      </c>
      <c r="F311" s="26" t="s">
        <v>12</v>
      </c>
      <c r="G311" s="27" t="s">
        <v>13</v>
      </c>
      <c r="H311" s="28">
        <f t="shared" si="124"/>
        <v>680</v>
      </c>
      <c r="I311" s="48">
        <v>50</v>
      </c>
      <c r="J311" s="48">
        <v>630</v>
      </c>
      <c r="K311" s="255">
        <v>0</v>
      </c>
      <c r="L311" s="31" t="s">
        <v>1269</v>
      </c>
      <c r="M311" s="31" t="s">
        <v>1198</v>
      </c>
      <c r="N311" s="31" t="s">
        <v>1270</v>
      </c>
      <c r="O311" s="31" t="s">
        <v>1243</v>
      </c>
      <c r="P311" s="31" t="s">
        <v>1217</v>
      </c>
      <c r="Q311" s="31" t="s">
        <v>1159</v>
      </c>
      <c r="R311" s="31" t="s">
        <v>1159</v>
      </c>
      <c r="S311" s="55" t="s">
        <v>1267</v>
      </c>
      <c r="T311" s="31"/>
      <c r="U311" s="31">
        <f t="shared" si="125"/>
        <v>0</v>
      </c>
      <c r="V311" s="30"/>
      <c r="W311" s="272"/>
      <c r="X311" s="31"/>
      <c r="Y311" s="31">
        <f t="shared" si="132"/>
        <v>0</v>
      </c>
      <c r="AA311" s="174"/>
      <c r="AB311" s="31">
        <f t="shared" si="126"/>
        <v>0</v>
      </c>
      <c r="AC311" s="31"/>
      <c r="AD311" s="31">
        <f t="shared" si="127"/>
        <v>0</v>
      </c>
      <c r="AE311" s="31"/>
      <c r="AF311" s="31"/>
      <c r="AG311" s="31">
        <f t="shared" si="128"/>
        <v>0</v>
      </c>
      <c r="AH311" s="31">
        <f t="shared" si="129"/>
        <v>0</v>
      </c>
      <c r="AI311" s="31"/>
      <c r="AJ311" s="173"/>
      <c r="AK311" s="31">
        <f t="shared" si="130"/>
        <v>0</v>
      </c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</row>
    <row r="312" spans="2:50" s="154" customFormat="1" ht="13" outlineLevel="1">
      <c r="B312" s="160" t="s">
        <v>488</v>
      </c>
      <c r="C312" s="39" t="s">
        <v>489</v>
      </c>
      <c r="D312" s="49" t="s">
        <v>23</v>
      </c>
      <c r="E312" s="38">
        <v>43657</v>
      </c>
      <c r="F312" s="17" t="s">
        <v>12</v>
      </c>
      <c r="G312" s="27" t="s">
        <v>13</v>
      </c>
      <c r="H312" s="28">
        <f t="shared" si="124"/>
        <v>1725</v>
      </c>
      <c r="I312" s="48">
        <v>45</v>
      </c>
      <c r="J312" s="48">
        <v>1680</v>
      </c>
      <c r="K312" s="255">
        <f>I312/2</f>
        <v>22.5</v>
      </c>
      <c r="L312" s="31" t="s">
        <v>1269</v>
      </c>
      <c r="M312" s="31" t="s">
        <v>1198</v>
      </c>
      <c r="N312" s="31" t="s">
        <v>1270</v>
      </c>
      <c r="O312" s="31" t="s">
        <v>1243</v>
      </c>
      <c r="P312" s="31" t="s">
        <v>1217</v>
      </c>
      <c r="Q312" s="31" t="s">
        <v>1159</v>
      </c>
      <c r="R312" s="31" t="s">
        <v>1159</v>
      </c>
      <c r="S312" s="55" t="s">
        <v>1267</v>
      </c>
      <c r="T312" s="31"/>
      <c r="U312" s="31">
        <f t="shared" si="125"/>
        <v>0</v>
      </c>
      <c r="V312" s="30"/>
      <c r="W312" s="272"/>
      <c r="X312" s="31"/>
      <c r="Y312" s="31">
        <f t="shared" si="132"/>
        <v>0</v>
      </c>
      <c r="AA312" s="174"/>
      <c r="AB312" s="31">
        <f t="shared" si="126"/>
        <v>0</v>
      </c>
      <c r="AC312" s="31"/>
      <c r="AD312" s="31">
        <f t="shared" si="127"/>
        <v>0</v>
      </c>
      <c r="AE312" s="31"/>
      <c r="AF312" s="31"/>
      <c r="AG312" s="31">
        <f t="shared" si="128"/>
        <v>0</v>
      </c>
      <c r="AH312" s="31">
        <f t="shared" si="129"/>
        <v>0</v>
      </c>
      <c r="AI312" s="31"/>
      <c r="AJ312" s="173"/>
      <c r="AK312" s="31">
        <f t="shared" si="130"/>
        <v>0</v>
      </c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</row>
    <row r="313" spans="2:50" s="154" customFormat="1" ht="13" outlineLevel="1">
      <c r="B313" s="160" t="s">
        <v>490</v>
      </c>
      <c r="C313" s="39" t="s">
        <v>491</v>
      </c>
      <c r="D313" s="15" t="s">
        <v>36</v>
      </c>
      <c r="E313" s="16">
        <v>43657</v>
      </c>
      <c r="F313" s="17" t="s">
        <v>12</v>
      </c>
      <c r="G313" s="27" t="s">
        <v>13</v>
      </c>
      <c r="H313" s="28">
        <f t="shared" si="124"/>
        <v>4075</v>
      </c>
      <c r="I313" s="48">
        <v>595</v>
      </c>
      <c r="J313" s="48">
        <v>3480</v>
      </c>
      <c r="K313" s="48">
        <f t="shared" ref="K313:K314" si="134">I313/2</f>
        <v>297.5</v>
      </c>
      <c r="L313" s="31" t="s">
        <v>1269</v>
      </c>
      <c r="M313" s="31" t="s">
        <v>1198</v>
      </c>
      <c r="N313" s="31" t="s">
        <v>1206</v>
      </c>
      <c r="O313" s="31" t="s">
        <v>1243</v>
      </c>
      <c r="P313" s="31" t="s">
        <v>1269</v>
      </c>
      <c r="Q313" s="31" t="s">
        <v>1159</v>
      </c>
      <c r="R313" s="31" t="s">
        <v>1159</v>
      </c>
      <c r="S313" s="55" t="s">
        <v>1267</v>
      </c>
      <c r="T313" s="31"/>
      <c r="U313" s="31">
        <f t="shared" si="125"/>
        <v>0</v>
      </c>
      <c r="V313" s="30"/>
      <c r="W313" s="272"/>
      <c r="X313" s="31"/>
      <c r="Y313" s="31">
        <f t="shared" si="132"/>
        <v>0</v>
      </c>
      <c r="AA313" s="174"/>
      <c r="AB313" s="31">
        <f t="shared" si="126"/>
        <v>0</v>
      </c>
      <c r="AC313" s="31"/>
      <c r="AD313" s="31">
        <f t="shared" si="127"/>
        <v>0</v>
      </c>
      <c r="AE313" s="31"/>
      <c r="AF313" s="31"/>
      <c r="AG313" s="31">
        <f t="shared" si="128"/>
        <v>0</v>
      </c>
      <c r="AH313" s="31">
        <f t="shared" si="129"/>
        <v>0</v>
      </c>
      <c r="AI313" s="31"/>
      <c r="AJ313" s="173"/>
      <c r="AK313" s="31">
        <f t="shared" si="130"/>
        <v>0</v>
      </c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</row>
    <row r="314" spans="2:50" s="154" customFormat="1" ht="13" outlineLevel="1">
      <c r="B314" s="160" t="s">
        <v>492</v>
      </c>
      <c r="C314" s="39" t="s">
        <v>493</v>
      </c>
      <c r="D314" s="49" t="s">
        <v>23</v>
      </c>
      <c r="E314" s="38">
        <v>43657</v>
      </c>
      <c r="F314" s="39" t="s">
        <v>12</v>
      </c>
      <c r="G314" s="216" t="s">
        <v>13</v>
      </c>
      <c r="H314" s="28">
        <f t="shared" si="124"/>
        <v>4675</v>
      </c>
      <c r="I314" s="48">
        <v>595</v>
      </c>
      <c r="J314" s="48">
        <v>4080</v>
      </c>
      <c r="K314" s="48">
        <f t="shared" si="134"/>
        <v>297.5</v>
      </c>
      <c r="L314" s="31" t="s">
        <v>1269</v>
      </c>
      <c r="M314" s="31" t="s">
        <v>1198</v>
      </c>
      <c r="N314" s="31" t="s">
        <v>1269</v>
      </c>
      <c r="O314" s="31" t="s">
        <v>1243</v>
      </c>
      <c r="P314" s="31" t="s">
        <v>1269</v>
      </c>
      <c r="Q314" s="31" t="s">
        <v>1159</v>
      </c>
      <c r="R314" s="31" t="s">
        <v>1159</v>
      </c>
      <c r="S314" s="55" t="s">
        <v>1267</v>
      </c>
      <c r="T314" s="31"/>
      <c r="U314" s="31">
        <f t="shared" si="125"/>
        <v>0</v>
      </c>
      <c r="V314" s="30"/>
      <c r="W314" s="272"/>
      <c r="X314" s="31"/>
      <c r="Y314" s="31">
        <f t="shared" si="132"/>
        <v>0</v>
      </c>
      <c r="AA314" s="174"/>
      <c r="AB314" s="31">
        <f t="shared" si="126"/>
        <v>0</v>
      </c>
      <c r="AC314" s="31"/>
      <c r="AD314" s="31">
        <f t="shared" si="127"/>
        <v>0</v>
      </c>
      <c r="AE314" s="31"/>
      <c r="AF314" s="31"/>
      <c r="AG314" s="31">
        <f t="shared" si="128"/>
        <v>0</v>
      </c>
      <c r="AH314" s="31">
        <f t="shared" si="129"/>
        <v>0</v>
      </c>
      <c r="AI314" s="31"/>
      <c r="AJ314" s="173"/>
      <c r="AK314" s="31">
        <f t="shared" si="130"/>
        <v>0</v>
      </c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</row>
    <row r="315" spans="2:50" s="154" customFormat="1" ht="13" outlineLevel="1">
      <c r="B315" s="160" t="s">
        <v>494</v>
      </c>
      <c r="C315" s="39" t="s">
        <v>495</v>
      </c>
      <c r="D315" s="49" t="s">
        <v>36</v>
      </c>
      <c r="E315" s="38">
        <v>43657</v>
      </c>
      <c r="F315" s="39" t="s">
        <v>12</v>
      </c>
      <c r="G315" s="216" t="s">
        <v>13</v>
      </c>
      <c r="H315" s="28">
        <f t="shared" si="124"/>
        <v>4675</v>
      </c>
      <c r="I315" s="48">
        <v>595</v>
      </c>
      <c r="J315" s="48">
        <v>4080</v>
      </c>
      <c r="K315" s="255">
        <v>0</v>
      </c>
      <c r="L315" s="31" t="s">
        <v>1269</v>
      </c>
      <c r="M315" s="31" t="s">
        <v>1198</v>
      </c>
      <c r="N315" s="31" t="s">
        <v>1206</v>
      </c>
      <c r="O315" s="31" t="s">
        <v>1243</v>
      </c>
      <c r="P315" s="31" t="s">
        <v>1269</v>
      </c>
      <c r="Q315" s="31" t="s">
        <v>1159</v>
      </c>
      <c r="R315" s="31" t="s">
        <v>1159</v>
      </c>
      <c r="S315" s="55" t="s">
        <v>1267</v>
      </c>
      <c r="T315" s="31"/>
      <c r="U315" s="31">
        <f t="shared" si="125"/>
        <v>0</v>
      </c>
      <c r="V315" s="30"/>
      <c r="W315" s="272"/>
      <c r="X315" s="31"/>
      <c r="Y315" s="31">
        <f t="shared" si="132"/>
        <v>0</v>
      </c>
      <c r="AA315" s="174"/>
      <c r="AB315" s="31">
        <f t="shared" si="126"/>
        <v>0</v>
      </c>
      <c r="AC315" s="31"/>
      <c r="AD315" s="31">
        <f t="shared" si="127"/>
        <v>0</v>
      </c>
      <c r="AE315" s="31"/>
      <c r="AF315" s="31"/>
      <c r="AG315" s="31">
        <f t="shared" si="128"/>
        <v>0</v>
      </c>
      <c r="AH315" s="31">
        <f t="shared" si="129"/>
        <v>0</v>
      </c>
      <c r="AI315" s="31"/>
      <c r="AJ315" s="173"/>
      <c r="AK315" s="31">
        <f t="shared" si="130"/>
        <v>0</v>
      </c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</row>
    <row r="316" spans="2:50" s="154" customFormat="1" ht="13" outlineLevel="1">
      <c r="B316" s="160" t="s">
        <v>496</v>
      </c>
      <c r="C316" s="39" t="s">
        <v>1441</v>
      </c>
      <c r="D316" s="219" t="s">
        <v>19</v>
      </c>
      <c r="E316" s="38">
        <v>43656</v>
      </c>
      <c r="F316" s="39" t="s">
        <v>12</v>
      </c>
      <c r="G316" s="216" t="s">
        <v>13</v>
      </c>
      <c r="H316" s="28">
        <f t="shared" si="124"/>
        <v>70</v>
      </c>
      <c r="I316" s="48">
        <v>50</v>
      </c>
      <c r="J316" s="48">
        <v>20</v>
      </c>
      <c r="K316" s="255">
        <f t="shared" ref="K316:K317" si="135">I316/2</f>
        <v>25</v>
      </c>
      <c r="L316" s="31" t="s">
        <v>1209</v>
      </c>
      <c r="M316" s="31" t="s">
        <v>1274</v>
      </c>
      <c r="N316" s="31" t="s">
        <v>1274</v>
      </c>
      <c r="O316" s="31" t="s">
        <v>1199</v>
      </c>
      <c r="P316" s="31" t="s">
        <v>1275</v>
      </c>
      <c r="Q316" s="31" t="s">
        <v>1159</v>
      </c>
      <c r="R316" s="31" t="s">
        <v>1159</v>
      </c>
      <c r="S316" s="55" t="s">
        <v>1276</v>
      </c>
      <c r="T316" s="31"/>
      <c r="U316" s="31">
        <f t="shared" si="125"/>
        <v>0</v>
      </c>
      <c r="V316" s="30"/>
      <c r="W316" s="272"/>
      <c r="X316" s="31"/>
      <c r="Y316" s="31">
        <f t="shared" si="132"/>
        <v>0</v>
      </c>
      <c r="AA316" s="174"/>
      <c r="AB316" s="31">
        <f t="shared" si="126"/>
        <v>0</v>
      </c>
      <c r="AC316" s="31"/>
      <c r="AD316" s="31">
        <f t="shared" si="127"/>
        <v>0</v>
      </c>
      <c r="AE316" s="31"/>
      <c r="AF316" s="31"/>
      <c r="AG316" s="31">
        <f t="shared" si="128"/>
        <v>0</v>
      </c>
      <c r="AH316" s="31">
        <f t="shared" si="129"/>
        <v>0</v>
      </c>
      <c r="AI316" s="31"/>
      <c r="AJ316" s="173"/>
      <c r="AK316" s="31">
        <f t="shared" si="130"/>
        <v>0</v>
      </c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</row>
    <row r="317" spans="2:50" s="154" customFormat="1" ht="13" outlineLevel="1">
      <c r="B317" s="160" t="s">
        <v>497</v>
      </c>
      <c r="C317" s="39" t="s">
        <v>498</v>
      </c>
      <c r="D317" s="49" t="s">
        <v>156</v>
      </c>
      <c r="E317" s="38">
        <v>43517</v>
      </c>
      <c r="F317" s="39" t="s">
        <v>12</v>
      </c>
      <c r="G317" s="216" t="s">
        <v>13</v>
      </c>
      <c r="H317" s="28">
        <f t="shared" si="124"/>
        <v>770</v>
      </c>
      <c r="I317" s="48">
        <v>50</v>
      </c>
      <c r="J317" s="48">
        <v>720</v>
      </c>
      <c r="K317" s="255">
        <f t="shared" si="135"/>
        <v>25</v>
      </c>
      <c r="L317" s="31" t="s">
        <v>1269</v>
      </c>
      <c r="M317" s="31" t="s">
        <v>1233</v>
      </c>
      <c r="N317" s="31" t="s">
        <v>1217</v>
      </c>
      <c r="O317" s="31" t="s">
        <v>1166</v>
      </c>
      <c r="P317" s="31" t="s">
        <v>1217</v>
      </c>
      <c r="Q317" s="31" t="s">
        <v>1159</v>
      </c>
      <c r="R317" s="31" t="s">
        <v>1159</v>
      </c>
      <c r="S317" s="55" t="s">
        <v>1267</v>
      </c>
      <c r="T317" s="31"/>
      <c r="U317" s="31">
        <f t="shared" si="125"/>
        <v>0</v>
      </c>
      <c r="V317" s="30"/>
      <c r="W317" s="272"/>
      <c r="X317" s="31"/>
      <c r="Y317" s="31">
        <f t="shared" si="132"/>
        <v>0</v>
      </c>
      <c r="AA317" s="174"/>
      <c r="AB317" s="31">
        <f t="shared" si="126"/>
        <v>0</v>
      </c>
      <c r="AC317" s="31"/>
      <c r="AD317" s="31">
        <f t="shared" si="127"/>
        <v>0</v>
      </c>
      <c r="AE317" s="31"/>
      <c r="AF317" s="31"/>
      <c r="AG317" s="31">
        <f t="shared" si="128"/>
        <v>0</v>
      </c>
      <c r="AH317" s="31">
        <f t="shared" si="129"/>
        <v>0</v>
      </c>
      <c r="AI317" s="31"/>
      <c r="AJ317" s="173"/>
      <c r="AK317" s="31">
        <f t="shared" si="130"/>
        <v>0</v>
      </c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</row>
    <row r="318" spans="2:50" s="154" customFormat="1" ht="13" outlineLevel="1">
      <c r="B318" s="160" t="s">
        <v>499</v>
      </c>
      <c r="C318" s="39" t="s">
        <v>500</v>
      </c>
      <c r="D318" s="12" t="s">
        <v>39</v>
      </c>
      <c r="E318" s="38">
        <v>43081</v>
      </c>
      <c r="F318" s="39" t="s">
        <v>12</v>
      </c>
      <c r="G318" s="216" t="s">
        <v>24</v>
      </c>
      <c r="H318" s="28">
        <f t="shared" si="124"/>
        <v>2120</v>
      </c>
      <c r="I318" s="48">
        <v>1470</v>
      </c>
      <c r="J318" s="48">
        <v>650</v>
      </c>
      <c r="K318" s="255">
        <v>0</v>
      </c>
      <c r="L318" s="31" t="s">
        <v>1198</v>
      </c>
      <c r="M318" s="31" t="s">
        <v>1199</v>
      </c>
      <c r="N318" s="31" t="s">
        <v>1270</v>
      </c>
      <c r="O318" s="31" t="s">
        <v>1233</v>
      </c>
      <c r="P318" s="31" t="s">
        <v>1217</v>
      </c>
      <c r="Q318" s="31" t="s">
        <v>1158</v>
      </c>
      <c r="R318" s="31" t="s">
        <v>1159</v>
      </c>
      <c r="S318" s="55" t="s">
        <v>1267</v>
      </c>
      <c r="T318" s="31"/>
      <c r="U318" s="31">
        <f t="shared" si="125"/>
        <v>0</v>
      </c>
      <c r="V318" s="30"/>
      <c r="W318" s="272"/>
      <c r="X318" s="31"/>
      <c r="Y318" s="31">
        <f t="shared" si="132"/>
        <v>0</v>
      </c>
      <c r="AA318" s="174"/>
      <c r="AB318" s="31">
        <f t="shared" si="126"/>
        <v>0</v>
      </c>
      <c r="AC318" s="31"/>
      <c r="AD318" s="31">
        <f t="shared" si="127"/>
        <v>0</v>
      </c>
      <c r="AE318" s="31"/>
      <c r="AF318" s="31"/>
      <c r="AG318" s="31">
        <f t="shared" si="128"/>
        <v>0</v>
      </c>
      <c r="AH318" s="31">
        <f t="shared" si="129"/>
        <v>0</v>
      </c>
      <c r="AI318" s="31"/>
      <c r="AJ318" s="173"/>
      <c r="AK318" s="31">
        <f t="shared" si="130"/>
        <v>0</v>
      </c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</row>
    <row r="319" spans="2:50" s="154" customFormat="1" ht="13" outlineLevel="1">
      <c r="B319" s="160" t="s">
        <v>501</v>
      </c>
      <c r="C319" s="24" t="s">
        <v>502</v>
      </c>
      <c r="D319" s="49" t="s">
        <v>43</v>
      </c>
      <c r="E319" s="38">
        <v>43516</v>
      </c>
      <c r="F319" s="39" t="s">
        <v>12</v>
      </c>
      <c r="G319" s="216" t="s">
        <v>13</v>
      </c>
      <c r="H319" s="28">
        <f t="shared" si="124"/>
        <v>515</v>
      </c>
      <c r="I319" s="48">
        <v>35</v>
      </c>
      <c r="J319" s="48">
        <v>480</v>
      </c>
      <c r="K319" s="255">
        <f>I319/2</f>
        <v>17.5</v>
      </c>
      <c r="L319" s="31" t="s">
        <v>1199</v>
      </c>
      <c r="M319" s="31" t="s">
        <v>1202</v>
      </c>
      <c r="N319" s="31" t="s">
        <v>1275</v>
      </c>
      <c r="O319" s="31" t="s">
        <v>1198</v>
      </c>
      <c r="P319" s="31" t="s">
        <v>1263</v>
      </c>
      <c r="Q319" s="31" t="s">
        <v>1158</v>
      </c>
      <c r="R319" s="31" t="s">
        <v>1159</v>
      </c>
      <c r="S319" s="55" t="s">
        <v>1267</v>
      </c>
      <c r="T319" s="31"/>
      <c r="U319" s="31">
        <f t="shared" si="125"/>
        <v>0</v>
      </c>
      <c r="V319" s="30"/>
      <c r="W319" s="272"/>
      <c r="X319" s="31"/>
      <c r="Y319" s="31">
        <f t="shared" si="132"/>
        <v>0</v>
      </c>
      <c r="AA319" s="174"/>
      <c r="AB319" s="31">
        <f t="shared" si="126"/>
        <v>0</v>
      </c>
      <c r="AC319" s="31"/>
      <c r="AD319" s="31">
        <f t="shared" si="127"/>
        <v>0</v>
      </c>
      <c r="AE319" s="31"/>
      <c r="AF319" s="31"/>
      <c r="AG319" s="31">
        <f t="shared" si="128"/>
        <v>0</v>
      </c>
      <c r="AH319" s="31">
        <f t="shared" si="129"/>
        <v>0</v>
      </c>
      <c r="AI319" s="31"/>
      <c r="AJ319" s="173"/>
      <c r="AK319" s="31">
        <f t="shared" si="130"/>
        <v>0</v>
      </c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</row>
    <row r="320" spans="2:50" s="154" customFormat="1" ht="13" outlineLevel="1">
      <c r="B320" s="160" t="s">
        <v>1442</v>
      </c>
      <c r="C320" s="24" t="s">
        <v>1443</v>
      </c>
      <c r="D320" s="49" t="s">
        <v>50</v>
      </c>
      <c r="E320" s="38">
        <v>43657</v>
      </c>
      <c r="F320" s="39" t="s">
        <v>12</v>
      </c>
      <c r="G320" s="216" t="s">
        <v>13</v>
      </c>
      <c r="H320" s="28">
        <f t="shared" si="124"/>
        <v>530</v>
      </c>
      <c r="I320" s="48">
        <v>95</v>
      </c>
      <c r="J320" s="48">
        <v>435</v>
      </c>
      <c r="K320" s="255">
        <v>0</v>
      </c>
      <c r="L320" s="173" t="s">
        <v>1599</v>
      </c>
      <c r="M320" s="173" t="s">
        <v>1599</v>
      </c>
      <c r="N320" s="173" t="s">
        <v>1598</v>
      </c>
      <c r="O320" s="173" t="s">
        <v>1598</v>
      </c>
      <c r="P320" s="173" t="s">
        <v>1598</v>
      </c>
      <c r="Q320" s="173" t="s">
        <v>1599</v>
      </c>
      <c r="R320" s="173" t="s">
        <v>1599</v>
      </c>
      <c r="S320" s="55" t="s">
        <v>1603</v>
      </c>
      <c r="T320" s="31"/>
      <c r="U320" s="31">
        <f t="shared" si="125"/>
        <v>0</v>
      </c>
      <c r="V320" s="30"/>
      <c r="W320" s="272"/>
      <c r="X320" s="31"/>
      <c r="Y320" s="31">
        <f t="shared" si="132"/>
        <v>0</v>
      </c>
      <c r="AA320" s="174"/>
      <c r="AB320" s="31">
        <f t="shared" si="126"/>
        <v>0</v>
      </c>
      <c r="AC320" s="31"/>
      <c r="AD320" s="31">
        <f t="shared" si="127"/>
        <v>0</v>
      </c>
      <c r="AE320" s="31"/>
      <c r="AF320" s="31"/>
      <c r="AG320" s="31">
        <f t="shared" si="128"/>
        <v>0</v>
      </c>
      <c r="AH320" s="31">
        <f t="shared" si="129"/>
        <v>0</v>
      </c>
      <c r="AI320" s="31"/>
      <c r="AJ320" s="173"/>
      <c r="AK320" s="31">
        <f t="shared" si="130"/>
        <v>0</v>
      </c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</row>
    <row r="321" spans="2:50" s="154" customFormat="1" ht="39" outlineLevel="1">
      <c r="B321" s="160" t="s">
        <v>1074</v>
      </c>
      <c r="C321" s="39" t="s">
        <v>1444</v>
      </c>
      <c r="D321" s="49" t="s">
        <v>50</v>
      </c>
      <c r="E321" s="38">
        <v>43657</v>
      </c>
      <c r="F321" s="39" t="s">
        <v>12</v>
      </c>
      <c r="G321" s="216" t="s">
        <v>24</v>
      </c>
      <c r="H321" s="28">
        <f t="shared" ref="H321" si="136">I321+J321</f>
        <v>210</v>
      </c>
      <c r="I321" s="48">
        <v>45</v>
      </c>
      <c r="J321" s="48">
        <v>165</v>
      </c>
      <c r="K321" s="255">
        <v>0</v>
      </c>
      <c r="L321" s="47" t="s">
        <v>1599</v>
      </c>
      <c r="M321" s="47" t="s">
        <v>1599</v>
      </c>
      <c r="N321" s="47" t="s">
        <v>1598</v>
      </c>
      <c r="O321" s="47" t="s">
        <v>1598</v>
      </c>
      <c r="P321" s="47" t="s">
        <v>1598</v>
      </c>
      <c r="Q321" s="47" t="s">
        <v>1599</v>
      </c>
      <c r="R321" s="47" t="s">
        <v>1599</v>
      </c>
      <c r="S321" s="55" t="s">
        <v>1604</v>
      </c>
      <c r="T321" s="31"/>
      <c r="U321" s="31">
        <f t="shared" si="125"/>
        <v>0</v>
      </c>
      <c r="V321" s="30"/>
      <c r="W321" s="272"/>
      <c r="X321" s="31"/>
      <c r="Y321" s="31">
        <f t="shared" si="132"/>
        <v>0</v>
      </c>
      <c r="AA321" s="174"/>
      <c r="AB321" s="31">
        <f t="shared" si="126"/>
        <v>0</v>
      </c>
      <c r="AC321" s="31"/>
      <c r="AD321" s="31">
        <f t="shared" si="127"/>
        <v>0</v>
      </c>
      <c r="AE321" s="31"/>
      <c r="AF321" s="31"/>
      <c r="AG321" s="31">
        <f t="shared" si="128"/>
        <v>0</v>
      </c>
      <c r="AH321" s="31">
        <f t="shared" si="129"/>
        <v>0</v>
      </c>
      <c r="AI321" s="31"/>
      <c r="AJ321" s="173"/>
      <c r="AK321" s="31">
        <f t="shared" si="130"/>
        <v>0</v>
      </c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</row>
    <row r="322" spans="2:50" s="154" customFormat="1" ht="13" outlineLevel="1">
      <c r="B322" s="160" t="s">
        <v>1445</v>
      </c>
      <c r="C322" s="39" t="s">
        <v>455</v>
      </c>
      <c r="D322" s="49" t="s">
        <v>2851</v>
      </c>
      <c r="E322" s="38">
        <v>43656</v>
      </c>
      <c r="F322" s="39" t="s">
        <v>12</v>
      </c>
      <c r="G322" s="216" t="s">
        <v>24</v>
      </c>
      <c r="H322" s="28">
        <f t="shared" ref="H322:H324" si="137">I322+J322</f>
        <v>815</v>
      </c>
      <c r="I322" s="48">
        <v>95</v>
      </c>
      <c r="J322" s="48">
        <v>720</v>
      </c>
      <c r="K322" s="254">
        <f>I322/2</f>
        <v>47.5</v>
      </c>
      <c r="L322" s="48" t="s">
        <v>1198</v>
      </c>
      <c r="M322" s="48" t="s">
        <v>1233</v>
      </c>
      <c r="N322" s="48" t="s">
        <v>1198</v>
      </c>
      <c r="O322" s="48" t="s">
        <v>1199</v>
      </c>
      <c r="P322" s="48" t="s">
        <v>1204</v>
      </c>
      <c r="Q322" s="48" t="s">
        <v>1158</v>
      </c>
      <c r="R322" s="48" t="s">
        <v>1159</v>
      </c>
      <c r="S322" s="55" t="s">
        <v>1277</v>
      </c>
      <c r="T322" s="31"/>
      <c r="U322" s="31">
        <f t="shared" si="125"/>
        <v>0</v>
      </c>
      <c r="V322" s="30"/>
      <c r="W322" s="272"/>
      <c r="X322" s="31"/>
      <c r="Y322" s="31">
        <f t="shared" si="132"/>
        <v>0</v>
      </c>
      <c r="AA322" s="174"/>
      <c r="AB322" s="31">
        <f t="shared" si="126"/>
        <v>0</v>
      </c>
      <c r="AC322" s="31"/>
      <c r="AD322" s="31">
        <f t="shared" si="127"/>
        <v>0</v>
      </c>
      <c r="AE322" s="31"/>
      <c r="AF322" s="31"/>
      <c r="AG322" s="31">
        <f t="shared" si="128"/>
        <v>0</v>
      </c>
      <c r="AH322" s="31">
        <f t="shared" si="129"/>
        <v>0</v>
      </c>
      <c r="AI322" s="31"/>
      <c r="AJ322" s="173"/>
      <c r="AK322" s="31">
        <f t="shared" si="130"/>
        <v>0</v>
      </c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</row>
    <row r="323" spans="2:50" s="154" customFormat="1" ht="13" outlineLevel="1">
      <c r="B323" s="160" t="s">
        <v>1586</v>
      </c>
      <c r="C323" s="39" t="s">
        <v>1587</v>
      </c>
      <c r="D323" s="49" t="s">
        <v>1588</v>
      </c>
      <c r="E323" s="38">
        <v>43517</v>
      </c>
      <c r="F323" s="39"/>
      <c r="G323" s="216"/>
      <c r="H323" s="28">
        <f t="shared" si="137"/>
        <v>25</v>
      </c>
      <c r="I323" s="48">
        <v>25</v>
      </c>
      <c r="J323" s="48">
        <v>0</v>
      </c>
      <c r="K323" s="254">
        <v>0</v>
      </c>
      <c r="L323" s="48" t="s">
        <v>1139</v>
      </c>
      <c r="M323" s="48" t="s">
        <v>1139</v>
      </c>
      <c r="N323" s="48" t="s">
        <v>1139</v>
      </c>
      <c r="O323" s="48" t="s">
        <v>1139</v>
      </c>
      <c r="P323" s="48" t="s">
        <v>1140</v>
      </c>
      <c r="Q323" s="48" t="s">
        <v>1139</v>
      </c>
      <c r="R323" s="48" t="s">
        <v>1139</v>
      </c>
      <c r="S323" s="55" t="s">
        <v>1277</v>
      </c>
      <c r="T323" s="31"/>
      <c r="U323" s="31">
        <f t="shared" si="125"/>
        <v>0</v>
      </c>
      <c r="V323" s="30"/>
      <c r="W323" s="272"/>
      <c r="X323" s="31"/>
      <c r="Y323" s="31">
        <f t="shared" si="132"/>
        <v>0</v>
      </c>
      <c r="AA323" s="174"/>
      <c r="AB323" s="31"/>
      <c r="AC323" s="31"/>
      <c r="AD323" s="31">
        <f t="shared" si="127"/>
        <v>0</v>
      </c>
      <c r="AE323" s="31"/>
      <c r="AF323" s="31"/>
      <c r="AG323" s="31">
        <f t="shared" si="128"/>
        <v>0</v>
      </c>
      <c r="AH323" s="31">
        <f t="shared" si="129"/>
        <v>0</v>
      </c>
      <c r="AI323" s="31"/>
      <c r="AJ323" s="173"/>
      <c r="AK323" s="31">
        <f t="shared" si="130"/>
        <v>0</v>
      </c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</row>
    <row r="324" spans="2:50" s="154" customFormat="1" ht="13" outlineLevel="1">
      <c r="B324" s="160" t="s">
        <v>503</v>
      </c>
      <c r="C324" s="24" t="s">
        <v>504</v>
      </c>
      <c r="D324" s="49" t="s">
        <v>43</v>
      </c>
      <c r="E324" s="38">
        <v>43517</v>
      </c>
      <c r="F324" s="39" t="s">
        <v>12</v>
      </c>
      <c r="G324" s="216"/>
      <c r="H324" s="28">
        <f t="shared" si="137"/>
        <v>0</v>
      </c>
      <c r="I324" s="48">
        <v>0</v>
      </c>
      <c r="J324" s="48">
        <v>0</v>
      </c>
      <c r="K324" s="253">
        <v>0</v>
      </c>
      <c r="L324" s="177" t="s">
        <v>1293</v>
      </c>
      <c r="M324" s="177" t="s">
        <v>1293</v>
      </c>
      <c r="N324" s="177" t="s">
        <v>1293</v>
      </c>
      <c r="O324" s="177" t="s">
        <v>1293</v>
      </c>
      <c r="P324" s="177" t="s">
        <v>1293</v>
      </c>
      <c r="Q324" s="177" t="s">
        <v>1293</v>
      </c>
      <c r="R324" s="177" t="s">
        <v>1293</v>
      </c>
      <c r="S324" s="55"/>
      <c r="T324" s="31"/>
      <c r="U324" s="31">
        <f t="shared" si="125"/>
        <v>0</v>
      </c>
      <c r="V324" s="30"/>
      <c r="W324" s="272"/>
      <c r="X324" s="31"/>
      <c r="Y324" s="31">
        <f t="shared" si="132"/>
        <v>0</v>
      </c>
      <c r="AA324" s="31"/>
      <c r="AB324" s="31">
        <f>SUMIF(AA324,"Y",K324)*X324</f>
        <v>0</v>
      </c>
      <c r="AC324" s="31"/>
      <c r="AD324" s="31">
        <f t="shared" si="127"/>
        <v>0</v>
      </c>
      <c r="AE324" s="31"/>
      <c r="AF324" s="31"/>
      <c r="AG324" s="31">
        <f t="shared" si="128"/>
        <v>0</v>
      </c>
      <c r="AH324" s="31">
        <f t="shared" si="129"/>
        <v>0</v>
      </c>
      <c r="AI324" s="31"/>
      <c r="AJ324" s="173"/>
      <c r="AK324" s="31">
        <f t="shared" si="130"/>
        <v>0</v>
      </c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</row>
    <row r="325" spans="2:50" s="154" customFormat="1" ht="13">
      <c r="B325" s="405" t="s">
        <v>520</v>
      </c>
      <c r="C325" s="405"/>
      <c r="D325" s="405"/>
      <c r="E325" s="406"/>
      <c r="F325" s="41" t="s">
        <v>7</v>
      </c>
      <c r="G325" s="42"/>
      <c r="H325" s="20">
        <f>H326/60</f>
        <v>340.46666666666664</v>
      </c>
      <c r="I325" s="20">
        <f>I326/60</f>
        <v>205.18333333333334</v>
      </c>
      <c r="J325" s="20">
        <f>J326/60</f>
        <v>135.28333333333333</v>
      </c>
      <c r="K325" s="257">
        <f>K326/60</f>
        <v>0</v>
      </c>
      <c r="L325" s="42"/>
      <c r="M325" s="42"/>
      <c r="N325" s="42"/>
      <c r="O325" s="42"/>
      <c r="P325" s="42"/>
      <c r="Q325" s="42"/>
      <c r="R325" s="42"/>
      <c r="S325" s="43"/>
      <c r="T325" s="42"/>
      <c r="U325" s="20">
        <f>U326/60</f>
        <v>0</v>
      </c>
      <c r="V325" s="43"/>
      <c r="W325" s="274"/>
      <c r="X325" s="42"/>
      <c r="Y325" s="20">
        <f>Y326/60</f>
        <v>0</v>
      </c>
      <c r="AA325" s="45"/>
      <c r="AB325" s="45">
        <f t="shared" ref="AB325:AK325" si="138">AB326/60</f>
        <v>0</v>
      </c>
      <c r="AC325" s="45"/>
      <c r="AD325" s="45">
        <f>AD326/60</f>
        <v>0</v>
      </c>
      <c r="AE325" s="45"/>
      <c r="AF325" s="45"/>
      <c r="AG325" s="45"/>
      <c r="AH325" s="45">
        <f>AH326/60</f>
        <v>0</v>
      </c>
      <c r="AI325" s="45"/>
      <c r="AJ325" s="42"/>
      <c r="AK325" s="45">
        <f t="shared" si="138"/>
        <v>0</v>
      </c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5"/>
      <c r="AW325" s="45"/>
      <c r="AX325" s="45">
        <f t="shared" ref="AX325:AX326" si="139">AV325*I325*AW325</f>
        <v>0</v>
      </c>
    </row>
    <row r="326" spans="2:50" s="154" customFormat="1" ht="13">
      <c r="B326" s="405"/>
      <c r="C326" s="405"/>
      <c r="D326" s="405"/>
      <c r="E326" s="406"/>
      <c r="F326" s="44" t="s">
        <v>8</v>
      </c>
      <c r="G326" s="45"/>
      <c r="H326" s="23">
        <f>SUM(I326:J326)</f>
        <v>20428</v>
      </c>
      <c r="I326" s="23">
        <f>SUMIF(F327:F456,"DQA",$I327:$I456)+SUMIF(F327:F456,"SIT/DQA",$I327:$I456)</f>
        <v>12311</v>
      </c>
      <c r="J326" s="23">
        <f>SUMIF(F327:F456,"DQA",$J327:$J456)+SUMIF(F327:F456,"SIT/DQA",$J327:$J456)</f>
        <v>8117</v>
      </c>
      <c r="K326" s="252">
        <f>SUM(K327:K456)</f>
        <v>0</v>
      </c>
      <c r="L326" s="42"/>
      <c r="M326" s="42"/>
      <c r="N326" s="42"/>
      <c r="O326" s="42"/>
      <c r="P326" s="42"/>
      <c r="Q326" s="42"/>
      <c r="R326" s="42"/>
      <c r="S326" s="43"/>
      <c r="T326" s="42"/>
      <c r="U326" s="23">
        <f>SUM(U327:U456)</f>
        <v>0</v>
      </c>
      <c r="V326" s="43"/>
      <c r="W326" s="274"/>
      <c r="X326" s="42"/>
      <c r="Y326" s="23">
        <f>SUM(Y327:Y456)</f>
        <v>0</v>
      </c>
      <c r="AA326" s="45"/>
      <c r="AB326" s="45">
        <f>SUM(AB327:AB456)</f>
        <v>0</v>
      </c>
      <c r="AC326" s="45"/>
      <c r="AD326" s="45">
        <f>SUM(AD327:AD456)</f>
        <v>0</v>
      </c>
      <c r="AE326" s="45"/>
      <c r="AF326" s="45"/>
      <c r="AG326" s="45"/>
      <c r="AH326" s="45">
        <f>SUM(AH327:AH456)</f>
        <v>0</v>
      </c>
      <c r="AI326" s="45"/>
      <c r="AJ326" s="42"/>
      <c r="AK326" s="45">
        <f>SUM(AK327:AK456)</f>
        <v>0</v>
      </c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5"/>
      <c r="AW326" s="45"/>
      <c r="AX326" s="45">
        <f t="shared" si="139"/>
        <v>0</v>
      </c>
    </row>
    <row r="327" spans="2:50" s="154" customFormat="1" ht="13" outlineLevel="1">
      <c r="B327" s="77" t="s">
        <v>521</v>
      </c>
      <c r="C327" s="77" t="s">
        <v>522</v>
      </c>
      <c r="D327" s="78" t="s">
        <v>1446</v>
      </c>
      <c r="E327" s="65">
        <v>43535</v>
      </c>
      <c r="F327" s="79" t="s">
        <v>420</v>
      </c>
      <c r="G327" s="67" t="s">
        <v>1292</v>
      </c>
      <c r="H327" s="68">
        <v>0</v>
      </c>
      <c r="I327" s="68">
        <v>0</v>
      </c>
      <c r="J327" s="68">
        <v>0</v>
      </c>
      <c r="K327" s="258">
        <v>0</v>
      </c>
      <c r="L327" s="177" t="s">
        <v>1293</v>
      </c>
      <c r="M327" s="177" t="s">
        <v>1293</v>
      </c>
      <c r="N327" s="177" t="s">
        <v>1293</v>
      </c>
      <c r="O327" s="177" t="s">
        <v>1293</v>
      </c>
      <c r="P327" s="177" t="s">
        <v>1293</v>
      </c>
      <c r="Q327" s="85" t="s">
        <v>1158</v>
      </c>
      <c r="R327" s="85" t="s">
        <v>1159</v>
      </c>
      <c r="S327" s="179" t="s">
        <v>1294</v>
      </c>
      <c r="T327" s="85"/>
      <c r="U327" s="31">
        <f t="shared" ref="U327:U358" si="140">SUMIF(T327,"Y",I327)</f>
        <v>0</v>
      </c>
      <c r="V327" s="80"/>
      <c r="W327" s="276"/>
      <c r="X327" s="85"/>
      <c r="Y327" s="85">
        <f t="shared" ref="Y327:Y358" si="141">U327*X327</f>
        <v>0</v>
      </c>
      <c r="AA327" s="85"/>
      <c r="AB327" s="85">
        <f t="shared" ref="AB327:AB358" si="142">SUMIF(AA327,"Y",K327)*X327</f>
        <v>0</v>
      </c>
      <c r="AC327" s="85"/>
      <c r="AD327" s="31">
        <f t="shared" ref="AD327:AD390" si="143">(I327-AB327)*COUNTIF(AL327:AU327,"L")</f>
        <v>0</v>
      </c>
      <c r="AE327" s="31"/>
      <c r="AF327" s="85"/>
      <c r="AG327" s="85">
        <f t="shared" ref="AG327:AG390" si="144">IFERROR(COUNTIF(AL327:AU327,"S")/(COUNTIF(AL327:AU327,"V")+COUNTIF(AL327:AU327,"S")),0)</f>
        <v>0</v>
      </c>
      <c r="AH327" s="31">
        <f t="shared" ref="AH327:AH358" si="145">(Y327-AB327-AD327)*AG327</f>
        <v>0</v>
      </c>
      <c r="AI327" s="85"/>
      <c r="AJ327" s="31">
        <f t="shared" ref="AJ327:AJ390" si="146">COUNTIF(AL327:AU327,"V")</f>
        <v>0</v>
      </c>
      <c r="AK327" s="31">
        <f t="shared" ref="AK327:AK358" si="147">Y327-AB327-AD327-AH327</f>
        <v>0</v>
      </c>
      <c r="AL327" s="85"/>
      <c r="AM327" s="85"/>
      <c r="AN327" s="85"/>
      <c r="AO327" s="85"/>
      <c r="AP327" s="85"/>
      <c r="AQ327" s="85"/>
      <c r="AR327" s="85"/>
      <c r="AS327" s="85"/>
      <c r="AT327" s="85"/>
      <c r="AU327" s="85"/>
      <c r="AV327" s="85"/>
      <c r="AW327" s="85"/>
      <c r="AX327" s="85"/>
    </row>
    <row r="328" spans="2:50" s="154" customFormat="1" ht="13" outlineLevel="1">
      <c r="B328" s="155" t="s">
        <v>523</v>
      </c>
      <c r="C328" s="17" t="s">
        <v>524</v>
      </c>
      <c r="D328" s="76" t="s">
        <v>525</v>
      </c>
      <c r="E328" s="16">
        <v>42550</v>
      </c>
      <c r="F328" s="26" t="s">
        <v>12</v>
      </c>
      <c r="G328" s="177" t="s">
        <v>1293</v>
      </c>
      <c r="H328" s="81">
        <f t="shared" ref="H328:H391" si="148">SUM(I328,J328)</f>
        <v>182</v>
      </c>
      <c r="I328" s="82">
        <v>77</v>
      </c>
      <c r="J328" s="82">
        <v>105</v>
      </c>
      <c r="K328" s="258">
        <v>0</v>
      </c>
      <c r="L328" s="177" t="s">
        <v>1293</v>
      </c>
      <c r="M328" s="177" t="s">
        <v>1293</v>
      </c>
      <c r="N328" s="177" t="s">
        <v>1293</v>
      </c>
      <c r="O328" s="177" t="s">
        <v>1293</v>
      </c>
      <c r="P328" s="177" t="s">
        <v>1293</v>
      </c>
      <c r="Q328" s="85" t="s">
        <v>1158</v>
      </c>
      <c r="R328" s="85" t="s">
        <v>1159</v>
      </c>
      <c r="S328" s="179" t="s">
        <v>1294</v>
      </c>
      <c r="T328" s="85"/>
      <c r="U328" s="31">
        <f t="shared" si="140"/>
        <v>0</v>
      </c>
      <c r="V328" s="80"/>
      <c r="W328" s="276"/>
      <c r="X328" s="85"/>
      <c r="Y328" s="85">
        <f t="shared" si="141"/>
        <v>0</v>
      </c>
      <c r="AA328" s="85"/>
      <c r="AB328" s="85">
        <f t="shared" si="142"/>
        <v>0</v>
      </c>
      <c r="AC328" s="85"/>
      <c r="AD328" s="31">
        <f t="shared" si="143"/>
        <v>0</v>
      </c>
      <c r="AE328" s="31"/>
      <c r="AF328" s="85"/>
      <c r="AG328" s="85">
        <f t="shared" si="144"/>
        <v>0</v>
      </c>
      <c r="AH328" s="31">
        <f t="shared" si="145"/>
        <v>0</v>
      </c>
      <c r="AI328" s="85"/>
      <c r="AJ328" s="31">
        <f t="shared" si="146"/>
        <v>0</v>
      </c>
      <c r="AK328" s="31">
        <f t="shared" si="147"/>
        <v>0</v>
      </c>
      <c r="AL328" s="85"/>
      <c r="AM328" s="85"/>
      <c r="AN328" s="85"/>
      <c r="AO328" s="85"/>
      <c r="AP328" s="85"/>
      <c r="AQ328" s="85"/>
      <c r="AR328" s="85"/>
      <c r="AS328" s="85"/>
      <c r="AT328" s="85"/>
      <c r="AU328" s="85"/>
      <c r="AV328" s="85"/>
      <c r="AW328" s="85"/>
      <c r="AX328" s="85"/>
    </row>
    <row r="329" spans="2:50" s="154" customFormat="1" ht="13" outlineLevel="1">
      <c r="B329" s="155" t="s">
        <v>526</v>
      </c>
      <c r="C329" s="17" t="s">
        <v>527</v>
      </c>
      <c r="D329" s="76">
        <v>1.8</v>
      </c>
      <c r="E329" s="16">
        <v>43070</v>
      </c>
      <c r="F329" s="26" t="s">
        <v>12</v>
      </c>
      <c r="G329" s="46" t="s">
        <v>1292</v>
      </c>
      <c r="H329" s="81">
        <f t="shared" si="148"/>
        <v>246</v>
      </c>
      <c r="I329" s="82">
        <v>246</v>
      </c>
      <c r="J329" s="82">
        <v>0</v>
      </c>
      <c r="K329" s="258">
        <v>0</v>
      </c>
      <c r="L329" s="177" t="s">
        <v>1293</v>
      </c>
      <c r="M329" s="177" t="s">
        <v>1293</v>
      </c>
      <c r="N329" s="177" t="s">
        <v>1293</v>
      </c>
      <c r="O329" s="177" t="s">
        <v>1293</v>
      </c>
      <c r="P329" s="177" t="s">
        <v>1293</v>
      </c>
      <c r="Q329" s="85" t="s">
        <v>1158</v>
      </c>
      <c r="R329" s="85" t="s">
        <v>1159</v>
      </c>
      <c r="S329" s="179" t="s">
        <v>1294</v>
      </c>
      <c r="T329" s="85"/>
      <c r="U329" s="31">
        <f t="shared" si="140"/>
        <v>0</v>
      </c>
      <c r="V329" s="80"/>
      <c r="W329" s="276"/>
      <c r="X329" s="85"/>
      <c r="Y329" s="85">
        <f t="shared" si="141"/>
        <v>0</v>
      </c>
      <c r="AA329" s="85"/>
      <c r="AB329" s="85">
        <f t="shared" si="142"/>
        <v>0</v>
      </c>
      <c r="AC329" s="85"/>
      <c r="AD329" s="31">
        <f t="shared" si="143"/>
        <v>0</v>
      </c>
      <c r="AE329" s="31"/>
      <c r="AF329" s="85"/>
      <c r="AG329" s="85">
        <f t="shared" si="144"/>
        <v>0</v>
      </c>
      <c r="AH329" s="31">
        <f t="shared" si="145"/>
        <v>0</v>
      </c>
      <c r="AI329" s="85"/>
      <c r="AJ329" s="31">
        <f t="shared" si="146"/>
        <v>0</v>
      </c>
      <c r="AK329" s="31">
        <f t="shared" si="147"/>
        <v>0</v>
      </c>
      <c r="AL329" s="85"/>
      <c r="AM329" s="85"/>
      <c r="AN329" s="85"/>
      <c r="AO329" s="85"/>
      <c r="AP329" s="85"/>
      <c r="AQ329" s="85"/>
      <c r="AR329" s="85"/>
      <c r="AS329" s="85"/>
      <c r="AT329" s="85"/>
      <c r="AU329" s="85"/>
      <c r="AV329" s="85"/>
      <c r="AW329" s="85"/>
      <c r="AX329" s="85"/>
    </row>
    <row r="330" spans="2:50" s="154" customFormat="1" ht="13" outlineLevel="1">
      <c r="B330" s="155" t="s">
        <v>528</v>
      </c>
      <c r="C330" s="17" t="s">
        <v>529</v>
      </c>
      <c r="D330" s="76" t="s">
        <v>530</v>
      </c>
      <c r="E330" s="16">
        <v>43070</v>
      </c>
      <c r="F330" s="26" t="s">
        <v>12</v>
      </c>
      <c r="G330" s="46" t="s">
        <v>1292</v>
      </c>
      <c r="H330" s="81">
        <f t="shared" si="148"/>
        <v>279</v>
      </c>
      <c r="I330" s="82">
        <v>234</v>
      </c>
      <c r="J330" s="82">
        <v>45</v>
      </c>
      <c r="K330" s="258">
        <v>0</v>
      </c>
      <c r="L330" s="177" t="s">
        <v>1293</v>
      </c>
      <c r="M330" s="177" t="s">
        <v>1293</v>
      </c>
      <c r="N330" s="177" t="s">
        <v>1293</v>
      </c>
      <c r="O330" s="177" t="s">
        <v>1293</v>
      </c>
      <c r="P330" s="177" t="s">
        <v>1293</v>
      </c>
      <c r="Q330" s="85" t="s">
        <v>1158</v>
      </c>
      <c r="R330" s="85" t="s">
        <v>1159</v>
      </c>
      <c r="S330" s="179" t="s">
        <v>1294</v>
      </c>
      <c r="T330" s="85"/>
      <c r="U330" s="31">
        <f t="shared" si="140"/>
        <v>0</v>
      </c>
      <c r="V330" s="80"/>
      <c r="W330" s="276"/>
      <c r="X330" s="85"/>
      <c r="Y330" s="85">
        <f t="shared" si="141"/>
        <v>0</v>
      </c>
      <c r="AA330" s="85"/>
      <c r="AB330" s="85">
        <f t="shared" si="142"/>
        <v>0</v>
      </c>
      <c r="AC330" s="85"/>
      <c r="AD330" s="31">
        <f t="shared" si="143"/>
        <v>0</v>
      </c>
      <c r="AE330" s="31"/>
      <c r="AF330" s="85"/>
      <c r="AG330" s="85">
        <f t="shared" si="144"/>
        <v>0</v>
      </c>
      <c r="AH330" s="31">
        <f t="shared" si="145"/>
        <v>0</v>
      </c>
      <c r="AI330" s="85"/>
      <c r="AJ330" s="31">
        <f t="shared" si="146"/>
        <v>0</v>
      </c>
      <c r="AK330" s="31">
        <f t="shared" si="147"/>
        <v>0</v>
      </c>
      <c r="AL330" s="85"/>
      <c r="AM330" s="85"/>
      <c r="AN330" s="85"/>
      <c r="AO330" s="85"/>
      <c r="AP330" s="85"/>
      <c r="AQ330" s="85"/>
      <c r="AR330" s="85"/>
      <c r="AS330" s="85"/>
      <c r="AT330" s="85"/>
      <c r="AU330" s="85"/>
      <c r="AV330" s="85"/>
      <c r="AW330" s="85"/>
      <c r="AX330" s="85"/>
    </row>
    <row r="331" spans="2:50" s="154" customFormat="1" ht="13" outlineLevel="1">
      <c r="B331" s="155" t="s">
        <v>531</v>
      </c>
      <c r="C331" s="17" t="s">
        <v>532</v>
      </c>
      <c r="D331" s="76">
        <v>1.6</v>
      </c>
      <c r="E331" s="16">
        <v>43181</v>
      </c>
      <c r="F331" s="26" t="s">
        <v>12</v>
      </c>
      <c r="G331" s="46" t="s">
        <v>1292</v>
      </c>
      <c r="H331" s="81">
        <f t="shared" si="148"/>
        <v>30</v>
      </c>
      <c r="I331" s="82">
        <v>15</v>
      </c>
      <c r="J331" s="82">
        <v>15</v>
      </c>
      <c r="K331" s="258">
        <v>0</v>
      </c>
      <c r="L331" s="177" t="s">
        <v>1293</v>
      </c>
      <c r="M331" s="177" t="s">
        <v>1293</v>
      </c>
      <c r="N331" s="177" t="s">
        <v>1293</v>
      </c>
      <c r="O331" s="177" t="s">
        <v>1293</v>
      </c>
      <c r="P331" s="177" t="s">
        <v>1293</v>
      </c>
      <c r="Q331" s="85" t="s">
        <v>1158</v>
      </c>
      <c r="R331" s="85" t="s">
        <v>1159</v>
      </c>
      <c r="S331" s="179" t="s">
        <v>1294</v>
      </c>
      <c r="T331" s="85"/>
      <c r="U331" s="31">
        <f t="shared" si="140"/>
        <v>0</v>
      </c>
      <c r="V331" s="80"/>
      <c r="W331" s="276"/>
      <c r="X331" s="85"/>
      <c r="Y331" s="85">
        <f t="shared" si="141"/>
        <v>0</v>
      </c>
      <c r="AA331" s="85"/>
      <c r="AB331" s="85">
        <f t="shared" si="142"/>
        <v>0</v>
      </c>
      <c r="AC331" s="85"/>
      <c r="AD331" s="31">
        <f t="shared" si="143"/>
        <v>0</v>
      </c>
      <c r="AE331" s="31"/>
      <c r="AF331" s="85"/>
      <c r="AG331" s="85">
        <f t="shared" si="144"/>
        <v>0</v>
      </c>
      <c r="AH331" s="31">
        <f t="shared" si="145"/>
        <v>0</v>
      </c>
      <c r="AI331" s="85"/>
      <c r="AJ331" s="31">
        <f t="shared" si="146"/>
        <v>0</v>
      </c>
      <c r="AK331" s="31">
        <f t="shared" si="147"/>
        <v>0</v>
      </c>
      <c r="AL331" s="85"/>
      <c r="AM331" s="85"/>
      <c r="AN331" s="85"/>
      <c r="AO331" s="85"/>
      <c r="AP331" s="85"/>
      <c r="AQ331" s="85"/>
      <c r="AR331" s="85"/>
      <c r="AS331" s="85"/>
      <c r="AT331" s="85"/>
      <c r="AU331" s="85"/>
      <c r="AV331" s="85"/>
      <c r="AW331" s="85"/>
      <c r="AX331" s="85"/>
    </row>
    <row r="332" spans="2:50" s="154" customFormat="1" ht="13" outlineLevel="1">
      <c r="B332" s="155" t="s">
        <v>533</v>
      </c>
      <c r="C332" s="17" t="s">
        <v>534</v>
      </c>
      <c r="D332" s="76" t="s">
        <v>530</v>
      </c>
      <c r="E332" s="16">
        <v>42541</v>
      </c>
      <c r="F332" s="26" t="s">
        <v>12</v>
      </c>
      <c r="G332" s="46" t="s">
        <v>1292</v>
      </c>
      <c r="H332" s="81">
        <f t="shared" si="148"/>
        <v>110</v>
      </c>
      <c r="I332" s="82">
        <v>79</v>
      </c>
      <c r="J332" s="82">
        <v>31</v>
      </c>
      <c r="K332" s="258">
        <v>0</v>
      </c>
      <c r="L332" s="177" t="s">
        <v>1293</v>
      </c>
      <c r="M332" s="177" t="s">
        <v>1293</v>
      </c>
      <c r="N332" s="177" t="s">
        <v>1293</v>
      </c>
      <c r="O332" s="177" t="s">
        <v>1293</v>
      </c>
      <c r="P332" s="177" t="s">
        <v>1293</v>
      </c>
      <c r="Q332" s="85" t="s">
        <v>1158</v>
      </c>
      <c r="R332" s="85" t="s">
        <v>1159</v>
      </c>
      <c r="S332" s="179" t="s">
        <v>1294</v>
      </c>
      <c r="T332" s="85"/>
      <c r="U332" s="31">
        <f t="shared" si="140"/>
        <v>0</v>
      </c>
      <c r="V332" s="80"/>
      <c r="W332" s="276"/>
      <c r="X332" s="85"/>
      <c r="Y332" s="85">
        <f t="shared" si="141"/>
        <v>0</v>
      </c>
      <c r="AA332" s="85"/>
      <c r="AB332" s="85">
        <f t="shared" si="142"/>
        <v>0</v>
      </c>
      <c r="AC332" s="85"/>
      <c r="AD332" s="31">
        <f t="shared" si="143"/>
        <v>0</v>
      </c>
      <c r="AE332" s="31"/>
      <c r="AF332" s="85"/>
      <c r="AG332" s="85">
        <f t="shared" si="144"/>
        <v>0</v>
      </c>
      <c r="AH332" s="31">
        <f t="shared" si="145"/>
        <v>0</v>
      </c>
      <c r="AI332" s="85"/>
      <c r="AJ332" s="31">
        <f t="shared" si="146"/>
        <v>0</v>
      </c>
      <c r="AK332" s="31">
        <f t="shared" si="147"/>
        <v>0</v>
      </c>
      <c r="AL332" s="85"/>
      <c r="AM332" s="85"/>
      <c r="AN332" s="85"/>
      <c r="AO332" s="85"/>
      <c r="AP332" s="85"/>
      <c r="AQ332" s="85"/>
      <c r="AR332" s="85"/>
      <c r="AS332" s="85"/>
      <c r="AT332" s="85"/>
      <c r="AU332" s="85"/>
      <c r="AV332" s="85"/>
      <c r="AW332" s="85"/>
      <c r="AX332" s="85"/>
    </row>
    <row r="333" spans="2:50" s="154" customFormat="1" ht="13" outlineLevel="1">
      <c r="B333" s="155" t="s">
        <v>535</v>
      </c>
      <c r="C333" s="17" t="s">
        <v>948</v>
      </c>
      <c r="D333" s="83" t="s">
        <v>536</v>
      </c>
      <c r="E333" s="16">
        <v>43181</v>
      </c>
      <c r="F333" s="26" t="s">
        <v>53</v>
      </c>
      <c r="G333" s="46" t="s">
        <v>1292</v>
      </c>
      <c r="H333" s="81">
        <f t="shared" si="148"/>
        <v>6</v>
      </c>
      <c r="I333" s="82">
        <v>6</v>
      </c>
      <c r="J333" s="82">
        <v>0</v>
      </c>
      <c r="K333" s="258">
        <v>0</v>
      </c>
      <c r="L333" s="177" t="s">
        <v>1293</v>
      </c>
      <c r="M333" s="177" t="s">
        <v>1293</v>
      </c>
      <c r="N333" s="177" t="s">
        <v>1293</v>
      </c>
      <c r="O333" s="177" t="s">
        <v>1293</v>
      </c>
      <c r="P333" s="177" t="s">
        <v>1293</v>
      </c>
      <c r="Q333" s="85" t="s">
        <v>1158</v>
      </c>
      <c r="R333" s="85" t="s">
        <v>1159</v>
      </c>
      <c r="S333" s="179" t="s">
        <v>1294</v>
      </c>
      <c r="T333" s="85"/>
      <c r="U333" s="31">
        <f t="shared" si="140"/>
        <v>0</v>
      </c>
      <c r="V333" s="80"/>
      <c r="W333" s="276"/>
      <c r="X333" s="85"/>
      <c r="Y333" s="85">
        <f t="shared" si="141"/>
        <v>0</v>
      </c>
      <c r="AA333" s="85"/>
      <c r="AB333" s="85">
        <f t="shared" si="142"/>
        <v>0</v>
      </c>
      <c r="AC333" s="85"/>
      <c r="AD333" s="31">
        <f t="shared" si="143"/>
        <v>0</v>
      </c>
      <c r="AE333" s="31"/>
      <c r="AF333" s="85"/>
      <c r="AG333" s="85">
        <f t="shared" si="144"/>
        <v>0</v>
      </c>
      <c r="AH333" s="31">
        <f t="shared" si="145"/>
        <v>0</v>
      </c>
      <c r="AI333" s="85"/>
      <c r="AJ333" s="31">
        <f t="shared" si="146"/>
        <v>0</v>
      </c>
      <c r="AK333" s="31">
        <f t="shared" si="147"/>
        <v>0</v>
      </c>
      <c r="AL333" s="85"/>
      <c r="AM333" s="85"/>
      <c r="AN333" s="85"/>
      <c r="AO333" s="85"/>
      <c r="AP333" s="85"/>
      <c r="AQ333" s="85"/>
      <c r="AR333" s="85"/>
      <c r="AS333" s="85"/>
      <c r="AT333" s="85"/>
      <c r="AU333" s="85"/>
      <c r="AV333" s="85"/>
      <c r="AW333" s="85"/>
      <c r="AX333" s="85"/>
    </row>
    <row r="334" spans="2:50" s="154" customFormat="1" ht="13" outlineLevel="1">
      <c r="B334" s="155" t="s">
        <v>537</v>
      </c>
      <c r="C334" s="17" t="s">
        <v>538</v>
      </c>
      <c r="D334" s="76" t="s">
        <v>140</v>
      </c>
      <c r="E334" s="16">
        <v>42160</v>
      </c>
      <c r="F334" s="26" t="s">
        <v>12</v>
      </c>
      <c r="G334" s="46" t="s">
        <v>1292</v>
      </c>
      <c r="H334" s="81">
        <f t="shared" si="148"/>
        <v>17</v>
      </c>
      <c r="I334" s="82">
        <v>11</v>
      </c>
      <c r="J334" s="82">
        <v>6</v>
      </c>
      <c r="K334" s="258">
        <v>0</v>
      </c>
      <c r="L334" s="177" t="s">
        <v>1293</v>
      </c>
      <c r="M334" s="177" t="s">
        <v>1293</v>
      </c>
      <c r="N334" s="177" t="s">
        <v>1293</v>
      </c>
      <c r="O334" s="177" t="s">
        <v>1293</v>
      </c>
      <c r="P334" s="177" t="s">
        <v>1293</v>
      </c>
      <c r="Q334" s="85" t="s">
        <v>1158</v>
      </c>
      <c r="R334" s="85" t="s">
        <v>1159</v>
      </c>
      <c r="S334" s="179" t="s">
        <v>1294</v>
      </c>
      <c r="T334" s="85"/>
      <c r="U334" s="31">
        <f t="shared" si="140"/>
        <v>0</v>
      </c>
      <c r="V334" s="80"/>
      <c r="W334" s="276"/>
      <c r="X334" s="85"/>
      <c r="Y334" s="85">
        <f t="shared" si="141"/>
        <v>0</v>
      </c>
      <c r="AA334" s="85"/>
      <c r="AB334" s="85">
        <f t="shared" si="142"/>
        <v>0</v>
      </c>
      <c r="AC334" s="85"/>
      <c r="AD334" s="31">
        <f t="shared" si="143"/>
        <v>0</v>
      </c>
      <c r="AE334" s="31"/>
      <c r="AF334" s="85"/>
      <c r="AG334" s="85">
        <f t="shared" si="144"/>
        <v>0</v>
      </c>
      <c r="AH334" s="31">
        <f t="shared" si="145"/>
        <v>0</v>
      </c>
      <c r="AI334" s="85"/>
      <c r="AJ334" s="31">
        <f t="shared" si="146"/>
        <v>0</v>
      </c>
      <c r="AK334" s="31">
        <f t="shared" si="147"/>
        <v>0</v>
      </c>
      <c r="AL334" s="85"/>
      <c r="AM334" s="85"/>
      <c r="AN334" s="85"/>
      <c r="AO334" s="85"/>
      <c r="AP334" s="85"/>
      <c r="AQ334" s="85"/>
      <c r="AR334" s="85"/>
      <c r="AS334" s="85"/>
      <c r="AT334" s="85"/>
      <c r="AU334" s="85"/>
      <c r="AV334" s="85"/>
      <c r="AW334" s="85"/>
      <c r="AX334" s="85"/>
    </row>
    <row r="335" spans="2:50" s="154" customFormat="1" ht="13" outlineLevel="1">
      <c r="B335" s="155" t="s">
        <v>539</v>
      </c>
      <c r="C335" s="17" t="s">
        <v>540</v>
      </c>
      <c r="D335" s="76">
        <v>1.2</v>
      </c>
      <c r="E335" s="16">
        <v>42153</v>
      </c>
      <c r="F335" s="26" t="s">
        <v>12</v>
      </c>
      <c r="G335" s="46" t="s">
        <v>1292</v>
      </c>
      <c r="H335" s="81">
        <f t="shared" si="148"/>
        <v>5</v>
      </c>
      <c r="I335" s="82">
        <v>5</v>
      </c>
      <c r="J335" s="82">
        <v>0</v>
      </c>
      <c r="K335" s="258">
        <v>0</v>
      </c>
      <c r="L335" s="177" t="s">
        <v>1293</v>
      </c>
      <c r="M335" s="177" t="s">
        <v>1293</v>
      </c>
      <c r="N335" s="177" t="s">
        <v>1293</v>
      </c>
      <c r="O335" s="177" t="s">
        <v>1293</v>
      </c>
      <c r="P335" s="177" t="s">
        <v>1293</v>
      </c>
      <c r="Q335" s="85" t="s">
        <v>1158</v>
      </c>
      <c r="R335" s="85" t="s">
        <v>1159</v>
      </c>
      <c r="S335" s="179" t="s">
        <v>1294</v>
      </c>
      <c r="T335" s="85"/>
      <c r="U335" s="31">
        <f t="shared" si="140"/>
        <v>0</v>
      </c>
      <c r="V335" s="80"/>
      <c r="W335" s="276"/>
      <c r="X335" s="85"/>
      <c r="Y335" s="85">
        <f t="shared" si="141"/>
        <v>0</v>
      </c>
      <c r="AA335" s="85"/>
      <c r="AB335" s="85">
        <f t="shared" si="142"/>
        <v>0</v>
      </c>
      <c r="AC335" s="85"/>
      <c r="AD335" s="31">
        <f t="shared" si="143"/>
        <v>0</v>
      </c>
      <c r="AE335" s="31"/>
      <c r="AF335" s="85"/>
      <c r="AG335" s="85">
        <f t="shared" si="144"/>
        <v>0</v>
      </c>
      <c r="AH335" s="31">
        <f t="shared" si="145"/>
        <v>0</v>
      </c>
      <c r="AI335" s="85"/>
      <c r="AJ335" s="31">
        <f t="shared" si="146"/>
        <v>0</v>
      </c>
      <c r="AK335" s="31">
        <f t="shared" si="147"/>
        <v>0</v>
      </c>
      <c r="AL335" s="85"/>
      <c r="AM335" s="85"/>
      <c r="AN335" s="85"/>
      <c r="AO335" s="85"/>
      <c r="AP335" s="85"/>
      <c r="AQ335" s="85"/>
      <c r="AR335" s="85"/>
      <c r="AS335" s="85"/>
      <c r="AT335" s="85"/>
      <c r="AU335" s="85"/>
      <c r="AV335" s="85"/>
      <c r="AW335" s="85"/>
      <c r="AX335" s="85"/>
    </row>
    <row r="336" spans="2:50" s="154" customFormat="1" ht="13" outlineLevel="1">
      <c r="B336" s="155" t="s">
        <v>541</v>
      </c>
      <c r="C336" s="17" t="s">
        <v>542</v>
      </c>
      <c r="D336" s="76" t="s">
        <v>543</v>
      </c>
      <c r="E336" s="16">
        <v>43070</v>
      </c>
      <c r="F336" s="26" t="s">
        <v>12</v>
      </c>
      <c r="G336" s="46" t="s">
        <v>1292</v>
      </c>
      <c r="H336" s="81">
        <f t="shared" si="148"/>
        <v>25</v>
      </c>
      <c r="I336" s="82">
        <v>25</v>
      </c>
      <c r="J336" s="82">
        <v>0</v>
      </c>
      <c r="K336" s="258">
        <v>0</v>
      </c>
      <c r="L336" s="177" t="s">
        <v>1293</v>
      </c>
      <c r="M336" s="177" t="s">
        <v>1293</v>
      </c>
      <c r="N336" s="177" t="s">
        <v>1293</v>
      </c>
      <c r="O336" s="177" t="s">
        <v>1293</v>
      </c>
      <c r="P336" s="177" t="s">
        <v>1293</v>
      </c>
      <c r="Q336" s="85" t="s">
        <v>1158</v>
      </c>
      <c r="R336" s="85" t="s">
        <v>1159</v>
      </c>
      <c r="S336" s="179" t="s">
        <v>1294</v>
      </c>
      <c r="T336" s="85"/>
      <c r="U336" s="31">
        <f t="shared" si="140"/>
        <v>0</v>
      </c>
      <c r="V336" s="80"/>
      <c r="W336" s="276"/>
      <c r="X336" s="85"/>
      <c r="Y336" s="85">
        <f t="shared" si="141"/>
        <v>0</v>
      </c>
      <c r="AA336" s="85"/>
      <c r="AB336" s="85">
        <f t="shared" si="142"/>
        <v>0</v>
      </c>
      <c r="AC336" s="85"/>
      <c r="AD336" s="31">
        <f t="shared" si="143"/>
        <v>0</v>
      </c>
      <c r="AE336" s="31"/>
      <c r="AF336" s="85"/>
      <c r="AG336" s="85">
        <f t="shared" si="144"/>
        <v>0</v>
      </c>
      <c r="AH336" s="31">
        <f t="shared" si="145"/>
        <v>0</v>
      </c>
      <c r="AI336" s="85"/>
      <c r="AJ336" s="31">
        <f t="shared" si="146"/>
        <v>0</v>
      </c>
      <c r="AK336" s="31">
        <f t="shared" si="147"/>
        <v>0</v>
      </c>
      <c r="AL336" s="85"/>
      <c r="AM336" s="85"/>
      <c r="AN336" s="85"/>
      <c r="AO336" s="85"/>
      <c r="AP336" s="85"/>
      <c r="AQ336" s="85"/>
      <c r="AR336" s="85"/>
      <c r="AS336" s="85"/>
      <c r="AT336" s="85"/>
      <c r="AU336" s="85"/>
      <c r="AV336" s="85"/>
      <c r="AW336" s="85"/>
      <c r="AX336" s="85"/>
    </row>
    <row r="337" spans="2:50" s="154" customFormat="1" ht="13" outlineLevel="1">
      <c r="B337" s="155" t="s">
        <v>544</v>
      </c>
      <c r="C337" s="17" t="s">
        <v>545</v>
      </c>
      <c r="D337" s="15">
        <v>1.3</v>
      </c>
      <c r="E337" s="16">
        <v>42947</v>
      </c>
      <c r="F337" s="26" t="s">
        <v>12</v>
      </c>
      <c r="G337" s="46" t="s">
        <v>1292</v>
      </c>
      <c r="H337" s="81">
        <f t="shared" si="148"/>
        <v>13</v>
      </c>
      <c r="I337" s="82">
        <v>13</v>
      </c>
      <c r="J337" s="82">
        <v>0</v>
      </c>
      <c r="K337" s="258">
        <v>0</v>
      </c>
      <c r="L337" s="177" t="s">
        <v>1293</v>
      </c>
      <c r="M337" s="177" t="s">
        <v>1293</v>
      </c>
      <c r="N337" s="177" t="s">
        <v>1293</v>
      </c>
      <c r="O337" s="177" t="s">
        <v>1293</v>
      </c>
      <c r="P337" s="177" t="s">
        <v>1293</v>
      </c>
      <c r="Q337" s="85" t="s">
        <v>1158</v>
      </c>
      <c r="R337" s="85" t="s">
        <v>1159</v>
      </c>
      <c r="S337" s="179" t="s">
        <v>1294</v>
      </c>
      <c r="T337" s="85"/>
      <c r="U337" s="31">
        <f t="shared" si="140"/>
        <v>0</v>
      </c>
      <c r="V337" s="80"/>
      <c r="W337" s="276"/>
      <c r="X337" s="85"/>
      <c r="Y337" s="85">
        <f t="shared" si="141"/>
        <v>0</v>
      </c>
      <c r="AA337" s="85"/>
      <c r="AB337" s="85">
        <f t="shared" si="142"/>
        <v>0</v>
      </c>
      <c r="AC337" s="85"/>
      <c r="AD337" s="31">
        <f t="shared" si="143"/>
        <v>0</v>
      </c>
      <c r="AE337" s="31"/>
      <c r="AF337" s="85"/>
      <c r="AG337" s="85">
        <f t="shared" si="144"/>
        <v>0</v>
      </c>
      <c r="AH337" s="31">
        <f t="shared" si="145"/>
        <v>0</v>
      </c>
      <c r="AI337" s="85"/>
      <c r="AJ337" s="31">
        <f t="shared" si="146"/>
        <v>0</v>
      </c>
      <c r="AK337" s="31">
        <f t="shared" si="147"/>
        <v>0</v>
      </c>
      <c r="AL337" s="85"/>
      <c r="AM337" s="85"/>
      <c r="AN337" s="85"/>
      <c r="AO337" s="85"/>
      <c r="AP337" s="85"/>
      <c r="AQ337" s="85"/>
      <c r="AR337" s="85"/>
      <c r="AS337" s="85"/>
      <c r="AT337" s="85"/>
      <c r="AU337" s="85"/>
      <c r="AV337" s="85"/>
      <c r="AW337" s="85"/>
      <c r="AX337" s="85"/>
    </row>
    <row r="338" spans="2:50" s="154" customFormat="1" ht="13" outlineLevel="1">
      <c r="B338" s="155" t="s">
        <v>546</v>
      </c>
      <c r="C338" s="17" t="s">
        <v>547</v>
      </c>
      <c r="D338" s="76">
        <v>1.2</v>
      </c>
      <c r="E338" s="16">
        <v>42237</v>
      </c>
      <c r="F338" s="26" t="s">
        <v>12</v>
      </c>
      <c r="G338" s="46" t="s">
        <v>1292</v>
      </c>
      <c r="H338" s="81">
        <f t="shared" si="148"/>
        <v>18</v>
      </c>
      <c r="I338" s="82">
        <v>9</v>
      </c>
      <c r="J338" s="82">
        <v>9</v>
      </c>
      <c r="K338" s="258">
        <v>0</v>
      </c>
      <c r="L338" s="177" t="s">
        <v>1293</v>
      </c>
      <c r="M338" s="177" t="s">
        <v>1293</v>
      </c>
      <c r="N338" s="177" t="s">
        <v>1293</v>
      </c>
      <c r="O338" s="177" t="s">
        <v>1293</v>
      </c>
      <c r="P338" s="177" t="s">
        <v>1293</v>
      </c>
      <c r="Q338" s="85" t="s">
        <v>1158</v>
      </c>
      <c r="R338" s="85" t="s">
        <v>1159</v>
      </c>
      <c r="S338" s="179" t="s">
        <v>1294</v>
      </c>
      <c r="T338" s="85"/>
      <c r="U338" s="31">
        <f t="shared" si="140"/>
        <v>0</v>
      </c>
      <c r="V338" s="80"/>
      <c r="W338" s="276"/>
      <c r="X338" s="85"/>
      <c r="Y338" s="85">
        <f t="shared" si="141"/>
        <v>0</v>
      </c>
      <c r="AA338" s="85"/>
      <c r="AB338" s="85">
        <f t="shared" si="142"/>
        <v>0</v>
      </c>
      <c r="AC338" s="85"/>
      <c r="AD338" s="31">
        <f t="shared" si="143"/>
        <v>0</v>
      </c>
      <c r="AE338" s="31"/>
      <c r="AF338" s="85"/>
      <c r="AG338" s="85">
        <f t="shared" si="144"/>
        <v>0</v>
      </c>
      <c r="AH338" s="31">
        <f t="shared" si="145"/>
        <v>0</v>
      </c>
      <c r="AI338" s="85"/>
      <c r="AJ338" s="31">
        <f t="shared" si="146"/>
        <v>0</v>
      </c>
      <c r="AK338" s="31">
        <f t="shared" si="147"/>
        <v>0</v>
      </c>
      <c r="AL338" s="85"/>
      <c r="AM338" s="85"/>
      <c r="AN338" s="85"/>
      <c r="AO338" s="85"/>
      <c r="AP338" s="85"/>
      <c r="AQ338" s="85"/>
      <c r="AR338" s="85"/>
      <c r="AS338" s="85"/>
      <c r="AT338" s="85"/>
      <c r="AU338" s="85"/>
      <c r="AV338" s="85"/>
      <c r="AW338" s="85"/>
      <c r="AX338" s="85"/>
    </row>
    <row r="339" spans="2:50" s="154" customFormat="1" ht="13" outlineLevel="1">
      <c r="B339" s="155" t="s">
        <v>548</v>
      </c>
      <c r="C339" s="17" t="s">
        <v>549</v>
      </c>
      <c r="D339" s="76">
        <v>1.1000000000000001</v>
      </c>
      <c r="E339" s="16">
        <v>42674</v>
      </c>
      <c r="F339" s="26" t="s">
        <v>12</v>
      </c>
      <c r="G339" s="46" t="s">
        <v>1292</v>
      </c>
      <c r="H339" s="81">
        <f t="shared" si="148"/>
        <v>107</v>
      </c>
      <c r="I339" s="82">
        <v>103</v>
      </c>
      <c r="J339" s="82">
        <v>4</v>
      </c>
      <c r="K339" s="258">
        <v>0</v>
      </c>
      <c r="L339" s="177" t="s">
        <v>1293</v>
      </c>
      <c r="M339" s="177" t="s">
        <v>1293</v>
      </c>
      <c r="N339" s="177" t="s">
        <v>1293</v>
      </c>
      <c r="O339" s="177" t="s">
        <v>1293</v>
      </c>
      <c r="P339" s="177" t="s">
        <v>1293</v>
      </c>
      <c r="Q339" s="85" t="s">
        <v>1158</v>
      </c>
      <c r="R339" s="85" t="s">
        <v>1159</v>
      </c>
      <c r="S339" s="179" t="s">
        <v>1294</v>
      </c>
      <c r="T339" s="85"/>
      <c r="U339" s="31">
        <f t="shared" si="140"/>
        <v>0</v>
      </c>
      <c r="V339" s="80"/>
      <c r="W339" s="276"/>
      <c r="X339" s="85"/>
      <c r="Y339" s="85">
        <f t="shared" si="141"/>
        <v>0</v>
      </c>
      <c r="AA339" s="85"/>
      <c r="AB339" s="85">
        <f t="shared" si="142"/>
        <v>0</v>
      </c>
      <c r="AC339" s="85"/>
      <c r="AD339" s="31">
        <f t="shared" si="143"/>
        <v>0</v>
      </c>
      <c r="AE339" s="31"/>
      <c r="AF339" s="85"/>
      <c r="AG339" s="85">
        <f t="shared" si="144"/>
        <v>0</v>
      </c>
      <c r="AH339" s="31">
        <f t="shared" si="145"/>
        <v>0</v>
      </c>
      <c r="AI339" s="85"/>
      <c r="AJ339" s="31">
        <f t="shared" si="146"/>
        <v>0</v>
      </c>
      <c r="AK339" s="31">
        <f t="shared" si="147"/>
        <v>0</v>
      </c>
      <c r="AL339" s="85"/>
      <c r="AM339" s="85"/>
      <c r="AN339" s="85"/>
      <c r="AO339" s="85"/>
      <c r="AP339" s="85"/>
      <c r="AQ339" s="85"/>
      <c r="AR339" s="85"/>
      <c r="AS339" s="85"/>
      <c r="AT339" s="85"/>
      <c r="AU339" s="85"/>
      <c r="AV339" s="85"/>
      <c r="AW339" s="85"/>
      <c r="AX339" s="85"/>
    </row>
    <row r="340" spans="2:50" s="154" customFormat="1" ht="13" outlineLevel="1">
      <c r="B340" s="155" t="s">
        <v>550</v>
      </c>
      <c r="C340" s="17" t="s">
        <v>551</v>
      </c>
      <c r="D340" s="76" t="s">
        <v>536</v>
      </c>
      <c r="E340" s="16">
        <v>42727</v>
      </c>
      <c r="F340" s="26" t="s">
        <v>12</v>
      </c>
      <c r="G340" s="46" t="s">
        <v>1292</v>
      </c>
      <c r="H340" s="81">
        <f t="shared" si="148"/>
        <v>36</v>
      </c>
      <c r="I340" s="82">
        <v>11</v>
      </c>
      <c r="J340" s="82">
        <v>25</v>
      </c>
      <c r="K340" s="258">
        <v>0</v>
      </c>
      <c r="L340" s="177" t="s">
        <v>1293</v>
      </c>
      <c r="M340" s="177" t="s">
        <v>1293</v>
      </c>
      <c r="N340" s="177" t="s">
        <v>1293</v>
      </c>
      <c r="O340" s="177" t="s">
        <v>1293</v>
      </c>
      <c r="P340" s="177" t="s">
        <v>1293</v>
      </c>
      <c r="Q340" s="85" t="s">
        <v>1158</v>
      </c>
      <c r="R340" s="85" t="s">
        <v>1159</v>
      </c>
      <c r="S340" s="179" t="s">
        <v>1294</v>
      </c>
      <c r="T340" s="85"/>
      <c r="U340" s="31">
        <f t="shared" si="140"/>
        <v>0</v>
      </c>
      <c r="V340" s="80"/>
      <c r="W340" s="276"/>
      <c r="X340" s="85"/>
      <c r="Y340" s="85">
        <f t="shared" si="141"/>
        <v>0</v>
      </c>
      <c r="AA340" s="85"/>
      <c r="AB340" s="85">
        <f t="shared" si="142"/>
        <v>0</v>
      </c>
      <c r="AC340" s="85"/>
      <c r="AD340" s="31">
        <f t="shared" si="143"/>
        <v>0</v>
      </c>
      <c r="AE340" s="31"/>
      <c r="AF340" s="85"/>
      <c r="AG340" s="85">
        <f t="shared" si="144"/>
        <v>0</v>
      </c>
      <c r="AH340" s="31">
        <f t="shared" si="145"/>
        <v>0</v>
      </c>
      <c r="AI340" s="85"/>
      <c r="AJ340" s="31">
        <f t="shared" si="146"/>
        <v>0</v>
      </c>
      <c r="AK340" s="31">
        <f t="shared" si="147"/>
        <v>0</v>
      </c>
      <c r="AL340" s="85"/>
      <c r="AM340" s="85"/>
      <c r="AN340" s="85"/>
      <c r="AO340" s="85"/>
      <c r="AP340" s="85"/>
      <c r="AQ340" s="85"/>
      <c r="AR340" s="85"/>
      <c r="AS340" s="85"/>
      <c r="AT340" s="85"/>
      <c r="AU340" s="85"/>
      <c r="AV340" s="85"/>
      <c r="AW340" s="85"/>
      <c r="AX340" s="85"/>
    </row>
    <row r="341" spans="2:50" s="154" customFormat="1" ht="13" outlineLevel="1">
      <c r="B341" s="155" t="s">
        <v>552</v>
      </c>
      <c r="C341" s="17" t="s">
        <v>553</v>
      </c>
      <c r="D341" s="76">
        <v>1.1000000000000001</v>
      </c>
      <c r="E341" s="16">
        <v>42461</v>
      </c>
      <c r="F341" s="26" t="s">
        <v>12</v>
      </c>
      <c r="G341" s="46" t="s">
        <v>1292</v>
      </c>
      <c r="H341" s="81">
        <f t="shared" si="148"/>
        <v>35</v>
      </c>
      <c r="I341" s="82">
        <v>35</v>
      </c>
      <c r="J341" s="82">
        <v>0</v>
      </c>
      <c r="K341" s="258">
        <v>0</v>
      </c>
      <c r="L341" s="177" t="s">
        <v>1293</v>
      </c>
      <c r="M341" s="177" t="s">
        <v>1293</v>
      </c>
      <c r="N341" s="177" t="s">
        <v>1293</v>
      </c>
      <c r="O341" s="177" t="s">
        <v>1293</v>
      </c>
      <c r="P341" s="177" t="s">
        <v>1293</v>
      </c>
      <c r="Q341" s="85" t="s">
        <v>1158</v>
      </c>
      <c r="R341" s="85" t="s">
        <v>1159</v>
      </c>
      <c r="S341" s="179" t="s">
        <v>1294</v>
      </c>
      <c r="T341" s="85"/>
      <c r="U341" s="31">
        <f t="shared" si="140"/>
        <v>0</v>
      </c>
      <c r="V341" s="80"/>
      <c r="W341" s="276"/>
      <c r="X341" s="85"/>
      <c r="Y341" s="85">
        <f t="shared" si="141"/>
        <v>0</v>
      </c>
      <c r="AA341" s="85"/>
      <c r="AB341" s="85">
        <f t="shared" si="142"/>
        <v>0</v>
      </c>
      <c r="AC341" s="85"/>
      <c r="AD341" s="31">
        <f t="shared" si="143"/>
        <v>0</v>
      </c>
      <c r="AE341" s="31"/>
      <c r="AF341" s="85"/>
      <c r="AG341" s="85">
        <f t="shared" si="144"/>
        <v>0</v>
      </c>
      <c r="AH341" s="31">
        <f t="shared" si="145"/>
        <v>0</v>
      </c>
      <c r="AI341" s="85"/>
      <c r="AJ341" s="31">
        <f t="shared" si="146"/>
        <v>0</v>
      </c>
      <c r="AK341" s="31">
        <f t="shared" si="147"/>
        <v>0</v>
      </c>
      <c r="AL341" s="85"/>
      <c r="AM341" s="85"/>
      <c r="AN341" s="85"/>
      <c r="AO341" s="85"/>
      <c r="AP341" s="85"/>
      <c r="AQ341" s="85"/>
      <c r="AR341" s="85"/>
      <c r="AS341" s="85"/>
      <c r="AT341" s="85"/>
      <c r="AU341" s="85"/>
      <c r="AV341" s="85"/>
      <c r="AW341" s="85"/>
      <c r="AX341" s="85"/>
    </row>
    <row r="342" spans="2:50" s="154" customFormat="1" ht="13" outlineLevel="1">
      <c r="B342" s="155" t="s">
        <v>554</v>
      </c>
      <c r="C342" s="17" t="s">
        <v>555</v>
      </c>
      <c r="D342" s="76" t="s">
        <v>556</v>
      </c>
      <c r="E342" s="16">
        <v>43070</v>
      </c>
      <c r="F342" s="26" t="s">
        <v>12</v>
      </c>
      <c r="G342" s="46" t="s">
        <v>1292</v>
      </c>
      <c r="H342" s="81">
        <f t="shared" si="148"/>
        <v>195</v>
      </c>
      <c r="I342" s="82">
        <v>149</v>
      </c>
      <c r="J342" s="82">
        <v>46</v>
      </c>
      <c r="K342" s="258">
        <v>0</v>
      </c>
      <c r="L342" s="177" t="s">
        <v>1293</v>
      </c>
      <c r="M342" s="177" t="s">
        <v>1293</v>
      </c>
      <c r="N342" s="177" t="s">
        <v>1293</v>
      </c>
      <c r="O342" s="177" t="s">
        <v>1293</v>
      </c>
      <c r="P342" s="177" t="s">
        <v>1293</v>
      </c>
      <c r="Q342" s="85" t="s">
        <v>1158</v>
      </c>
      <c r="R342" s="85" t="s">
        <v>1159</v>
      </c>
      <c r="S342" s="179" t="s">
        <v>1294</v>
      </c>
      <c r="T342" s="85"/>
      <c r="U342" s="31">
        <f t="shared" si="140"/>
        <v>0</v>
      </c>
      <c r="V342" s="80"/>
      <c r="W342" s="276"/>
      <c r="X342" s="85"/>
      <c r="Y342" s="85">
        <f t="shared" si="141"/>
        <v>0</v>
      </c>
      <c r="AA342" s="85"/>
      <c r="AB342" s="85">
        <f t="shared" si="142"/>
        <v>0</v>
      </c>
      <c r="AC342" s="85"/>
      <c r="AD342" s="31">
        <f t="shared" si="143"/>
        <v>0</v>
      </c>
      <c r="AE342" s="31"/>
      <c r="AF342" s="85"/>
      <c r="AG342" s="85">
        <f t="shared" si="144"/>
        <v>0</v>
      </c>
      <c r="AH342" s="31">
        <f t="shared" si="145"/>
        <v>0</v>
      </c>
      <c r="AI342" s="85"/>
      <c r="AJ342" s="31">
        <f t="shared" si="146"/>
        <v>0</v>
      </c>
      <c r="AK342" s="31">
        <f t="shared" si="147"/>
        <v>0</v>
      </c>
      <c r="AL342" s="85"/>
      <c r="AM342" s="85"/>
      <c r="AN342" s="85"/>
      <c r="AO342" s="85"/>
      <c r="AP342" s="85"/>
      <c r="AQ342" s="85"/>
      <c r="AR342" s="85"/>
      <c r="AS342" s="85"/>
      <c r="AT342" s="85"/>
      <c r="AU342" s="85"/>
      <c r="AV342" s="85"/>
      <c r="AW342" s="85"/>
      <c r="AX342" s="85"/>
    </row>
    <row r="343" spans="2:50" s="154" customFormat="1" ht="13" outlineLevel="1">
      <c r="B343" s="155" t="s">
        <v>557</v>
      </c>
      <c r="C343" s="17" t="s">
        <v>558</v>
      </c>
      <c r="D343" s="25">
        <v>2.6</v>
      </c>
      <c r="E343" s="16">
        <v>43572</v>
      </c>
      <c r="F343" s="26" t="s">
        <v>53</v>
      </c>
      <c r="G343" s="46" t="s">
        <v>1292</v>
      </c>
      <c r="H343" s="81">
        <f t="shared" si="148"/>
        <v>175</v>
      </c>
      <c r="I343" s="82">
        <v>25</v>
      </c>
      <c r="J343" s="82">
        <v>150</v>
      </c>
      <c r="K343" s="258">
        <v>0</v>
      </c>
      <c r="L343" s="177" t="s">
        <v>1293</v>
      </c>
      <c r="M343" s="177" t="s">
        <v>1293</v>
      </c>
      <c r="N343" s="177" t="s">
        <v>1293</v>
      </c>
      <c r="O343" s="177" t="s">
        <v>1293</v>
      </c>
      <c r="P343" s="177" t="s">
        <v>1293</v>
      </c>
      <c r="Q343" s="85" t="s">
        <v>1158</v>
      </c>
      <c r="R343" s="85" t="s">
        <v>1159</v>
      </c>
      <c r="S343" s="179" t="s">
        <v>1294</v>
      </c>
      <c r="T343" s="85"/>
      <c r="U343" s="31">
        <f t="shared" si="140"/>
        <v>0</v>
      </c>
      <c r="V343" s="80"/>
      <c r="W343" s="276"/>
      <c r="X343" s="85"/>
      <c r="Y343" s="85">
        <f t="shared" si="141"/>
        <v>0</v>
      </c>
      <c r="AA343" s="85"/>
      <c r="AB343" s="85">
        <f t="shared" si="142"/>
        <v>0</v>
      </c>
      <c r="AC343" s="85"/>
      <c r="AD343" s="31">
        <f t="shared" si="143"/>
        <v>0</v>
      </c>
      <c r="AE343" s="31"/>
      <c r="AF343" s="85"/>
      <c r="AG343" s="85">
        <f t="shared" si="144"/>
        <v>0</v>
      </c>
      <c r="AH343" s="31">
        <f t="shared" si="145"/>
        <v>0</v>
      </c>
      <c r="AI343" s="85"/>
      <c r="AJ343" s="31">
        <f t="shared" si="146"/>
        <v>0</v>
      </c>
      <c r="AK343" s="31">
        <f t="shared" si="147"/>
        <v>0</v>
      </c>
      <c r="AL343" s="85"/>
      <c r="AM343" s="85"/>
      <c r="AN343" s="85"/>
      <c r="AO343" s="85"/>
      <c r="AP343" s="85"/>
      <c r="AQ343" s="85"/>
      <c r="AR343" s="85"/>
      <c r="AS343" s="85"/>
      <c r="AT343" s="85"/>
      <c r="AU343" s="85"/>
      <c r="AV343" s="85"/>
      <c r="AW343" s="85"/>
      <c r="AX343" s="85"/>
    </row>
    <row r="344" spans="2:50" s="154" customFormat="1" ht="13" outlineLevel="1">
      <c r="B344" s="155" t="s">
        <v>559</v>
      </c>
      <c r="C344" s="17" t="s">
        <v>560</v>
      </c>
      <c r="D344" s="84">
        <v>1</v>
      </c>
      <c r="E344" s="16">
        <v>43217</v>
      </c>
      <c r="F344" s="26" t="s">
        <v>53</v>
      </c>
      <c r="G344" s="46" t="s">
        <v>1292</v>
      </c>
      <c r="H344" s="81">
        <f t="shared" si="148"/>
        <v>50</v>
      </c>
      <c r="I344" s="82">
        <v>20</v>
      </c>
      <c r="J344" s="82">
        <v>30</v>
      </c>
      <c r="K344" s="258">
        <v>0</v>
      </c>
      <c r="L344" s="177" t="s">
        <v>1293</v>
      </c>
      <c r="M344" s="177" t="s">
        <v>1293</v>
      </c>
      <c r="N344" s="177" t="s">
        <v>1293</v>
      </c>
      <c r="O344" s="177" t="s">
        <v>1293</v>
      </c>
      <c r="P344" s="177" t="s">
        <v>1293</v>
      </c>
      <c r="Q344" s="85" t="s">
        <v>1158</v>
      </c>
      <c r="R344" s="85" t="s">
        <v>1159</v>
      </c>
      <c r="S344" s="179" t="s">
        <v>1294</v>
      </c>
      <c r="T344" s="85"/>
      <c r="U344" s="31">
        <f t="shared" si="140"/>
        <v>0</v>
      </c>
      <c r="V344" s="80"/>
      <c r="W344" s="276"/>
      <c r="X344" s="85"/>
      <c r="Y344" s="85">
        <f t="shared" si="141"/>
        <v>0</v>
      </c>
      <c r="AA344" s="85"/>
      <c r="AB344" s="85">
        <f t="shared" si="142"/>
        <v>0</v>
      </c>
      <c r="AC344" s="85"/>
      <c r="AD344" s="31">
        <f t="shared" si="143"/>
        <v>0</v>
      </c>
      <c r="AE344" s="31"/>
      <c r="AF344" s="85"/>
      <c r="AG344" s="85">
        <f t="shared" si="144"/>
        <v>0</v>
      </c>
      <c r="AH344" s="31">
        <f t="shared" si="145"/>
        <v>0</v>
      </c>
      <c r="AI344" s="85"/>
      <c r="AJ344" s="31">
        <f t="shared" si="146"/>
        <v>0</v>
      </c>
      <c r="AK344" s="31">
        <f t="shared" si="147"/>
        <v>0</v>
      </c>
      <c r="AL344" s="85"/>
      <c r="AM344" s="85"/>
      <c r="AN344" s="85"/>
      <c r="AO344" s="85"/>
      <c r="AP344" s="85"/>
      <c r="AQ344" s="85"/>
      <c r="AR344" s="85"/>
      <c r="AS344" s="85"/>
      <c r="AT344" s="85"/>
      <c r="AU344" s="85"/>
      <c r="AV344" s="85"/>
      <c r="AW344" s="85"/>
      <c r="AX344" s="85"/>
    </row>
    <row r="345" spans="2:50" s="154" customFormat="1" ht="13" outlineLevel="1">
      <c r="B345" s="155" t="s">
        <v>561</v>
      </c>
      <c r="C345" s="17" t="s">
        <v>562</v>
      </c>
      <c r="D345" s="40" t="s">
        <v>563</v>
      </c>
      <c r="E345" s="16">
        <v>43070</v>
      </c>
      <c r="F345" s="26" t="s">
        <v>12</v>
      </c>
      <c r="G345" s="46" t="s">
        <v>1292</v>
      </c>
      <c r="H345" s="81">
        <f t="shared" si="148"/>
        <v>31</v>
      </c>
      <c r="I345" s="82">
        <v>30</v>
      </c>
      <c r="J345" s="82">
        <v>1</v>
      </c>
      <c r="K345" s="258">
        <v>0</v>
      </c>
      <c r="L345" s="177" t="s">
        <v>1293</v>
      </c>
      <c r="M345" s="177" t="s">
        <v>1293</v>
      </c>
      <c r="N345" s="177" t="s">
        <v>1293</v>
      </c>
      <c r="O345" s="177" t="s">
        <v>1293</v>
      </c>
      <c r="P345" s="177" t="s">
        <v>1293</v>
      </c>
      <c r="Q345" s="85" t="s">
        <v>1158</v>
      </c>
      <c r="R345" s="85" t="s">
        <v>1158</v>
      </c>
      <c r="S345" s="179" t="s">
        <v>1294</v>
      </c>
      <c r="T345" s="85"/>
      <c r="U345" s="31">
        <f t="shared" si="140"/>
        <v>0</v>
      </c>
      <c r="V345" s="80"/>
      <c r="W345" s="276"/>
      <c r="X345" s="85"/>
      <c r="Y345" s="85">
        <f t="shared" si="141"/>
        <v>0</v>
      </c>
      <c r="AA345" s="85"/>
      <c r="AB345" s="85">
        <f t="shared" si="142"/>
        <v>0</v>
      </c>
      <c r="AC345" s="85"/>
      <c r="AD345" s="31">
        <f t="shared" si="143"/>
        <v>0</v>
      </c>
      <c r="AE345" s="31"/>
      <c r="AF345" s="85"/>
      <c r="AG345" s="85">
        <f t="shared" si="144"/>
        <v>0</v>
      </c>
      <c r="AH345" s="31">
        <f t="shared" si="145"/>
        <v>0</v>
      </c>
      <c r="AI345" s="85"/>
      <c r="AJ345" s="31">
        <f t="shared" si="146"/>
        <v>0</v>
      </c>
      <c r="AK345" s="31">
        <f t="shared" si="147"/>
        <v>0</v>
      </c>
      <c r="AL345" s="85"/>
      <c r="AM345" s="85"/>
      <c r="AN345" s="85"/>
      <c r="AO345" s="85"/>
      <c r="AP345" s="85"/>
      <c r="AQ345" s="85"/>
      <c r="AR345" s="85"/>
      <c r="AS345" s="85"/>
      <c r="AT345" s="85"/>
      <c r="AU345" s="85"/>
      <c r="AV345" s="85"/>
      <c r="AW345" s="85"/>
      <c r="AX345" s="85"/>
    </row>
    <row r="346" spans="2:50" s="154" customFormat="1" ht="13" outlineLevel="1">
      <c r="B346" s="155" t="s">
        <v>564</v>
      </c>
      <c r="C346" s="17" t="s">
        <v>565</v>
      </c>
      <c r="D346" s="40" t="s">
        <v>566</v>
      </c>
      <c r="E346" s="16">
        <v>43070</v>
      </c>
      <c r="F346" s="26" t="s">
        <v>12</v>
      </c>
      <c r="G346" s="46" t="s">
        <v>1292</v>
      </c>
      <c r="H346" s="81">
        <f t="shared" si="148"/>
        <v>138</v>
      </c>
      <c r="I346" s="82">
        <v>128</v>
      </c>
      <c r="J346" s="82">
        <v>10</v>
      </c>
      <c r="K346" s="258">
        <v>0</v>
      </c>
      <c r="L346" s="177" t="s">
        <v>1293</v>
      </c>
      <c r="M346" s="177" t="s">
        <v>1293</v>
      </c>
      <c r="N346" s="177" t="s">
        <v>1293</v>
      </c>
      <c r="O346" s="177" t="s">
        <v>1293</v>
      </c>
      <c r="P346" s="177" t="s">
        <v>1293</v>
      </c>
      <c r="Q346" s="85" t="s">
        <v>1158</v>
      </c>
      <c r="R346" s="85" t="s">
        <v>1159</v>
      </c>
      <c r="S346" s="179" t="s">
        <v>1294</v>
      </c>
      <c r="T346" s="85"/>
      <c r="U346" s="31">
        <f t="shared" si="140"/>
        <v>0</v>
      </c>
      <c r="V346" s="80"/>
      <c r="W346" s="276"/>
      <c r="X346" s="85"/>
      <c r="Y346" s="85">
        <f t="shared" si="141"/>
        <v>0</v>
      </c>
      <c r="AA346" s="85"/>
      <c r="AB346" s="85">
        <f t="shared" si="142"/>
        <v>0</v>
      </c>
      <c r="AC346" s="85"/>
      <c r="AD346" s="31">
        <f t="shared" si="143"/>
        <v>0</v>
      </c>
      <c r="AE346" s="31"/>
      <c r="AF346" s="85"/>
      <c r="AG346" s="85">
        <f t="shared" si="144"/>
        <v>0</v>
      </c>
      <c r="AH346" s="31">
        <f t="shared" si="145"/>
        <v>0</v>
      </c>
      <c r="AI346" s="85"/>
      <c r="AJ346" s="31">
        <f t="shared" si="146"/>
        <v>0</v>
      </c>
      <c r="AK346" s="31">
        <f t="shared" si="147"/>
        <v>0</v>
      </c>
      <c r="AL346" s="85"/>
      <c r="AM346" s="85"/>
      <c r="AN346" s="85"/>
      <c r="AO346" s="85"/>
      <c r="AP346" s="85"/>
      <c r="AQ346" s="85"/>
      <c r="AR346" s="85"/>
      <c r="AS346" s="85"/>
      <c r="AT346" s="85"/>
      <c r="AU346" s="85"/>
      <c r="AV346" s="85"/>
      <c r="AW346" s="85"/>
      <c r="AX346" s="85"/>
    </row>
    <row r="347" spans="2:50" s="154" customFormat="1" ht="13" outlineLevel="1">
      <c r="B347" s="155" t="s">
        <v>567</v>
      </c>
      <c r="C347" s="17" t="s">
        <v>568</v>
      </c>
      <c r="D347" s="40" t="s">
        <v>569</v>
      </c>
      <c r="E347" s="16">
        <v>43070</v>
      </c>
      <c r="F347" s="26" t="s">
        <v>12</v>
      </c>
      <c r="G347" s="46" t="s">
        <v>1292</v>
      </c>
      <c r="H347" s="81">
        <f t="shared" si="148"/>
        <v>184</v>
      </c>
      <c r="I347" s="82">
        <v>124</v>
      </c>
      <c r="J347" s="82">
        <v>60</v>
      </c>
      <c r="K347" s="258">
        <v>0</v>
      </c>
      <c r="L347" s="177" t="s">
        <v>1293</v>
      </c>
      <c r="M347" s="177" t="s">
        <v>1293</v>
      </c>
      <c r="N347" s="177" t="s">
        <v>1293</v>
      </c>
      <c r="O347" s="177" t="s">
        <v>1293</v>
      </c>
      <c r="P347" s="177" t="s">
        <v>1293</v>
      </c>
      <c r="Q347" s="85" t="s">
        <v>1158</v>
      </c>
      <c r="R347" s="85" t="s">
        <v>1159</v>
      </c>
      <c r="S347" s="179" t="s">
        <v>1294</v>
      </c>
      <c r="T347" s="85"/>
      <c r="U347" s="31">
        <f t="shared" si="140"/>
        <v>0</v>
      </c>
      <c r="V347" s="80"/>
      <c r="W347" s="276"/>
      <c r="X347" s="85"/>
      <c r="Y347" s="85">
        <f t="shared" si="141"/>
        <v>0</v>
      </c>
      <c r="AA347" s="85"/>
      <c r="AB347" s="85">
        <f t="shared" si="142"/>
        <v>0</v>
      </c>
      <c r="AC347" s="85"/>
      <c r="AD347" s="31">
        <f t="shared" si="143"/>
        <v>0</v>
      </c>
      <c r="AE347" s="31"/>
      <c r="AF347" s="85"/>
      <c r="AG347" s="85">
        <f t="shared" si="144"/>
        <v>0</v>
      </c>
      <c r="AH347" s="31">
        <f t="shared" si="145"/>
        <v>0</v>
      </c>
      <c r="AI347" s="85"/>
      <c r="AJ347" s="31">
        <f t="shared" si="146"/>
        <v>0</v>
      </c>
      <c r="AK347" s="31">
        <f t="shared" si="147"/>
        <v>0</v>
      </c>
      <c r="AL347" s="85"/>
      <c r="AM347" s="85"/>
      <c r="AN347" s="85"/>
      <c r="AO347" s="85"/>
      <c r="AP347" s="85"/>
      <c r="AQ347" s="85"/>
      <c r="AR347" s="85"/>
      <c r="AS347" s="85"/>
      <c r="AT347" s="85"/>
      <c r="AU347" s="85"/>
      <c r="AV347" s="85"/>
      <c r="AW347" s="85"/>
      <c r="AX347" s="85"/>
    </row>
    <row r="348" spans="2:50" s="154" customFormat="1" ht="13" outlineLevel="1">
      <c r="B348" s="155" t="s">
        <v>570</v>
      </c>
      <c r="C348" s="17" t="s">
        <v>571</v>
      </c>
      <c r="D348" s="84">
        <v>1</v>
      </c>
      <c r="E348" s="16">
        <v>42180</v>
      </c>
      <c r="F348" s="26" t="s">
        <v>12</v>
      </c>
      <c r="G348" s="46" t="s">
        <v>1292</v>
      </c>
      <c r="H348" s="81">
        <f t="shared" si="148"/>
        <v>5</v>
      </c>
      <c r="I348" s="82">
        <v>5</v>
      </c>
      <c r="J348" s="82">
        <v>0</v>
      </c>
      <c r="K348" s="258">
        <v>0</v>
      </c>
      <c r="L348" s="177" t="s">
        <v>1293</v>
      </c>
      <c r="M348" s="177" t="s">
        <v>1293</v>
      </c>
      <c r="N348" s="177" t="s">
        <v>1293</v>
      </c>
      <c r="O348" s="177" t="s">
        <v>1293</v>
      </c>
      <c r="P348" s="177" t="s">
        <v>1293</v>
      </c>
      <c r="Q348" s="173"/>
      <c r="R348" s="173"/>
      <c r="S348" s="179"/>
      <c r="T348" s="85"/>
      <c r="U348" s="31">
        <f t="shared" si="140"/>
        <v>0</v>
      </c>
      <c r="V348" s="80"/>
      <c r="W348" s="276"/>
      <c r="X348" s="85"/>
      <c r="Y348" s="85">
        <f t="shared" si="141"/>
        <v>0</v>
      </c>
      <c r="AA348" s="85"/>
      <c r="AB348" s="85">
        <f t="shared" si="142"/>
        <v>0</v>
      </c>
      <c r="AC348" s="85"/>
      <c r="AD348" s="31">
        <f t="shared" si="143"/>
        <v>0</v>
      </c>
      <c r="AE348" s="31"/>
      <c r="AF348" s="85"/>
      <c r="AG348" s="85">
        <f t="shared" si="144"/>
        <v>0</v>
      </c>
      <c r="AH348" s="31">
        <f t="shared" si="145"/>
        <v>0</v>
      </c>
      <c r="AI348" s="85"/>
      <c r="AJ348" s="31">
        <f t="shared" si="146"/>
        <v>0</v>
      </c>
      <c r="AK348" s="31">
        <f t="shared" si="147"/>
        <v>0</v>
      </c>
      <c r="AL348" s="85"/>
      <c r="AM348" s="85"/>
      <c r="AN348" s="85"/>
      <c r="AO348" s="85"/>
      <c r="AP348" s="85"/>
      <c r="AQ348" s="85"/>
      <c r="AR348" s="85"/>
      <c r="AS348" s="85"/>
      <c r="AT348" s="85"/>
      <c r="AU348" s="85"/>
      <c r="AV348" s="85"/>
      <c r="AW348" s="85"/>
      <c r="AX348" s="85"/>
    </row>
    <row r="349" spans="2:50" s="154" customFormat="1" ht="13" outlineLevel="1">
      <c r="B349" s="155" t="s">
        <v>572</v>
      </c>
      <c r="C349" s="17" t="s">
        <v>1110</v>
      </c>
      <c r="D349" s="40">
        <v>1.1000000000000001</v>
      </c>
      <c r="E349" s="16">
        <v>43070</v>
      </c>
      <c r="F349" s="26" t="s">
        <v>53</v>
      </c>
      <c r="G349" s="46" t="s">
        <v>1292</v>
      </c>
      <c r="H349" s="81">
        <f t="shared" si="148"/>
        <v>2</v>
      </c>
      <c r="I349" s="82">
        <v>2</v>
      </c>
      <c r="J349" s="82">
        <v>0</v>
      </c>
      <c r="K349" s="258">
        <v>0</v>
      </c>
      <c r="L349" s="177" t="s">
        <v>1293</v>
      </c>
      <c r="M349" s="177" t="s">
        <v>1293</v>
      </c>
      <c r="N349" s="177" t="s">
        <v>1293</v>
      </c>
      <c r="O349" s="177" t="s">
        <v>1293</v>
      </c>
      <c r="P349" s="177" t="s">
        <v>1293</v>
      </c>
      <c r="Q349" s="173"/>
      <c r="R349" s="173"/>
      <c r="S349" s="179"/>
      <c r="T349" s="85"/>
      <c r="U349" s="31">
        <f t="shared" si="140"/>
        <v>0</v>
      </c>
      <c r="V349" s="80"/>
      <c r="W349" s="276"/>
      <c r="X349" s="85"/>
      <c r="Y349" s="85">
        <f t="shared" si="141"/>
        <v>0</v>
      </c>
      <c r="AA349" s="85"/>
      <c r="AB349" s="85">
        <f t="shared" si="142"/>
        <v>0</v>
      </c>
      <c r="AC349" s="85"/>
      <c r="AD349" s="31">
        <f t="shared" si="143"/>
        <v>0</v>
      </c>
      <c r="AE349" s="31"/>
      <c r="AF349" s="85"/>
      <c r="AG349" s="85">
        <f t="shared" si="144"/>
        <v>0</v>
      </c>
      <c r="AH349" s="31">
        <f t="shared" si="145"/>
        <v>0</v>
      </c>
      <c r="AI349" s="85"/>
      <c r="AJ349" s="31">
        <f t="shared" si="146"/>
        <v>0</v>
      </c>
      <c r="AK349" s="31">
        <f t="shared" si="147"/>
        <v>0</v>
      </c>
      <c r="AL349" s="85"/>
      <c r="AM349" s="85"/>
      <c r="AN349" s="85"/>
      <c r="AO349" s="85"/>
      <c r="AP349" s="85"/>
      <c r="AQ349" s="85"/>
      <c r="AR349" s="85"/>
      <c r="AS349" s="85"/>
      <c r="AT349" s="85"/>
      <c r="AU349" s="85"/>
      <c r="AV349" s="85"/>
      <c r="AW349" s="85"/>
      <c r="AX349" s="85"/>
    </row>
    <row r="350" spans="2:50" s="154" customFormat="1" ht="13" outlineLevel="1">
      <c r="B350" s="155" t="s">
        <v>573</v>
      </c>
      <c r="C350" s="17" t="s">
        <v>1447</v>
      </c>
      <c r="D350" s="40" t="s">
        <v>574</v>
      </c>
      <c r="E350" s="16">
        <v>42727</v>
      </c>
      <c r="F350" s="26" t="s">
        <v>12</v>
      </c>
      <c r="G350" s="46" t="s">
        <v>1292</v>
      </c>
      <c r="H350" s="81">
        <f t="shared" si="148"/>
        <v>160</v>
      </c>
      <c r="I350" s="82">
        <v>160</v>
      </c>
      <c r="J350" s="82">
        <v>0</v>
      </c>
      <c r="K350" s="258">
        <v>0</v>
      </c>
      <c r="L350" s="177" t="s">
        <v>1293</v>
      </c>
      <c r="M350" s="177" t="s">
        <v>1293</v>
      </c>
      <c r="N350" s="177" t="s">
        <v>1293</v>
      </c>
      <c r="O350" s="177" t="s">
        <v>1293</v>
      </c>
      <c r="P350" s="177" t="s">
        <v>1293</v>
      </c>
      <c r="Q350" s="85" t="s">
        <v>1158</v>
      </c>
      <c r="R350" s="85" t="s">
        <v>1159</v>
      </c>
      <c r="S350" s="179" t="s">
        <v>1294</v>
      </c>
      <c r="T350" s="85"/>
      <c r="U350" s="31">
        <f t="shared" si="140"/>
        <v>0</v>
      </c>
      <c r="V350" s="80"/>
      <c r="W350" s="276"/>
      <c r="X350" s="85"/>
      <c r="Y350" s="85">
        <f t="shared" si="141"/>
        <v>0</v>
      </c>
      <c r="AA350" s="85"/>
      <c r="AB350" s="85">
        <f t="shared" si="142"/>
        <v>0</v>
      </c>
      <c r="AC350" s="85"/>
      <c r="AD350" s="31">
        <f t="shared" si="143"/>
        <v>0</v>
      </c>
      <c r="AE350" s="31"/>
      <c r="AF350" s="85"/>
      <c r="AG350" s="85">
        <f t="shared" si="144"/>
        <v>0</v>
      </c>
      <c r="AH350" s="31">
        <f t="shared" si="145"/>
        <v>0</v>
      </c>
      <c r="AI350" s="85"/>
      <c r="AJ350" s="31">
        <f t="shared" si="146"/>
        <v>0</v>
      </c>
      <c r="AK350" s="31">
        <f t="shared" si="147"/>
        <v>0</v>
      </c>
      <c r="AL350" s="85"/>
      <c r="AM350" s="85"/>
      <c r="AN350" s="85"/>
      <c r="AO350" s="85"/>
      <c r="AP350" s="85"/>
      <c r="AQ350" s="85"/>
      <c r="AR350" s="85"/>
      <c r="AS350" s="85"/>
      <c r="AT350" s="85"/>
      <c r="AU350" s="85"/>
      <c r="AV350" s="85"/>
      <c r="AW350" s="85"/>
      <c r="AX350" s="85"/>
    </row>
    <row r="351" spans="2:50" s="154" customFormat="1" ht="13" outlineLevel="1">
      <c r="B351" s="155" t="s">
        <v>575</v>
      </c>
      <c r="C351" s="17" t="s">
        <v>576</v>
      </c>
      <c r="D351" s="40">
        <v>2.1</v>
      </c>
      <c r="E351" s="16">
        <v>43070</v>
      </c>
      <c r="F351" s="26" t="s">
        <v>12</v>
      </c>
      <c r="G351" s="46" t="s">
        <v>1292</v>
      </c>
      <c r="H351" s="81">
        <f t="shared" si="148"/>
        <v>141</v>
      </c>
      <c r="I351" s="82">
        <v>61</v>
      </c>
      <c r="J351" s="82">
        <v>80</v>
      </c>
      <c r="K351" s="258">
        <v>0</v>
      </c>
      <c r="L351" s="177" t="s">
        <v>1293</v>
      </c>
      <c r="M351" s="177" t="s">
        <v>1293</v>
      </c>
      <c r="N351" s="177" t="s">
        <v>1293</v>
      </c>
      <c r="O351" s="177" t="s">
        <v>1293</v>
      </c>
      <c r="P351" s="177" t="s">
        <v>1293</v>
      </c>
      <c r="Q351" s="85" t="s">
        <v>1158</v>
      </c>
      <c r="R351" s="85" t="s">
        <v>1159</v>
      </c>
      <c r="S351" s="179" t="s">
        <v>1294</v>
      </c>
      <c r="T351" s="85"/>
      <c r="U351" s="31">
        <f t="shared" si="140"/>
        <v>0</v>
      </c>
      <c r="V351" s="80"/>
      <c r="W351" s="276"/>
      <c r="X351" s="85"/>
      <c r="Y351" s="85">
        <f t="shared" si="141"/>
        <v>0</v>
      </c>
      <c r="AA351" s="85"/>
      <c r="AB351" s="85">
        <f t="shared" si="142"/>
        <v>0</v>
      </c>
      <c r="AC351" s="85"/>
      <c r="AD351" s="31">
        <f t="shared" si="143"/>
        <v>0</v>
      </c>
      <c r="AE351" s="31"/>
      <c r="AF351" s="85"/>
      <c r="AG351" s="85">
        <f t="shared" si="144"/>
        <v>0</v>
      </c>
      <c r="AH351" s="31">
        <f t="shared" si="145"/>
        <v>0</v>
      </c>
      <c r="AI351" s="85"/>
      <c r="AJ351" s="31">
        <f t="shared" si="146"/>
        <v>0</v>
      </c>
      <c r="AK351" s="31">
        <f t="shared" si="147"/>
        <v>0</v>
      </c>
      <c r="AL351" s="85"/>
      <c r="AM351" s="85"/>
      <c r="AN351" s="85"/>
      <c r="AO351" s="85"/>
      <c r="AP351" s="85"/>
      <c r="AQ351" s="85"/>
      <c r="AR351" s="85"/>
      <c r="AS351" s="85"/>
      <c r="AT351" s="85"/>
      <c r="AU351" s="85"/>
      <c r="AV351" s="85"/>
      <c r="AW351" s="85"/>
      <c r="AX351" s="85"/>
    </row>
    <row r="352" spans="2:50" s="154" customFormat="1" ht="13" outlineLevel="1">
      <c r="B352" s="155" t="s">
        <v>577</v>
      </c>
      <c r="C352" s="17" t="s">
        <v>578</v>
      </c>
      <c r="D352" s="25" t="s">
        <v>579</v>
      </c>
      <c r="E352" s="16">
        <v>43321</v>
      </c>
      <c r="F352" s="26" t="s">
        <v>12</v>
      </c>
      <c r="G352" s="46" t="s">
        <v>1292</v>
      </c>
      <c r="H352" s="81">
        <f t="shared" si="148"/>
        <v>500</v>
      </c>
      <c r="I352" s="82">
        <v>20</v>
      </c>
      <c r="J352" s="82">
        <v>480</v>
      </c>
      <c r="K352" s="258">
        <v>0</v>
      </c>
      <c r="L352" s="177" t="s">
        <v>1293</v>
      </c>
      <c r="M352" s="177" t="s">
        <v>1293</v>
      </c>
      <c r="N352" s="177" t="s">
        <v>1293</v>
      </c>
      <c r="O352" s="177" t="s">
        <v>1293</v>
      </c>
      <c r="P352" s="177" t="s">
        <v>1293</v>
      </c>
      <c r="Q352" s="85" t="s">
        <v>1158</v>
      </c>
      <c r="R352" s="85" t="s">
        <v>1159</v>
      </c>
      <c r="S352" s="179" t="s">
        <v>1294</v>
      </c>
      <c r="T352" s="85"/>
      <c r="U352" s="31">
        <f t="shared" si="140"/>
        <v>0</v>
      </c>
      <c r="V352" s="80"/>
      <c r="W352" s="276"/>
      <c r="X352" s="85"/>
      <c r="Y352" s="85">
        <f t="shared" si="141"/>
        <v>0</v>
      </c>
      <c r="AA352" s="85"/>
      <c r="AB352" s="85">
        <f t="shared" si="142"/>
        <v>0</v>
      </c>
      <c r="AC352" s="85"/>
      <c r="AD352" s="31">
        <f t="shared" si="143"/>
        <v>0</v>
      </c>
      <c r="AE352" s="31"/>
      <c r="AF352" s="85"/>
      <c r="AG352" s="85">
        <f t="shared" si="144"/>
        <v>0</v>
      </c>
      <c r="AH352" s="31">
        <f t="shared" si="145"/>
        <v>0</v>
      </c>
      <c r="AI352" s="85"/>
      <c r="AJ352" s="31">
        <f t="shared" si="146"/>
        <v>0</v>
      </c>
      <c r="AK352" s="31">
        <f t="shared" si="147"/>
        <v>0</v>
      </c>
      <c r="AL352" s="85"/>
      <c r="AM352" s="85"/>
      <c r="AN352" s="85"/>
      <c r="AO352" s="85"/>
      <c r="AP352" s="85"/>
      <c r="AQ352" s="85"/>
      <c r="AR352" s="85"/>
      <c r="AS352" s="85"/>
      <c r="AT352" s="85"/>
      <c r="AU352" s="85"/>
      <c r="AV352" s="85"/>
      <c r="AW352" s="85"/>
      <c r="AX352" s="85"/>
    </row>
    <row r="353" spans="2:50" s="154" customFormat="1" ht="13" outlineLevel="1">
      <c r="B353" s="155" t="s">
        <v>580</v>
      </c>
      <c r="C353" s="17" t="s">
        <v>949</v>
      </c>
      <c r="D353" s="25">
        <v>1.1000000000000001</v>
      </c>
      <c r="E353" s="16">
        <v>43070</v>
      </c>
      <c r="F353" s="6" t="s">
        <v>53</v>
      </c>
      <c r="G353" s="74" t="s">
        <v>1292</v>
      </c>
      <c r="H353" s="81">
        <f t="shared" si="148"/>
        <v>15</v>
      </c>
      <c r="I353" s="82">
        <v>15</v>
      </c>
      <c r="J353" s="82">
        <v>0</v>
      </c>
      <c r="K353" s="258">
        <v>0</v>
      </c>
      <c r="L353" s="177" t="s">
        <v>1293</v>
      </c>
      <c r="M353" s="177" t="s">
        <v>1293</v>
      </c>
      <c r="N353" s="177" t="s">
        <v>1293</v>
      </c>
      <c r="O353" s="177" t="s">
        <v>1293</v>
      </c>
      <c r="P353" s="177" t="s">
        <v>1293</v>
      </c>
      <c r="Q353" s="85" t="s">
        <v>1158</v>
      </c>
      <c r="R353" s="85" t="s">
        <v>1159</v>
      </c>
      <c r="S353" s="179" t="s">
        <v>1294</v>
      </c>
      <c r="T353" s="85"/>
      <c r="U353" s="31">
        <f t="shared" si="140"/>
        <v>0</v>
      </c>
      <c r="V353" s="80"/>
      <c r="W353" s="276"/>
      <c r="X353" s="85"/>
      <c r="Y353" s="85">
        <f t="shared" si="141"/>
        <v>0</v>
      </c>
      <c r="AA353" s="85"/>
      <c r="AB353" s="85">
        <f t="shared" si="142"/>
        <v>0</v>
      </c>
      <c r="AC353" s="85"/>
      <c r="AD353" s="31">
        <f t="shared" si="143"/>
        <v>0</v>
      </c>
      <c r="AE353" s="31"/>
      <c r="AF353" s="85"/>
      <c r="AG353" s="85">
        <f t="shared" si="144"/>
        <v>0</v>
      </c>
      <c r="AH353" s="31">
        <f t="shared" si="145"/>
        <v>0</v>
      </c>
      <c r="AI353" s="85"/>
      <c r="AJ353" s="31">
        <f t="shared" si="146"/>
        <v>0</v>
      </c>
      <c r="AK353" s="31">
        <f t="shared" si="147"/>
        <v>0</v>
      </c>
      <c r="AL353" s="85"/>
      <c r="AM353" s="85"/>
      <c r="AN353" s="85"/>
      <c r="AO353" s="85"/>
      <c r="AP353" s="85"/>
      <c r="AQ353" s="85"/>
      <c r="AR353" s="85"/>
      <c r="AS353" s="85"/>
      <c r="AT353" s="85"/>
      <c r="AU353" s="85"/>
      <c r="AV353" s="85"/>
      <c r="AW353" s="85"/>
      <c r="AX353" s="85"/>
    </row>
    <row r="354" spans="2:50" s="154" customFormat="1" ht="13" outlineLevel="1">
      <c r="B354" s="155" t="s">
        <v>581</v>
      </c>
      <c r="C354" s="14" t="s">
        <v>582</v>
      </c>
      <c r="D354" s="25" t="s">
        <v>583</v>
      </c>
      <c r="E354" s="16">
        <v>43070</v>
      </c>
      <c r="F354" s="26" t="s">
        <v>12</v>
      </c>
      <c r="G354" s="46" t="s">
        <v>1292</v>
      </c>
      <c r="H354" s="81">
        <f t="shared" si="148"/>
        <v>185</v>
      </c>
      <c r="I354" s="82">
        <v>92</v>
      </c>
      <c r="J354" s="82">
        <v>93</v>
      </c>
      <c r="K354" s="258">
        <v>0</v>
      </c>
      <c r="L354" s="177" t="s">
        <v>1293</v>
      </c>
      <c r="M354" s="177" t="s">
        <v>1293</v>
      </c>
      <c r="N354" s="177" t="s">
        <v>1293</v>
      </c>
      <c r="O354" s="177" t="s">
        <v>1293</v>
      </c>
      <c r="P354" s="177" t="s">
        <v>1293</v>
      </c>
      <c r="Q354" s="85" t="s">
        <v>1158</v>
      </c>
      <c r="R354" s="85" t="s">
        <v>1159</v>
      </c>
      <c r="S354" s="179" t="s">
        <v>1294</v>
      </c>
      <c r="T354" s="85"/>
      <c r="U354" s="31">
        <f t="shared" si="140"/>
        <v>0</v>
      </c>
      <c r="V354" s="80"/>
      <c r="W354" s="276"/>
      <c r="X354" s="85"/>
      <c r="Y354" s="85">
        <f t="shared" si="141"/>
        <v>0</v>
      </c>
      <c r="AA354" s="85"/>
      <c r="AB354" s="85">
        <f t="shared" si="142"/>
        <v>0</v>
      </c>
      <c r="AC354" s="85"/>
      <c r="AD354" s="31">
        <f t="shared" si="143"/>
        <v>0</v>
      </c>
      <c r="AE354" s="31"/>
      <c r="AF354" s="85"/>
      <c r="AG354" s="85">
        <f t="shared" si="144"/>
        <v>0</v>
      </c>
      <c r="AH354" s="31">
        <f t="shared" si="145"/>
        <v>0</v>
      </c>
      <c r="AI354" s="85"/>
      <c r="AJ354" s="31">
        <f t="shared" si="146"/>
        <v>0</v>
      </c>
      <c r="AK354" s="31">
        <f t="shared" si="147"/>
        <v>0</v>
      </c>
      <c r="AL354" s="85"/>
      <c r="AM354" s="85"/>
      <c r="AN354" s="85"/>
      <c r="AO354" s="85"/>
      <c r="AP354" s="85"/>
      <c r="AQ354" s="85"/>
      <c r="AR354" s="85"/>
      <c r="AS354" s="85"/>
      <c r="AT354" s="85"/>
      <c r="AU354" s="85"/>
      <c r="AV354" s="85"/>
      <c r="AW354" s="85"/>
      <c r="AX354" s="85"/>
    </row>
    <row r="355" spans="2:50" s="154" customFormat="1" ht="13" outlineLevel="1">
      <c r="B355" s="155" t="s">
        <v>584</v>
      </c>
      <c r="C355" s="17" t="s">
        <v>585</v>
      </c>
      <c r="D355" s="25" t="s">
        <v>586</v>
      </c>
      <c r="E355" s="16">
        <v>43070</v>
      </c>
      <c r="F355" s="26" t="s">
        <v>12</v>
      </c>
      <c r="G355" s="46" t="s">
        <v>1292</v>
      </c>
      <c r="H355" s="81">
        <f t="shared" si="148"/>
        <v>205</v>
      </c>
      <c r="I355" s="82">
        <v>138</v>
      </c>
      <c r="J355" s="82">
        <v>67</v>
      </c>
      <c r="K355" s="258">
        <v>0</v>
      </c>
      <c r="L355" s="177" t="s">
        <v>1293</v>
      </c>
      <c r="M355" s="177" t="s">
        <v>1293</v>
      </c>
      <c r="N355" s="177" t="s">
        <v>1293</v>
      </c>
      <c r="O355" s="177" t="s">
        <v>1293</v>
      </c>
      <c r="P355" s="177" t="s">
        <v>1293</v>
      </c>
      <c r="Q355" s="85" t="s">
        <v>1158</v>
      </c>
      <c r="R355" s="85" t="s">
        <v>1159</v>
      </c>
      <c r="S355" s="179" t="s">
        <v>1294</v>
      </c>
      <c r="T355" s="85"/>
      <c r="U355" s="31">
        <f t="shared" si="140"/>
        <v>0</v>
      </c>
      <c r="V355" s="80"/>
      <c r="W355" s="276"/>
      <c r="X355" s="85"/>
      <c r="Y355" s="85">
        <f t="shared" si="141"/>
        <v>0</v>
      </c>
      <c r="AA355" s="85"/>
      <c r="AB355" s="85">
        <f t="shared" si="142"/>
        <v>0</v>
      </c>
      <c r="AC355" s="85"/>
      <c r="AD355" s="31">
        <f t="shared" si="143"/>
        <v>0</v>
      </c>
      <c r="AE355" s="31"/>
      <c r="AF355" s="85"/>
      <c r="AG355" s="85">
        <f t="shared" si="144"/>
        <v>0</v>
      </c>
      <c r="AH355" s="31">
        <f t="shared" si="145"/>
        <v>0</v>
      </c>
      <c r="AI355" s="85"/>
      <c r="AJ355" s="31">
        <f t="shared" si="146"/>
        <v>0</v>
      </c>
      <c r="AK355" s="31">
        <f t="shared" si="147"/>
        <v>0</v>
      </c>
      <c r="AL355" s="85"/>
      <c r="AM355" s="85"/>
      <c r="AN355" s="85"/>
      <c r="AO355" s="85"/>
      <c r="AP355" s="85"/>
      <c r="AQ355" s="85"/>
      <c r="AR355" s="85"/>
      <c r="AS355" s="85"/>
      <c r="AT355" s="85"/>
      <c r="AU355" s="85"/>
      <c r="AV355" s="85"/>
      <c r="AW355" s="85"/>
      <c r="AX355" s="85"/>
    </row>
    <row r="356" spans="2:50" s="154" customFormat="1" ht="13" outlineLevel="1">
      <c r="B356" s="155" t="s">
        <v>587</v>
      </c>
      <c r="C356" s="17" t="s">
        <v>588</v>
      </c>
      <c r="D356" s="40" t="s">
        <v>589</v>
      </c>
      <c r="E356" s="16">
        <v>43070</v>
      </c>
      <c r="F356" s="26" t="s">
        <v>12</v>
      </c>
      <c r="G356" s="46" t="s">
        <v>1292</v>
      </c>
      <c r="H356" s="81">
        <f t="shared" si="148"/>
        <v>100</v>
      </c>
      <c r="I356" s="82">
        <v>95</v>
      </c>
      <c r="J356" s="82">
        <v>5</v>
      </c>
      <c r="K356" s="258">
        <v>0</v>
      </c>
      <c r="L356" s="177" t="s">
        <v>1293</v>
      </c>
      <c r="M356" s="177" t="s">
        <v>1293</v>
      </c>
      <c r="N356" s="177" t="s">
        <v>1293</v>
      </c>
      <c r="O356" s="177" t="s">
        <v>1293</v>
      </c>
      <c r="P356" s="177" t="s">
        <v>1293</v>
      </c>
      <c r="Q356" s="85" t="s">
        <v>1158</v>
      </c>
      <c r="R356" s="85" t="s">
        <v>1159</v>
      </c>
      <c r="S356" s="179" t="s">
        <v>1299</v>
      </c>
      <c r="T356" s="85"/>
      <c r="U356" s="31">
        <f t="shared" si="140"/>
        <v>0</v>
      </c>
      <c r="V356" s="80"/>
      <c r="W356" s="276"/>
      <c r="X356" s="85"/>
      <c r="Y356" s="85">
        <f t="shared" si="141"/>
        <v>0</v>
      </c>
      <c r="AA356" s="85"/>
      <c r="AB356" s="85">
        <f t="shared" si="142"/>
        <v>0</v>
      </c>
      <c r="AC356" s="85"/>
      <c r="AD356" s="31">
        <f t="shared" si="143"/>
        <v>0</v>
      </c>
      <c r="AE356" s="31"/>
      <c r="AF356" s="85"/>
      <c r="AG356" s="85">
        <f t="shared" si="144"/>
        <v>0</v>
      </c>
      <c r="AH356" s="31">
        <f t="shared" si="145"/>
        <v>0</v>
      </c>
      <c r="AI356" s="85"/>
      <c r="AJ356" s="31">
        <f t="shared" si="146"/>
        <v>0</v>
      </c>
      <c r="AK356" s="31">
        <f t="shared" si="147"/>
        <v>0</v>
      </c>
      <c r="AL356" s="85"/>
      <c r="AM356" s="85"/>
      <c r="AN356" s="85"/>
      <c r="AO356" s="85"/>
      <c r="AP356" s="85"/>
      <c r="AQ356" s="85"/>
      <c r="AR356" s="85"/>
      <c r="AS356" s="85"/>
      <c r="AT356" s="85"/>
      <c r="AU356" s="85"/>
      <c r="AV356" s="85"/>
      <c r="AW356" s="85"/>
      <c r="AX356" s="85"/>
    </row>
    <row r="357" spans="2:50" s="154" customFormat="1" ht="13" outlineLevel="1">
      <c r="B357" s="155" t="s">
        <v>590</v>
      </c>
      <c r="C357" s="17" t="s">
        <v>591</v>
      </c>
      <c r="D357" s="84">
        <v>1</v>
      </c>
      <c r="E357" s="16">
        <v>42212</v>
      </c>
      <c r="F357" s="26" t="s">
        <v>12</v>
      </c>
      <c r="G357" s="46" t="s">
        <v>1292</v>
      </c>
      <c r="H357" s="81">
        <f t="shared" si="148"/>
        <v>9</v>
      </c>
      <c r="I357" s="82">
        <v>9</v>
      </c>
      <c r="J357" s="82">
        <v>0</v>
      </c>
      <c r="K357" s="258">
        <v>0</v>
      </c>
      <c r="L357" s="177" t="s">
        <v>1293</v>
      </c>
      <c r="M357" s="177" t="s">
        <v>1293</v>
      </c>
      <c r="N357" s="177" t="s">
        <v>1293</v>
      </c>
      <c r="O357" s="177" t="s">
        <v>1293</v>
      </c>
      <c r="P357" s="177" t="s">
        <v>1293</v>
      </c>
      <c r="Q357" s="85" t="s">
        <v>1158</v>
      </c>
      <c r="R357" s="85" t="s">
        <v>1159</v>
      </c>
      <c r="S357" s="179" t="s">
        <v>1294</v>
      </c>
      <c r="T357" s="85"/>
      <c r="U357" s="31">
        <f t="shared" si="140"/>
        <v>0</v>
      </c>
      <c r="V357" s="80"/>
      <c r="W357" s="276"/>
      <c r="X357" s="85"/>
      <c r="Y357" s="85">
        <f t="shared" si="141"/>
        <v>0</v>
      </c>
      <c r="AA357" s="85"/>
      <c r="AB357" s="85">
        <f t="shared" si="142"/>
        <v>0</v>
      </c>
      <c r="AC357" s="85"/>
      <c r="AD357" s="31">
        <f t="shared" si="143"/>
        <v>0</v>
      </c>
      <c r="AE357" s="31"/>
      <c r="AF357" s="85"/>
      <c r="AG357" s="85">
        <f t="shared" si="144"/>
        <v>0</v>
      </c>
      <c r="AH357" s="31">
        <f t="shared" si="145"/>
        <v>0</v>
      </c>
      <c r="AI357" s="85"/>
      <c r="AJ357" s="31">
        <f t="shared" si="146"/>
        <v>0</v>
      </c>
      <c r="AK357" s="31">
        <f t="shared" si="147"/>
        <v>0</v>
      </c>
      <c r="AL357" s="85"/>
      <c r="AM357" s="85"/>
      <c r="AN357" s="85"/>
      <c r="AO357" s="85"/>
      <c r="AP357" s="85"/>
      <c r="AQ357" s="85"/>
      <c r="AR357" s="85"/>
      <c r="AS357" s="85"/>
      <c r="AT357" s="85"/>
      <c r="AU357" s="85"/>
      <c r="AV357" s="85"/>
      <c r="AW357" s="85"/>
      <c r="AX357" s="85"/>
    </row>
    <row r="358" spans="2:50" s="154" customFormat="1" ht="13" outlineLevel="1">
      <c r="B358" s="155" t="s">
        <v>592</v>
      </c>
      <c r="C358" s="17" t="s">
        <v>593</v>
      </c>
      <c r="D358" s="40" t="s">
        <v>594</v>
      </c>
      <c r="E358" s="16">
        <v>42367</v>
      </c>
      <c r="F358" s="26" t="s">
        <v>12</v>
      </c>
      <c r="G358" s="46" t="s">
        <v>1292</v>
      </c>
      <c r="H358" s="81">
        <f t="shared" si="148"/>
        <v>32</v>
      </c>
      <c r="I358" s="82">
        <v>22</v>
      </c>
      <c r="J358" s="82">
        <v>10</v>
      </c>
      <c r="K358" s="258">
        <v>0</v>
      </c>
      <c r="L358" s="177" t="s">
        <v>1293</v>
      </c>
      <c r="M358" s="177" t="s">
        <v>1293</v>
      </c>
      <c r="N358" s="177" t="s">
        <v>1293</v>
      </c>
      <c r="O358" s="177" t="s">
        <v>1293</v>
      </c>
      <c r="P358" s="177" t="s">
        <v>1293</v>
      </c>
      <c r="Q358" s="85" t="s">
        <v>1158</v>
      </c>
      <c r="R358" s="85" t="s">
        <v>1159</v>
      </c>
      <c r="S358" s="179" t="s">
        <v>1294</v>
      </c>
      <c r="T358" s="85"/>
      <c r="U358" s="31">
        <f t="shared" si="140"/>
        <v>0</v>
      </c>
      <c r="V358" s="80"/>
      <c r="W358" s="276"/>
      <c r="X358" s="85"/>
      <c r="Y358" s="85">
        <f t="shared" si="141"/>
        <v>0</v>
      </c>
      <c r="AA358" s="85"/>
      <c r="AB358" s="85">
        <f t="shared" si="142"/>
        <v>0</v>
      </c>
      <c r="AC358" s="85"/>
      <c r="AD358" s="31">
        <f t="shared" si="143"/>
        <v>0</v>
      </c>
      <c r="AE358" s="31"/>
      <c r="AF358" s="85"/>
      <c r="AG358" s="85">
        <f t="shared" si="144"/>
        <v>0</v>
      </c>
      <c r="AH358" s="31">
        <f t="shared" si="145"/>
        <v>0</v>
      </c>
      <c r="AI358" s="85"/>
      <c r="AJ358" s="31">
        <f t="shared" si="146"/>
        <v>0</v>
      </c>
      <c r="AK358" s="31">
        <f t="shared" si="147"/>
        <v>0</v>
      </c>
      <c r="AL358" s="85"/>
      <c r="AM358" s="85"/>
      <c r="AN358" s="85"/>
      <c r="AO358" s="85"/>
      <c r="AP358" s="85"/>
      <c r="AQ358" s="85"/>
      <c r="AR358" s="85"/>
      <c r="AS358" s="85"/>
      <c r="AT358" s="85"/>
      <c r="AU358" s="85"/>
      <c r="AV358" s="85"/>
      <c r="AW358" s="85"/>
      <c r="AX358" s="85"/>
    </row>
    <row r="359" spans="2:50" s="154" customFormat="1" ht="13" outlineLevel="1">
      <c r="B359" s="155" t="s">
        <v>595</v>
      </c>
      <c r="C359" s="17" t="s">
        <v>596</v>
      </c>
      <c r="D359" s="40" t="s">
        <v>1448</v>
      </c>
      <c r="E359" s="16">
        <v>43668</v>
      </c>
      <c r="F359" s="26" t="s">
        <v>12</v>
      </c>
      <c r="G359" s="46" t="s">
        <v>1292</v>
      </c>
      <c r="H359" s="81">
        <f t="shared" si="148"/>
        <v>60</v>
      </c>
      <c r="I359" s="82">
        <v>60</v>
      </c>
      <c r="J359" s="82">
        <v>0</v>
      </c>
      <c r="K359" s="258">
        <v>0</v>
      </c>
      <c r="L359" s="177" t="s">
        <v>1293</v>
      </c>
      <c r="M359" s="177" t="s">
        <v>1293</v>
      </c>
      <c r="N359" s="177" t="s">
        <v>1293</v>
      </c>
      <c r="O359" s="177" t="s">
        <v>1293</v>
      </c>
      <c r="P359" s="177" t="s">
        <v>1293</v>
      </c>
      <c r="Q359" s="85" t="s">
        <v>1158</v>
      </c>
      <c r="R359" s="85" t="s">
        <v>1159</v>
      </c>
      <c r="S359" s="179" t="s">
        <v>1295</v>
      </c>
      <c r="T359" s="85"/>
      <c r="U359" s="31">
        <f t="shared" ref="U359:U390" si="149">SUMIF(T359,"Y",I359)</f>
        <v>0</v>
      </c>
      <c r="V359" s="80"/>
      <c r="W359" s="276"/>
      <c r="X359" s="85"/>
      <c r="Y359" s="85">
        <f t="shared" ref="Y359:Y390" si="150">U359*X359</f>
        <v>0</v>
      </c>
      <c r="AA359" s="85"/>
      <c r="AB359" s="85">
        <f t="shared" ref="AB359:AB390" si="151">SUMIF(AA359,"Y",K359)*X359</f>
        <v>0</v>
      </c>
      <c r="AC359" s="85"/>
      <c r="AD359" s="31">
        <f t="shared" si="143"/>
        <v>0</v>
      </c>
      <c r="AE359" s="31"/>
      <c r="AF359" s="85"/>
      <c r="AG359" s="85">
        <f t="shared" si="144"/>
        <v>0</v>
      </c>
      <c r="AH359" s="31">
        <f t="shared" ref="AH359:AH390" si="152">(Y359-AB359-AD359)*AG359</f>
        <v>0</v>
      </c>
      <c r="AI359" s="85"/>
      <c r="AJ359" s="31">
        <f t="shared" si="146"/>
        <v>0</v>
      </c>
      <c r="AK359" s="31">
        <f t="shared" ref="AK359:AK390" si="153">Y359-AB359-AD359-AH359</f>
        <v>0</v>
      </c>
      <c r="AL359" s="85"/>
      <c r="AM359" s="85"/>
      <c r="AN359" s="85"/>
      <c r="AO359" s="85"/>
      <c r="AP359" s="85"/>
      <c r="AQ359" s="85"/>
      <c r="AR359" s="85"/>
      <c r="AS359" s="85"/>
      <c r="AT359" s="85"/>
      <c r="AU359" s="85"/>
      <c r="AV359" s="85"/>
      <c r="AW359" s="85"/>
      <c r="AX359" s="85"/>
    </row>
    <row r="360" spans="2:50" s="154" customFormat="1" ht="13" outlineLevel="1">
      <c r="B360" s="155" t="s">
        <v>597</v>
      </c>
      <c r="C360" s="17" t="s">
        <v>950</v>
      </c>
      <c r="D360" s="40">
        <v>1.1000000000000001</v>
      </c>
      <c r="E360" s="16">
        <v>42317</v>
      </c>
      <c r="F360" s="26" t="s">
        <v>53</v>
      </c>
      <c r="G360" s="46" t="s">
        <v>1292</v>
      </c>
      <c r="H360" s="81">
        <f t="shared" si="148"/>
        <v>28</v>
      </c>
      <c r="I360" s="82">
        <v>28</v>
      </c>
      <c r="J360" s="82">
        <v>0</v>
      </c>
      <c r="K360" s="258">
        <v>0</v>
      </c>
      <c r="L360" s="177" t="s">
        <v>1293</v>
      </c>
      <c r="M360" s="177" t="s">
        <v>1293</v>
      </c>
      <c r="N360" s="177" t="s">
        <v>1293</v>
      </c>
      <c r="O360" s="177" t="s">
        <v>1293</v>
      </c>
      <c r="P360" s="177" t="s">
        <v>1293</v>
      </c>
      <c r="Q360" s="85" t="s">
        <v>1158</v>
      </c>
      <c r="R360" s="85" t="s">
        <v>1159</v>
      </c>
      <c r="S360" s="179" t="s">
        <v>1294</v>
      </c>
      <c r="T360" s="85"/>
      <c r="U360" s="31">
        <f t="shared" si="149"/>
        <v>0</v>
      </c>
      <c r="V360" s="80"/>
      <c r="W360" s="276"/>
      <c r="X360" s="85"/>
      <c r="Y360" s="85">
        <f t="shared" si="150"/>
        <v>0</v>
      </c>
      <c r="AA360" s="85"/>
      <c r="AB360" s="85">
        <f t="shared" si="151"/>
        <v>0</v>
      </c>
      <c r="AC360" s="85"/>
      <c r="AD360" s="31">
        <f t="shared" si="143"/>
        <v>0</v>
      </c>
      <c r="AE360" s="31"/>
      <c r="AF360" s="85"/>
      <c r="AG360" s="85">
        <f t="shared" si="144"/>
        <v>0</v>
      </c>
      <c r="AH360" s="31">
        <f t="shared" si="152"/>
        <v>0</v>
      </c>
      <c r="AI360" s="85"/>
      <c r="AJ360" s="31">
        <f t="shared" si="146"/>
        <v>0</v>
      </c>
      <c r="AK360" s="31">
        <f t="shared" si="153"/>
        <v>0</v>
      </c>
      <c r="AL360" s="85"/>
      <c r="AM360" s="85"/>
      <c r="AN360" s="85"/>
      <c r="AO360" s="85"/>
      <c r="AP360" s="85"/>
      <c r="AQ360" s="85"/>
      <c r="AR360" s="85"/>
      <c r="AS360" s="85"/>
      <c r="AT360" s="85"/>
      <c r="AU360" s="85"/>
      <c r="AV360" s="85"/>
      <c r="AW360" s="85"/>
      <c r="AX360" s="85"/>
    </row>
    <row r="361" spans="2:50" s="154" customFormat="1" ht="13" outlineLevel="1">
      <c r="B361" s="155" t="s">
        <v>598</v>
      </c>
      <c r="C361" s="17" t="s">
        <v>599</v>
      </c>
      <c r="D361" s="40" t="s">
        <v>600</v>
      </c>
      <c r="E361" s="16">
        <v>43070</v>
      </c>
      <c r="F361" s="26" t="s">
        <v>12</v>
      </c>
      <c r="G361" s="46" t="s">
        <v>1292</v>
      </c>
      <c r="H361" s="81">
        <f t="shared" si="148"/>
        <v>225</v>
      </c>
      <c r="I361" s="82">
        <v>105</v>
      </c>
      <c r="J361" s="82">
        <v>120</v>
      </c>
      <c r="K361" s="258">
        <v>0</v>
      </c>
      <c r="L361" s="177" t="s">
        <v>1293</v>
      </c>
      <c r="M361" s="177" t="s">
        <v>1293</v>
      </c>
      <c r="N361" s="177" t="s">
        <v>1293</v>
      </c>
      <c r="O361" s="177" t="s">
        <v>1293</v>
      </c>
      <c r="P361" s="177" t="s">
        <v>1293</v>
      </c>
      <c r="Q361" s="85" t="s">
        <v>1158</v>
      </c>
      <c r="R361" s="85" t="s">
        <v>1159</v>
      </c>
      <c r="S361" s="179" t="s">
        <v>1294</v>
      </c>
      <c r="T361" s="85"/>
      <c r="U361" s="31">
        <f t="shared" si="149"/>
        <v>0</v>
      </c>
      <c r="V361" s="80"/>
      <c r="W361" s="276"/>
      <c r="X361" s="85"/>
      <c r="Y361" s="85">
        <f t="shared" si="150"/>
        <v>0</v>
      </c>
      <c r="AA361" s="85"/>
      <c r="AB361" s="85">
        <f t="shared" si="151"/>
        <v>0</v>
      </c>
      <c r="AC361" s="85"/>
      <c r="AD361" s="31">
        <f t="shared" si="143"/>
        <v>0</v>
      </c>
      <c r="AE361" s="31"/>
      <c r="AF361" s="85"/>
      <c r="AG361" s="85">
        <f t="shared" si="144"/>
        <v>0</v>
      </c>
      <c r="AH361" s="31">
        <f t="shared" si="152"/>
        <v>0</v>
      </c>
      <c r="AI361" s="85"/>
      <c r="AJ361" s="31">
        <f t="shared" si="146"/>
        <v>0</v>
      </c>
      <c r="AK361" s="31">
        <f t="shared" si="153"/>
        <v>0</v>
      </c>
      <c r="AL361" s="85"/>
      <c r="AM361" s="85"/>
      <c r="AN361" s="85"/>
      <c r="AO361" s="85"/>
      <c r="AP361" s="85"/>
      <c r="AQ361" s="85"/>
      <c r="AR361" s="85"/>
      <c r="AS361" s="85"/>
      <c r="AT361" s="85"/>
      <c r="AU361" s="85"/>
      <c r="AV361" s="85"/>
      <c r="AW361" s="85"/>
      <c r="AX361" s="85"/>
    </row>
    <row r="362" spans="2:50" s="154" customFormat="1" ht="13" outlineLevel="1">
      <c r="B362" s="155" t="s">
        <v>601</v>
      </c>
      <c r="C362" s="17" t="s">
        <v>602</v>
      </c>
      <c r="D362" s="40" t="s">
        <v>517</v>
      </c>
      <c r="E362" s="16">
        <v>43070</v>
      </c>
      <c r="F362" s="26" t="s">
        <v>12</v>
      </c>
      <c r="G362" s="46" t="s">
        <v>1292</v>
      </c>
      <c r="H362" s="81">
        <f t="shared" si="148"/>
        <v>62</v>
      </c>
      <c r="I362" s="82">
        <v>42</v>
      </c>
      <c r="J362" s="82">
        <v>20</v>
      </c>
      <c r="K362" s="258">
        <v>0</v>
      </c>
      <c r="L362" s="177" t="s">
        <v>1293</v>
      </c>
      <c r="M362" s="177" t="s">
        <v>1293</v>
      </c>
      <c r="N362" s="177" t="s">
        <v>1293</v>
      </c>
      <c r="O362" s="177" t="s">
        <v>1293</v>
      </c>
      <c r="P362" s="177" t="s">
        <v>1293</v>
      </c>
      <c r="Q362" s="85" t="s">
        <v>1158</v>
      </c>
      <c r="R362" s="85" t="s">
        <v>1159</v>
      </c>
      <c r="S362" s="179" t="s">
        <v>1294</v>
      </c>
      <c r="T362" s="85"/>
      <c r="U362" s="31">
        <f t="shared" si="149"/>
        <v>0</v>
      </c>
      <c r="V362" s="80"/>
      <c r="W362" s="276"/>
      <c r="X362" s="85"/>
      <c r="Y362" s="85">
        <f t="shared" si="150"/>
        <v>0</v>
      </c>
      <c r="AA362" s="85"/>
      <c r="AB362" s="85">
        <f t="shared" si="151"/>
        <v>0</v>
      </c>
      <c r="AC362" s="85"/>
      <c r="AD362" s="31">
        <f t="shared" si="143"/>
        <v>0</v>
      </c>
      <c r="AE362" s="31"/>
      <c r="AF362" s="85"/>
      <c r="AG362" s="85">
        <f t="shared" si="144"/>
        <v>0</v>
      </c>
      <c r="AH362" s="31">
        <f t="shared" si="152"/>
        <v>0</v>
      </c>
      <c r="AI362" s="85"/>
      <c r="AJ362" s="31">
        <f t="shared" si="146"/>
        <v>0</v>
      </c>
      <c r="AK362" s="31">
        <f t="shared" si="153"/>
        <v>0</v>
      </c>
      <c r="AL362" s="85"/>
      <c r="AM362" s="85"/>
      <c r="AN362" s="85"/>
      <c r="AO362" s="85"/>
      <c r="AP362" s="85"/>
      <c r="AQ362" s="85"/>
      <c r="AR362" s="85"/>
      <c r="AS362" s="85"/>
      <c r="AT362" s="85"/>
      <c r="AU362" s="85"/>
      <c r="AV362" s="85"/>
      <c r="AW362" s="85"/>
      <c r="AX362" s="85"/>
    </row>
    <row r="363" spans="2:50" s="154" customFormat="1" ht="26" outlineLevel="1">
      <c r="B363" s="155" t="s">
        <v>603</v>
      </c>
      <c r="C363" s="17" t="s">
        <v>604</v>
      </c>
      <c r="D363" s="40">
        <v>1.1100000000000001</v>
      </c>
      <c r="E363" s="16">
        <v>43073</v>
      </c>
      <c r="F363" s="26" t="s">
        <v>12</v>
      </c>
      <c r="G363" s="46" t="s">
        <v>1292</v>
      </c>
      <c r="H363" s="81">
        <f t="shared" si="148"/>
        <v>21</v>
      </c>
      <c r="I363" s="82">
        <v>21</v>
      </c>
      <c r="J363" s="82">
        <v>0</v>
      </c>
      <c r="K363" s="258">
        <v>0</v>
      </c>
      <c r="L363" s="177" t="s">
        <v>1293</v>
      </c>
      <c r="M363" s="177" t="s">
        <v>1293</v>
      </c>
      <c r="N363" s="177" t="s">
        <v>1293</v>
      </c>
      <c r="O363" s="177" t="s">
        <v>1293</v>
      </c>
      <c r="P363" s="177" t="s">
        <v>1293</v>
      </c>
      <c r="Q363" s="85" t="s">
        <v>1158</v>
      </c>
      <c r="R363" s="85" t="s">
        <v>1159</v>
      </c>
      <c r="S363" s="179" t="s">
        <v>1296</v>
      </c>
      <c r="T363" s="85"/>
      <c r="U363" s="31">
        <f t="shared" si="149"/>
        <v>0</v>
      </c>
      <c r="V363" s="80"/>
      <c r="W363" s="276"/>
      <c r="X363" s="85"/>
      <c r="Y363" s="85">
        <f t="shared" si="150"/>
        <v>0</v>
      </c>
      <c r="AA363" s="85"/>
      <c r="AB363" s="85">
        <f t="shared" si="151"/>
        <v>0</v>
      </c>
      <c r="AC363" s="85"/>
      <c r="AD363" s="31">
        <f t="shared" si="143"/>
        <v>0</v>
      </c>
      <c r="AE363" s="31"/>
      <c r="AF363" s="85"/>
      <c r="AG363" s="85">
        <f t="shared" si="144"/>
        <v>0</v>
      </c>
      <c r="AH363" s="31">
        <f t="shared" si="152"/>
        <v>0</v>
      </c>
      <c r="AI363" s="85"/>
      <c r="AJ363" s="31">
        <f t="shared" si="146"/>
        <v>0</v>
      </c>
      <c r="AK363" s="31">
        <f t="shared" si="153"/>
        <v>0</v>
      </c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</row>
    <row r="364" spans="2:50" s="154" customFormat="1" ht="13" outlineLevel="1">
      <c r="B364" s="155" t="s">
        <v>605</v>
      </c>
      <c r="C364" s="17" t="s">
        <v>606</v>
      </c>
      <c r="D364" s="40" t="s">
        <v>607</v>
      </c>
      <c r="E364" s="16">
        <v>43070</v>
      </c>
      <c r="F364" s="26" t="s">
        <v>12</v>
      </c>
      <c r="G364" s="46" t="s">
        <v>1292</v>
      </c>
      <c r="H364" s="81">
        <f t="shared" si="148"/>
        <v>2</v>
      </c>
      <c r="I364" s="82">
        <v>1</v>
      </c>
      <c r="J364" s="82">
        <v>1</v>
      </c>
      <c r="K364" s="258">
        <v>0</v>
      </c>
      <c r="L364" s="177" t="s">
        <v>1293</v>
      </c>
      <c r="M364" s="177" t="s">
        <v>1293</v>
      </c>
      <c r="N364" s="177" t="s">
        <v>1293</v>
      </c>
      <c r="O364" s="177" t="s">
        <v>1293</v>
      </c>
      <c r="P364" s="177" t="s">
        <v>1293</v>
      </c>
      <c r="Q364" s="85" t="s">
        <v>1158</v>
      </c>
      <c r="R364" s="85" t="s">
        <v>1159</v>
      </c>
      <c r="S364" s="179" t="s">
        <v>1294</v>
      </c>
      <c r="T364" s="85"/>
      <c r="U364" s="31">
        <f t="shared" si="149"/>
        <v>0</v>
      </c>
      <c r="V364" s="80"/>
      <c r="W364" s="276"/>
      <c r="X364" s="85"/>
      <c r="Y364" s="85">
        <f t="shared" si="150"/>
        <v>0</v>
      </c>
      <c r="AA364" s="85"/>
      <c r="AB364" s="85">
        <f t="shared" si="151"/>
        <v>0</v>
      </c>
      <c r="AC364" s="85"/>
      <c r="AD364" s="31">
        <f t="shared" si="143"/>
        <v>0</v>
      </c>
      <c r="AE364" s="31"/>
      <c r="AF364" s="85"/>
      <c r="AG364" s="85">
        <f t="shared" si="144"/>
        <v>0</v>
      </c>
      <c r="AH364" s="31">
        <f t="shared" si="152"/>
        <v>0</v>
      </c>
      <c r="AI364" s="85"/>
      <c r="AJ364" s="31">
        <f t="shared" si="146"/>
        <v>0</v>
      </c>
      <c r="AK364" s="31">
        <f t="shared" si="153"/>
        <v>0</v>
      </c>
      <c r="AL364" s="85"/>
      <c r="AM364" s="85"/>
      <c r="AN364" s="85"/>
      <c r="AO364" s="85"/>
      <c r="AP364" s="85"/>
      <c r="AQ364" s="85"/>
      <c r="AR364" s="85"/>
      <c r="AS364" s="85"/>
      <c r="AT364" s="85"/>
      <c r="AU364" s="85"/>
      <c r="AV364" s="85"/>
      <c r="AW364" s="85"/>
      <c r="AX364" s="85"/>
    </row>
    <row r="365" spans="2:50" s="154" customFormat="1" ht="13" outlineLevel="1">
      <c r="B365" s="155" t="s">
        <v>608</v>
      </c>
      <c r="C365" s="17" t="s">
        <v>609</v>
      </c>
      <c r="D365" s="40">
        <v>1.4</v>
      </c>
      <c r="E365" s="16">
        <v>42626</v>
      </c>
      <c r="F365" s="26" t="s">
        <v>12</v>
      </c>
      <c r="G365" s="46" t="s">
        <v>1292</v>
      </c>
      <c r="H365" s="81">
        <f t="shared" si="148"/>
        <v>230</v>
      </c>
      <c r="I365" s="82">
        <v>110</v>
      </c>
      <c r="J365" s="82">
        <v>120</v>
      </c>
      <c r="K365" s="258">
        <v>0</v>
      </c>
      <c r="L365" s="177" t="s">
        <v>1293</v>
      </c>
      <c r="M365" s="177" t="s">
        <v>1293</v>
      </c>
      <c r="N365" s="177" t="s">
        <v>1293</v>
      </c>
      <c r="O365" s="177" t="s">
        <v>1293</v>
      </c>
      <c r="P365" s="177" t="s">
        <v>1293</v>
      </c>
      <c r="Q365" s="85" t="s">
        <v>1158</v>
      </c>
      <c r="R365" s="85" t="s">
        <v>1159</v>
      </c>
      <c r="S365" s="179" t="s">
        <v>1294</v>
      </c>
      <c r="T365" s="85"/>
      <c r="U365" s="31">
        <f t="shared" si="149"/>
        <v>0</v>
      </c>
      <c r="V365" s="80"/>
      <c r="W365" s="276"/>
      <c r="X365" s="85"/>
      <c r="Y365" s="85">
        <f t="shared" si="150"/>
        <v>0</v>
      </c>
      <c r="AA365" s="85"/>
      <c r="AB365" s="85">
        <f t="shared" si="151"/>
        <v>0</v>
      </c>
      <c r="AC365" s="85"/>
      <c r="AD365" s="31">
        <f t="shared" si="143"/>
        <v>0</v>
      </c>
      <c r="AE365" s="31"/>
      <c r="AF365" s="85"/>
      <c r="AG365" s="85">
        <f t="shared" si="144"/>
        <v>0</v>
      </c>
      <c r="AH365" s="31">
        <f t="shared" si="152"/>
        <v>0</v>
      </c>
      <c r="AI365" s="85"/>
      <c r="AJ365" s="31">
        <f t="shared" si="146"/>
        <v>0</v>
      </c>
      <c r="AK365" s="31">
        <f t="shared" si="153"/>
        <v>0</v>
      </c>
      <c r="AL365" s="85"/>
      <c r="AM365" s="85"/>
      <c r="AN365" s="85"/>
      <c r="AO365" s="85"/>
      <c r="AP365" s="85"/>
      <c r="AQ365" s="85"/>
      <c r="AR365" s="85"/>
      <c r="AS365" s="85"/>
      <c r="AT365" s="85"/>
      <c r="AU365" s="85"/>
      <c r="AV365" s="85"/>
      <c r="AW365" s="85"/>
      <c r="AX365" s="85"/>
    </row>
    <row r="366" spans="2:50" s="154" customFormat="1" ht="13" outlineLevel="1">
      <c r="B366" s="155" t="s">
        <v>610</v>
      </c>
      <c r="C366" s="17" t="s">
        <v>951</v>
      </c>
      <c r="D366" s="40" t="s">
        <v>611</v>
      </c>
      <c r="E366" s="16">
        <v>43070</v>
      </c>
      <c r="F366" s="26" t="s">
        <v>53</v>
      </c>
      <c r="G366" s="46" t="s">
        <v>1292</v>
      </c>
      <c r="H366" s="81">
        <f t="shared" si="148"/>
        <v>12</v>
      </c>
      <c r="I366" s="82">
        <v>12</v>
      </c>
      <c r="J366" s="82">
        <v>0</v>
      </c>
      <c r="K366" s="258">
        <v>0</v>
      </c>
      <c r="L366" s="177" t="s">
        <v>1293</v>
      </c>
      <c r="M366" s="177" t="s">
        <v>1293</v>
      </c>
      <c r="N366" s="177" t="s">
        <v>1293</v>
      </c>
      <c r="O366" s="177" t="s">
        <v>1293</v>
      </c>
      <c r="P366" s="177" t="s">
        <v>1293</v>
      </c>
      <c r="Q366" s="85" t="s">
        <v>1158</v>
      </c>
      <c r="R366" s="85" t="s">
        <v>1159</v>
      </c>
      <c r="S366" s="179" t="s">
        <v>1294</v>
      </c>
      <c r="T366" s="85"/>
      <c r="U366" s="31">
        <f t="shared" si="149"/>
        <v>0</v>
      </c>
      <c r="V366" s="80"/>
      <c r="W366" s="276"/>
      <c r="X366" s="85"/>
      <c r="Y366" s="85">
        <f t="shared" si="150"/>
        <v>0</v>
      </c>
      <c r="AA366" s="85"/>
      <c r="AB366" s="85">
        <f t="shared" si="151"/>
        <v>0</v>
      </c>
      <c r="AC366" s="85"/>
      <c r="AD366" s="31">
        <f t="shared" si="143"/>
        <v>0</v>
      </c>
      <c r="AE366" s="31"/>
      <c r="AF366" s="85"/>
      <c r="AG366" s="85">
        <f t="shared" si="144"/>
        <v>0</v>
      </c>
      <c r="AH366" s="31">
        <f t="shared" si="152"/>
        <v>0</v>
      </c>
      <c r="AI366" s="85"/>
      <c r="AJ366" s="31">
        <f t="shared" si="146"/>
        <v>0</v>
      </c>
      <c r="AK366" s="31">
        <f t="shared" si="153"/>
        <v>0</v>
      </c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</row>
    <row r="367" spans="2:50" s="154" customFormat="1" ht="13" outlineLevel="1">
      <c r="B367" s="155" t="s">
        <v>612</v>
      </c>
      <c r="C367" s="17" t="s">
        <v>613</v>
      </c>
      <c r="D367" s="40">
        <v>1.4</v>
      </c>
      <c r="E367" s="16">
        <v>43070</v>
      </c>
      <c r="F367" s="26" t="s">
        <v>12</v>
      </c>
      <c r="G367" s="46" t="s">
        <v>1292</v>
      </c>
      <c r="H367" s="81">
        <f t="shared" si="148"/>
        <v>89</v>
      </c>
      <c r="I367" s="82">
        <v>88</v>
      </c>
      <c r="J367" s="82">
        <v>1</v>
      </c>
      <c r="K367" s="258">
        <v>0</v>
      </c>
      <c r="L367" s="177" t="s">
        <v>1293</v>
      </c>
      <c r="M367" s="177" t="s">
        <v>1293</v>
      </c>
      <c r="N367" s="177" t="s">
        <v>1293</v>
      </c>
      <c r="O367" s="177" t="s">
        <v>1293</v>
      </c>
      <c r="P367" s="177" t="s">
        <v>1293</v>
      </c>
      <c r="Q367" s="85" t="s">
        <v>1158</v>
      </c>
      <c r="R367" s="85" t="s">
        <v>1159</v>
      </c>
      <c r="S367" s="179" t="s">
        <v>1294</v>
      </c>
      <c r="T367" s="85"/>
      <c r="U367" s="31">
        <f t="shared" si="149"/>
        <v>0</v>
      </c>
      <c r="V367" s="80"/>
      <c r="W367" s="276"/>
      <c r="X367" s="85"/>
      <c r="Y367" s="85">
        <f t="shared" si="150"/>
        <v>0</v>
      </c>
      <c r="AA367" s="85"/>
      <c r="AB367" s="85">
        <f t="shared" si="151"/>
        <v>0</v>
      </c>
      <c r="AC367" s="85"/>
      <c r="AD367" s="31">
        <f t="shared" si="143"/>
        <v>0</v>
      </c>
      <c r="AE367" s="31"/>
      <c r="AF367" s="85"/>
      <c r="AG367" s="85">
        <f t="shared" si="144"/>
        <v>0</v>
      </c>
      <c r="AH367" s="31">
        <f t="shared" si="152"/>
        <v>0</v>
      </c>
      <c r="AI367" s="85"/>
      <c r="AJ367" s="31">
        <f t="shared" si="146"/>
        <v>0</v>
      </c>
      <c r="AK367" s="31">
        <f t="shared" si="153"/>
        <v>0</v>
      </c>
      <c r="AL367" s="85"/>
      <c r="AM367" s="85"/>
      <c r="AN367" s="85"/>
      <c r="AO367" s="85"/>
      <c r="AP367" s="85"/>
      <c r="AQ367" s="85"/>
      <c r="AR367" s="85"/>
      <c r="AS367" s="85"/>
      <c r="AT367" s="85"/>
      <c r="AU367" s="85"/>
      <c r="AV367" s="85"/>
      <c r="AW367" s="85"/>
      <c r="AX367" s="85"/>
    </row>
    <row r="368" spans="2:50" s="154" customFormat="1" ht="13" outlineLevel="1">
      <c r="B368" s="155" t="s">
        <v>614</v>
      </c>
      <c r="C368" s="17" t="s">
        <v>615</v>
      </c>
      <c r="D368" s="40">
        <v>1.1000000000000001</v>
      </c>
      <c r="E368" s="16">
        <v>42367</v>
      </c>
      <c r="F368" s="26" t="s">
        <v>12</v>
      </c>
      <c r="G368" s="46" t="s">
        <v>1292</v>
      </c>
      <c r="H368" s="81">
        <f t="shared" si="148"/>
        <v>141</v>
      </c>
      <c r="I368" s="82">
        <v>76</v>
      </c>
      <c r="J368" s="82">
        <v>65</v>
      </c>
      <c r="K368" s="258">
        <v>0</v>
      </c>
      <c r="L368" s="177" t="s">
        <v>1293</v>
      </c>
      <c r="M368" s="177" t="s">
        <v>1293</v>
      </c>
      <c r="N368" s="177" t="s">
        <v>1293</v>
      </c>
      <c r="O368" s="177" t="s">
        <v>1293</v>
      </c>
      <c r="P368" s="177" t="s">
        <v>1293</v>
      </c>
      <c r="Q368" s="85" t="s">
        <v>1158</v>
      </c>
      <c r="R368" s="85" t="s">
        <v>1159</v>
      </c>
      <c r="S368" s="179" t="s">
        <v>1294</v>
      </c>
      <c r="T368" s="85"/>
      <c r="U368" s="31">
        <f t="shared" si="149"/>
        <v>0</v>
      </c>
      <c r="V368" s="80"/>
      <c r="W368" s="276"/>
      <c r="X368" s="85"/>
      <c r="Y368" s="85">
        <f t="shared" si="150"/>
        <v>0</v>
      </c>
      <c r="AA368" s="85"/>
      <c r="AB368" s="85">
        <f t="shared" si="151"/>
        <v>0</v>
      </c>
      <c r="AC368" s="85"/>
      <c r="AD368" s="31">
        <f t="shared" si="143"/>
        <v>0</v>
      </c>
      <c r="AE368" s="31"/>
      <c r="AF368" s="85"/>
      <c r="AG368" s="85">
        <f t="shared" si="144"/>
        <v>0</v>
      </c>
      <c r="AH368" s="31">
        <f t="shared" si="152"/>
        <v>0</v>
      </c>
      <c r="AI368" s="85"/>
      <c r="AJ368" s="31">
        <f t="shared" si="146"/>
        <v>0</v>
      </c>
      <c r="AK368" s="31">
        <f t="shared" si="153"/>
        <v>0</v>
      </c>
      <c r="AL368" s="85"/>
      <c r="AM368" s="85"/>
      <c r="AN368" s="85"/>
      <c r="AO368" s="85"/>
      <c r="AP368" s="85"/>
      <c r="AQ368" s="85"/>
      <c r="AR368" s="85"/>
      <c r="AS368" s="85"/>
      <c r="AT368" s="85"/>
      <c r="AU368" s="85"/>
      <c r="AV368" s="85"/>
      <c r="AW368" s="85"/>
      <c r="AX368" s="85"/>
    </row>
    <row r="369" spans="2:50" s="154" customFormat="1" ht="13" outlineLevel="1">
      <c r="B369" s="155" t="s">
        <v>616</v>
      </c>
      <c r="C369" s="17" t="s">
        <v>617</v>
      </c>
      <c r="D369" s="86">
        <v>2</v>
      </c>
      <c r="E369" s="16">
        <v>43215</v>
      </c>
      <c r="F369" s="26" t="s">
        <v>12</v>
      </c>
      <c r="G369" s="46" t="s">
        <v>1292</v>
      </c>
      <c r="H369" s="81">
        <f t="shared" si="148"/>
        <v>90</v>
      </c>
      <c r="I369" s="82">
        <v>30</v>
      </c>
      <c r="J369" s="82">
        <v>60</v>
      </c>
      <c r="K369" s="258">
        <v>0</v>
      </c>
      <c r="L369" s="177" t="s">
        <v>1293</v>
      </c>
      <c r="M369" s="177" t="s">
        <v>1293</v>
      </c>
      <c r="N369" s="177" t="s">
        <v>1293</v>
      </c>
      <c r="O369" s="177" t="s">
        <v>1293</v>
      </c>
      <c r="P369" s="177" t="s">
        <v>1293</v>
      </c>
      <c r="Q369" s="85" t="s">
        <v>1158</v>
      </c>
      <c r="R369" s="85" t="s">
        <v>1159</v>
      </c>
      <c r="S369" s="179" t="s">
        <v>1294</v>
      </c>
      <c r="T369" s="85"/>
      <c r="U369" s="31">
        <f t="shared" si="149"/>
        <v>0</v>
      </c>
      <c r="V369" s="80"/>
      <c r="W369" s="276"/>
      <c r="X369" s="85"/>
      <c r="Y369" s="85">
        <f t="shared" si="150"/>
        <v>0</v>
      </c>
      <c r="AA369" s="85"/>
      <c r="AB369" s="85">
        <f t="shared" si="151"/>
        <v>0</v>
      </c>
      <c r="AC369" s="85"/>
      <c r="AD369" s="31">
        <f t="shared" si="143"/>
        <v>0</v>
      </c>
      <c r="AE369" s="31"/>
      <c r="AF369" s="85"/>
      <c r="AG369" s="85">
        <f t="shared" si="144"/>
        <v>0</v>
      </c>
      <c r="AH369" s="31">
        <f t="shared" si="152"/>
        <v>0</v>
      </c>
      <c r="AI369" s="85"/>
      <c r="AJ369" s="31">
        <f t="shared" si="146"/>
        <v>0</v>
      </c>
      <c r="AK369" s="31">
        <f t="shared" si="153"/>
        <v>0</v>
      </c>
      <c r="AL369" s="85"/>
      <c r="AM369" s="85"/>
      <c r="AN369" s="85"/>
      <c r="AO369" s="85"/>
      <c r="AP369" s="85"/>
      <c r="AQ369" s="85"/>
      <c r="AR369" s="85"/>
      <c r="AS369" s="85"/>
      <c r="AT369" s="85"/>
      <c r="AU369" s="85"/>
      <c r="AV369" s="85"/>
      <c r="AW369" s="85"/>
      <c r="AX369" s="85"/>
    </row>
    <row r="370" spans="2:50" s="154" customFormat="1" ht="13" outlineLevel="1">
      <c r="B370" s="155" t="s">
        <v>618</v>
      </c>
      <c r="C370" s="17" t="s">
        <v>619</v>
      </c>
      <c r="D370" s="84">
        <v>1</v>
      </c>
      <c r="E370" s="16">
        <v>43215</v>
      </c>
      <c r="F370" s="26" t="s">
        <v>53</v>
      </c>
      <c r="G370" s="46" t="s">
        <v>1292</v>
      </c>
      <c r="H370" s="81">
        <f t="shared" si="148"/>
        <v>90</v>
      </c>
      <c r="I370" s="82">
        <v>30</v>
      </c>
      <c r="J370" s="82">
        <v>60</v>
      </c>
      <c r="K370" s="258">
        <v>0</v>
      </c>
      <c r="L370" s="177" t="s">
        <v>1293</v>
      </c>
      <c r="M370" s="177" t="s">
        <v>1293</v>
      </c>
      <c r="N370" s="177" t="s">
        <v>1293</v>
      </c>
      <c r="O370" s="177" t="s">
        <v>1293</v>
      </c>
      <c r="P370" s="177" t="s">
        <v>1293</v>
      </c>
      <c r="Q370" s="85" t="s">
        <v>1158</v>
      </c>
      <c r="R370" s="85" t="s">
        <v>1159</v>
      </c>
      <c r="S370" s="179" t="s">
        <v>1294</v>
      </c>
      <c r="T370" s="85"/>
      <c r="U370" s="31">
        <f t="shared" si="149"/>
        <v>0</v>
      </c>
      <c r="V370" s="80"/>
      <c r="W370" s="276"/>
      <c r="X370" s="85"/>
      <c r="Y370" s="85">
        <f t="shared" si="150"/>
        <v>0</v>
      </c>
      <c r="AA370" s="85"/>
      <c r="AB370" s="85">
        <f t="shared" si="151"/>
        <v>0</v>
      </c>
      <c r="AC370" s="85"/>
      <c r="AD370" s="31">
        <f t="shared" si="143"/>
        <v>0</v>
      </c>
      <c r="AE370" s="31"/>
      <c r="AF370" s="85"/>
      <c r="AG370" s="85">
        <f t="shared" si="144"/>
        <v>0</v>
      </c>
      <c r="AH370" s="31">
        <f t="shared" si="152"/>
        <v>0</v>
      </c>
      <c r="AI370" s="85"/>
      <c r="AJ370" s="31">
        <f t="shared" si="146"/>
        <v>0</v>
      </c>
      <c r="AK370" s="31">
        <f t="shared" si="153"/>
        <v>0</v>
      </c>
      <c r="AL370" s="85"/>
      <c r="AM370" s="85"/>
      <c r="AN370" s="85"/>
      <c r="AO370" s="85"/>
      <c r="AP370" s="85"/>
      <c r="AQ370" s="85"/>
      <c r="AR370" s="85"/>
      <c r="AS370" s="85"/>
      <c r="AT370" s="85"/>
      <c r="AU370" s="85"/>
      <c r="AV370" s="85"/>
      <c r="AW370" s="85"/>
      <c r="AX370" s="85"/>
    </row>
    <row r="371" spans="2:50" s="154" customFormat="1" ht="13" outlineLevel="1">
      <c r="B371" s="155" t="s">
        <v>620</v>
      </c>
      <c r="C371" s="17" t="s">
        <v>621</v>
      </c>
      <c r="D371" s="84">
        <v>1</v>
      </c>
      <c r="E371" s="16">
        <v>43215</v>
      </c>
      <c r="F371" s="26" t="s">
        <v>12</v>
      </c>
      <c r="G371" s="46" t="s">
        <v>1292</v>
      </c>
      <c r="H371" s="81">
        <f t="shared" si="148"/>
        <v>90</v>
      </c>
      <c r="I371" s="82">
        <v>30</v>
      </c>
      <c r="J371" s="82">
        <v>60</v>
      </c>
      <c r="K371" s="258">
        <v>0</v>
      </c>
      <c r="L371" s="177" t="s">
        <v>1293</v>
      </c>
      <c r="M371" s="177" t="s">
        <v>1293</v>
      </c>
      <c r="N371" s="177" t="s">
        <v>1293</v>
      </c>
      <c r="O371" s="177" t="s">
        <v>1293</v>
      </c>
      <c r="P371" s="177" t="s">
        <v>1293</v>
      </c>
      <c r="Q371" s="85" t="s">
        <v>1158</v>
      </c>
      <c r="R371" s="85" t="s">
        <v>1159</v>
      </c>
      <c r="S371" s="179" t="s">
        <v>1294</v>
      </c>
      <c r="T371" s="85"/>
      <c r="U371" s="31">
        <f t="shared" si="149"/>
        <v>0</v>
      </c>
      <c r="V371" s="80"/>
      <c r="W371" s="276"/>
      <c r="X371" s="85"/>
      <c r="Y371" s="85">
        <f t="shared" si="150"/>
        <v>0</v>
      </c>
      <c r="AA371" s="85"/>
      <c r="AB371" s="85">
        <f t="shared" si="151"/>
        <v>0</v>
      </c>
      <c r="AC371" s="85"/>
      <c r="AD371" s="31">
        <f t="shared" si="143"/>
        <v>0</v>
      </c>
      <c r="AE371" s="31"/>
      <c r="AF371" s="85"/>
      <c r="AG371" s="85">
        <f t="shared" si="144"/>
        <v>0</v>
      </c>
      <c r="AH371" s="31">
        <f t="shared" si="152"/>
        <v>0</v>
      </c>
      <c r="AI371" s="85"/>
      <c r="AJ371" s="31">
        <f t="shared" si="146"/>
        <v>0</v>
      </c>
      <c r="AK371" s="31">
        <f t="shared" si="153"/>
        <v>0</v>
      </c>
      <c r="AL371" s="85"/>
      <c r="AM371" s="85"/>
      <c r="AN371" s="85"/>
      <c r="AO371" s="85"/>
      <c r="AP371" s="85"/>
      <c r="AQ371" s="85"/>
      <c r="AR371" s="85"/>
      <c r="AS371" s="85"/>
      <c r="AT371" s="85"/>
      <c r="AU371" s="85"/>
      <c r="AV371" s="85"/>
      <c r="AW371" s="85"/>
      <c r="AX371" s="85"/>
    </row>
    <row r="372" spans="2:50" s="154" customFormat="1" ht="13" outlineLevel="1">
      <c r="B372" s="155" t="s">
        <v>622</v>
      </c>
      <c r="C372" s="17" t="s">
        <v>623</v>
      </c>
      <c r="D372" s="40" t="s">
        <v>624</v>
      </c>
      <c r="E372" s="16">
        <v>43070</v>
      </c>
      <c r="F372" s="26" t="s">
        <v>12</v>
      </c>
      <c r="G372" s="46" t="s">
        <v>1292</v>
      </c>
      <c r="H372" s="81">
        <f t="shared" si="148"/>
        <v>39</v>
      </c>
      <c r="I372" s="82">
        <v>39</v>
      </c>
      <c r="J372" s="82">
        <v>0</v>
      </c>
      <c r="K372" s="258">
        <v>0</v>
      </c>
      <c r="L372" s="177" t="s">
        <v>1293</v>
      </c>
      <c r="M372" s="177" t="s">
        <v>1293</v>
      </c>
      <c r="N372" s="177" t="s">
        <v>1293</v>
      </c>
      <c r="O372" s="177" t="s">
        <v>1293</v>
      </c>
      <c r="P372" s="177" t="s">
        <v>1293</v>
      </c>
      <c r="Q372" s="85" t="s">
        <v>1158</v>
      </c>
      <c r="R372" s="85" t="s">
        <v>1159</v>
      </c>
      <c r="S372" s="179" t="s">
        <v>1294</v>
      </c>
      <c r="T372" s="85"/>
      <c r="U372" s="31">
        <f t="shared" si="149"/>
        <v>0</v>
      </c>
      <c r="V372" s="80"/>
      <c r="W372" s="276"/>
      <c r="X372" s="85"/>
      <c r="Y372" s="85">
        <f t="shared" si="150"/>
        <v>0</v>
      </c>
      <c r="AA372" s="85"/>
      <c r="AB372" s="85">
        <f t="shared" si="151"/>
        <v>0</v>
      </c>
      <c r="AC372" s="85"/>
      <c r="AD372" s="31">
        <f t="shared" si="143"/>
        <v>0</v>
      </c>
      <c r="AE372" s="31"/>
      <c r="AF372" s="85"/>
      <c r="AG372" s="85">
        <f t="shared" si="144"/>
        <v>0</v>
      </c>
      <c r="AH372" s="31">
        <f t="shared" si="152"/>
        <v>0</v>
      </c>
      <c r="AI372" s="85"/>
      <c r="AJ372" s="31">
        <f t="shared" si="146"/>
        <v>0</v>
      </c>
      <c r="AK372" s="31">
        <f t="shared" si="153"/>
        <v>0</v>
      </c>
      <c r="AL372" s="85"/>
      <c r="AM372" s="85"/>
      <c r="AN372" s="85"/>
      <c r="AO372" s="85"/>
      <c r="AP372" s="85"/>
      <c r="AQ372" s="85"/>
      <c r="AR372" s="85"/>
      <c r="AS372" s="85"/>
      <c r="AT372" s="85"/>
      <c r="AU372" s="85"/>
      <c r="AV372" s="85"/>
      <c r="AW372" s="85"/>
      <c r="AX372" s="85"/>
    </row>
    <row r="373" spans="2:50" s="154" customFormat="1" ht="13" outlineLevel="1">
      <c r="B373" s="155" t="s">
        <v>625</v>
      </c>
      <c r="C373" s="17" t="s">
        <v>952</v>
      </c>
      <c r="D373" s="40" t="s">
        <v>509</v>
      </c>
      <c r="E373" s="16">
        <v>43070</v>
      </c>
      <c r="F373" s="26" t="s">
        <v>53</v>
      </c>
      <c r="G373" s="46" t="s">
        <v>1292</v>
      </c>
      <c r="H373" s="81">
        <f t="shared" si="148"/>
        <v>9</v>
      </c>
      <c r="I373" s="82">
        <v>9</v>
      </c>
      <c r="J373" s="82">
        <v>0</v>
      </c>
      <c r="K373" s="258">
        <v>0</v>
      </c>
      <c r="L373" s="177" t="s">
        <v>1293</v>
      </c>
      <c r="M373" s="177" t="s">
        <v>1293</v>
      </c>
      <c r="N373" s="177" t="s">
        <v>1293</v>
      </c>
      <c r="O373" s="177" t="s">
        <v>1293</v>
      </c>
      <c r="P373" s="177" t="s">
        <v>1293</v>
      </c>
      <c r="Q373" s="85" t="s">
        <v>1158</v>
      </c>
      <c r="R373" s="85" t="s">
        <v>1159</v>
      </c>
      <c r="S373" s="179" t="s">
        <v>1294</v>
      </c>
      <c r="T373" s="85"/>
      <c r="U373" s="31">
        <f t="shared" si="149"/>
        <v>0</v>
      </c>
      <c r="V373" s="80"/>
      <c r="W373" s="276"/>
      <c r="X373" s="85"/>
      <c r="Y373" s="85">
        <f t="shared" si="150"/>
        <v>0</v>
      </c>
      <c r="AA373" s="85"/>
      <c r="AB373" s="85">
        <f t="shared" si="151"/>
        <v>0</v>
      </c>
      <c r="AC373" s="85"/>
      <c r="AD373" s="31">
        <f t="shared" si="143"/>
        <v>0</v>
      </c>
      <c r="AE373" s="31"/>
      <c r="AF373" s="85"/>
      <c r="AG373" s="85">
        <f t="shared" si="144"/>
        <v>0</v>
      </c>
      <c r="AH373" s="31">
        <f t="shared" si="152"/>
        <v>0</v>
      </c>
      <c r="AI373" s="85"/>
      <c r="AJ373" s="31">
        <f t="shared" si="146"/>
        <v>0</v>
      </c>
      <c r="AK373" s="31">
        <f t="shared" si="153"/>
        <v>0</v>
      </c>
      <c r="AL373" s="85"/>
      <c r="AM373" s="85"/>
      <c r="AN373" s="85"/>
      <c r="AO373" s="85"/>
      <c r="AP373" s="85"/>
      <c r="AQ373" s="85"/>
      <c r="AR373" s="85"/>
      <c r="AS373" s="85"/>
      <c r="AT373" s="85"/>
      <c r="AU373" s="85"/>
      <c r="AV373" s="85"/>
      <c r="AW373" s="85"/>
      <c r="AX373" s="85"/>
    </row>
    <row r="374" spans="2:50" s="154" customFormat="1" ht="13" outlineLevel="1">
      <c r="B374" s="155" t="s">
        <v>626</v>
      </c>
      <c r="C374" s="17" t="s">
        <v>627</v>
      </c>
      <c r="D374" s="40" t="s">
        <v>594</v>
      </c>
      <c r="E374" s="16">
        <v>42346</v>
      </c>
      <c r="F374" s="26" t="s">
        <v>12</v>
      </c>
      <c r="G374" s="46" t="s">
        <v>1292</v>
      </c>
      <c r="H374" s="81">
        <f t="shared" si="148"/>
        <v>3</v>
      </c>
      <c r="I374" s="82">
        <v>3</v>
      </c>
      <c r="J374" s="82">
        <v>0</v>
      </c>
      <c r="K374" s="258">
        <v>0</v>
      </c>
      <c r="L374" s="177" t="s">
        <v>1293</v>
      </c>
      <c r="M374" s="177" t="s">
        <v>1293</v>
      </c>
      <c r="N374" s="177" t="s">
        <v>1293</v>
      </c>
      <c r="O374" s="177" t="s">
        <v>1293</v>
      </c>
      <c r="P374" s="177" t="s">
        <v>1293</v>
      </c>
      <c r="Q374" s="85" t="s">
        <v>1158</v>
      </c>
      <c r="R374" s="85" t="s">
        <v>1159</v>
      </c>
      <c r="S374" s="179" t="s">
        <v>1294</v>
      </c>
      <c r="T374" s="85"/>
      <c r="U374" s="31">
        <f t="shared" si="149"/>
        <v>0</v>
      </c>
      <c r="V374" s="80"/>
      <c r="W374" s="276"/>
      <c r="X374" s="85"/>
      <c r="Y374" s="85">
        <f t="shared" si="150"/>
        <v>0</v>
      </c>
      <c r="AA374" s="85"/>
      <c r="AB374" s="85">
        <f t="shared" si="151"/>
        <v>0</v>
      </c>
      <c r="AC374" s="85"/>
      <c r="AD374" s="31">
        <f t="shared" si="143"/>
        <v>0</v>
      </c>
      <c r="AE374" s="31"/>
      <c r="AF374" s="85"/>
      <c r="AG374" s="85">
        <f t="shared" si="144"/>
        <v>0</v>
      </c>
      <c r="AH374" s="31">
        <f t="shared" si="152"/>
        <v>0</v>
      </c>
      <c r="AI374" s="85"/>
      <c r="AJ374" s="31">
        <f t="shared" si="146"/>
        <v>0</v>
      </c>
      <c r="AK374" s="31">
        <f t="shared" si="153"/>
        <v>0</v>
      </c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5"/>
      <c r="AW374" s="85"/>
      <c r="AX374" s="85"/>
    </row>
    <row r="375" spans="2:50" s="154" customFormat="1" ht="13" outlineLevel="1">
      <c r="B375" s="155" t="s">
        <v>628</v>
      </c>
      <c r="C375" s="17" t="s">
        <v>629</v>
      </c>
      <c r="D375" s="40" t="s">
        <v>630</v>
      </c>
      <c r="E375" s="16">
        <v>42352</v>
      </c>
      <c r="F375" s="17" t="s">
        <v>12</v>
      </c>
      <c r="G375" s="27" t="s">
        <v>1292</v>
      </c>
      <c r="H375" s="81">
        <f t="shared" si="148"/>
        <v>123</v>
      </c>
      <c r="I375" s="82">
        <v>93</v>
      </c>
      <c r="J375" s="82">
        <v>30</v>
      </c>
      <c r="K375" s="258">
        <v>0</v>
      </c>
      <c r="L375" s="177" t="s">
        <v>1293</v>
      </c>
      <c r="M375" s="177" t="s">
        <v>1293</v>
      </c>
      <c r="N375" s="177" t="s">
        <v>1293</v>
      </c>
      <c r="O375" s="177" t="s">
        <v>1293</v>
      </c>
      <c r="P375" s="177" t="s">
        <v>1293</v>
      </c>
      <c r="Q375" s="85" t="s">
        <v>1158</v>
      </c>
      <c r="R375" s="85" t="s">
        <v>1159</v>
      </c>
      <c r="S375" s="179" t="s">
        <v>1294</v>
      </c>
      <c r="T375" s="85"/>
      <c r="U375" s="31">
        <f t="shared" si="149"/>
        <v>0</v>
      </c>
      <c r="V375" s="80"/>
      <c r="W375" s="276"/>
      <c r="X375" s="85"/>
      <c r="Y375" s="85">
        <f t="shared" si="150"/>
        <v>0</v>
      </c>
      <c r="AA375" s="85"/>
      <c r="AB375" s="85">
        <f t="shared" si="151"/>
        <v>0</v>
      </c>
      <c r="AC375" s="85"/>
      <c r="AD375" s="31">
        <f t="shared" si="143"/>
        <v>0</v>
      </c>
      <c r="AE375" s="31"/>
      <c r="AF375" s="85"/>
      <c r="AG375" s="85">
        <f t="shared" si="144"/>
        <v>0</v>
      </c>
      <c r="AH375" s="31">
        <f t="shared" si="152"/>
        <v>0</v>
      </c>
      <c r="AI375" s="85"/>
      <c r="AJ375" s="31">
        <f t="shared" si="146"/>
        <v>0</v>
      </c>
      <c r="AK375" s="31">
        <f t="shared" si="153"/>
        <v>0</v>
      </c>
      <c r="AL375" s="85"/>
      <c r="AM375" s="85"/>
      <c r="AN375" s="85"/>
      <c r="AO375" s="85"/>
      <c r="AP375" s="85"/>
      <c r="AQ375" s="85"/>
      <c r="AR375" s="85"/>
      <c r="AS375" s="85"/>
      <c r="AT375" s="85"/>
      <c r="AU375" s="85"/>
      <c r="AV375" s="85"/>
      <c r="AW375" s="85"/>
      <c r="AX375" s="85"/>
    </row>
    <row r="376" spans="2:50" s="154" customFormat="1" ht="13" outlineLevel="1">
      <c r="B376" s="155" t="s">
        <v>631</v>
      </c>
      <c r="C376" s="17" t="s">
        <v>632</v>
      </c>
      <c r="D376" s="40" t="s">
        <v>630</v>
      </c>
      <c r="E376" s="16">
        <v>42397</v>
      </c>
      <c r="F376" s="17" t="s">
        <v>12</v>
      </c>
      <c r="G376" s="27" t="s">
        <v>1292</v>
      </c>
      <c r="H376" s="81">
        <f t="shared" si="148"/>
        <v>25</v>
      </c>
      <c r="I376" s="82">
        <v>25</v>
      </c>
      <c r="J376" s="82">
        <v>0</v>
      </c>
      <c r="K376" s="258">
        <v>0</v>
      </c>
      <c r="L376" s="177" t="s">
        <v>1293</v>
      </c>
      <c r="M376" s="177" t="s">
        <v>1293</v>
      </c>
      <c r="N376" s="177" t="s">
        <v>1293</v>
      </c>
      <c r="O376" s="177" t="s">
        <v>1293</v>
      </c>
      <c r="P376" s="177" t="s">
        <v>1293</v>
      </c>
      <c r="Q376" s="85" t="s">
        <v>1158</v>
      </c>
      <c r="R376" s="85" t="s">
        <v>1159</v>
      </c>
      <c r="S376" s="179" t="s">
        <v>1294</v>
      </c>
      <c r="T376" s="85"/>
      <c r="U376" s="31">
        <f t="shared" si="149"/>
        <v>0</v>
      </c>
      <c r="V376" s="80"/>
      <c r="W376" s="276"/>
      <c r="X376" s="85"/>
      <c r="Y376" s="85">
        <f t="shared" si="150"/>
        <v>0</v>
      </c>
      <c r="AA376" s="85"/>
      <c r="AB376" s="85">
        <f t="shared" si="151"/>
        <v>0</v>
      </c>
      <c r="AC376" s="85"/>
      <c r="AD376" s="31">
        <f t="shared" si="143"/>
        <v>0</v>
      </c>
      <c r="AE376" s="31"/>
      <c r="AF376" s="85"/>
      <c r="AG376" s="85">
        <f t="shared" si="144"/>
        <v>0</v>
      </c>
      <c r="AH376" s="31">
        <f t="shared" si="152"/>
        <v>0</v>
      </c>
      <c r="AI376" s="85"/>
      <c r="AJ376" s="31">
        <f t="shared" si="146"/>
        <v>0</v>
      </c>
      <c r="AK376" s="31">
        <f t="shared" si="153"/>
        <v>0</v>
      </c>
      <c r="AL376" s="85"/>
      <c r="AM376" s="85"/>
      <c r="AN376" s="85"/>
      <c r="AO376" s="85"/>
      <c r="AP376" s="85"/>
      <c r="AQ376" s="85"/>
      <c r="AR376" s="85"/>
      <c r="AS376" s="85"/>
      <c r="AT376" s="85"/>
      <c r="AU376" s="85"/>
      <c r="AV376" s="85"/>
      <c r="AW376" s="85"/>
      <c r="AX376" s="85"/>
    </row>
    <row r="377" spans="2:50" s="154" customFormat="1" ht="13" outlineLevel="1">
      <c r="B377" s="155" t="s">
        <v>633</v>
      </c>
      <c r="C377" s="17" t="s">
        <v>634</v>
      </c>
      <c r="D377" s="40">
        <v>1.3</v>
      </c>
      <c r="E377" s="16">
        <v>42614</v>
      </c>
      <c r="F377" s="17" t="s">
        <v>12</v>
      </c>
      <c r="G377" s="27" t="s">
        <v>1292</v>
      </c>
      <c r="H377" s="81">
        <f t="shared" si="148"/>
        <v>49</v>
      </c>
      <c r="I377" s="82">
        <v>49</v>
      </c>
      <c r="J377" s="82">
        <v>0</v>
      </c>
      <c r="K377" s="258">
        <v>0</v>
      </c>
      <c r="L377" s="177" t="s">
        <v>1293</v>
      </c>
      <c r="M377" s="177" t="s">
        <v>1293</v>
      </c>
      <c r="N377" s="177" t="s">
        <v>1293</v>
      </c>
      <c r="O377" s="177" t="s">
        <v>1293</v>
      </c>
      <c r="P377" s="177" t="s">
        <v>1293</v>
      </c>
      <c r="Q377" s="85" t="s">
        <v>1158</v>
      </c>
      <c r="R377" s="85" t="s">
        <v>1159</v>
      </c>
      <c r="S377" s="179" t="s">
        <v>1294</v>
      </c>
      <c r="T377" s="85"/>
      <c r="U377" s="31">
        <f t="shared" si="149"/>
        <v>0</v>
      </c>
      <c r="V377" s="80"/>
      <c r="W377" s="276"/>
      <c r="X377" s="85"/>
      <c r="Y377" s="85">
        <f t="shared" si="150"/>
        <v>0</v>
      </c>
      <c r="AA377" s="85"/>
      <c r="AB377" s="85">
        <f t="shared" si="151"/>
        <v>0</v>
      </c>
      <c r="AC377" s="85"/>
      <c r="AD377" s="31">
        <f t="shared" si="143"/>
        <v>0</v>
      </c>
      <c r="AE377" s="31"/>
      <c r="AF377" s="85"/>
      <c r="AG377" s="85">
        <f t="shared" si="144"/>
        <v>0</v>
      </c>
      <c r="AH377" s="31">
        <f t="shared" si="152"/>
        <v>0</v>
      </c>
      <c r="AI377" s="85"/>
      <c r="AJ377" s="31">
        <f t="shared" si="146"/>
        <v>0</v>
      </c>
      <c r="AK377" s="31">
        <f t="shared" si="153"/>
        <v>0</v>
      </c>
      <c r="AL377" s="85"/>
      <c r="AM377" s="85"/>
      <c r="AN377" s="85"/>
      <c r="AO377" s="85"/>
      <c r="AP377" s="85"/>
      <c r="AQ377" s="85"/>
      <c r="AR377" s="85"/>
      <c r="AS377" s="85"/>
      <c r="AT377" s="85"/>
      <c r="AU377" s="85"/>
      <c r="AV377" s="85"/>
      <c r="AW377" s="85"/>
      <c r="AX377" s="85"/>
    </row>
    <row r="378" spans="2:50" s="154" customFormat="1" ht="13" outlineLevel="1">
      <c r="B378" s="155" t="s">
        <v>635</v>
      </c>
      <c r="C378" s="26" t="s">
        <v>636</v>
      </c>
      <c r="D378" s="40" t="s">
        <v>637</v>
      </c>
      <c r="E378" s="16">
        <v>43070</v>
      </c>
      <c r="F378" s="17" t="s">
        <v>12</v>
      </c>
      <c r="G378" s="27" t="s">
        <v>1292</v>
      </c>
      <c r="H378" s="81">
        <f t="shared" si="148"/>
        <v>92</v>
      </c>
      <c r="I378" s="82">
        <v>82</v>
      </c>
      <c r="J378" s="82">
        <v>10</v>
      </c>
      <c r="K378" s="258">
        <v>0</v>
      </c>
      <c r="L378" s="177" t="s">
        <v>1293</v>
      </c>
      <c r="M378" s="177" t="s">
        <v>1293</v>
      </c>
      <c r="N378" s="177" t="s">
        <v>1293</v>
      </c>
      <c r="O378" s="177" t="s">
        <v>1293</v>
      </c>
      <c r="P378" s="177" t="s">
        <v>1293</v>
      </c>
      <c r="Q378" s="85" t="s">
        <v>1158</v>
      </c>
      <c r="R378" s="85" t="s">
        <v>1159</v>
      </c>
      <c r="S378" s="179" t="s">
        <v>1294</v>
      </c>
      <c r="T378" s="85"/>
      <c r="U378" s="31">
        <f t="shared" si="149"/>
        <v>0</v>
      </c>
      <c r="V378" s="80"/>
      <c r="W378" s="276"/>
      <c r="X378" s="85"/>
      <c r="Y378" s="85">
        <f t="shared" si="150"/>
        <v>0</v>
      </c>
      <c r="AA378" s="85"/>
      <c r="AB378" s="85">
        <f t="shared" si="151"/>
        <v>0</v>
      </c>
      <c r="AC378" s="85"/>
      <c r="AD378" s="31">
        <f t="shared" si="143"/>
        <v>0</v>
      </c>
      <c r="AE378" s="31"/>
      <c r="AF378" s="85"/>
      <c r="AG378" s="85">
        <f t="shared" si="144"/>
        <v>0</v>
      </c>
      <c r="AH378" s="31">
        <f t="shared" si="152"/>
        <v>0</v>
      </c>
      <c r="AI378" s="85"/>
      <c r="AJ378" s="31">
        <f t="shared" si="146"/>
        <v>0</v>
      </c>
      <c r="AK378" s="31">
        <f t="shared" si="153"/>
        <v>0</v>
      </c>
      <c r="AL378" s="85"/>
      <c r="AM378" s="85"/>
      <c r="AN378" s="85"/>
      <c r="AO378" s="85"/>
      <c r="AP378" s="85"/>
      <c r="AQ378" s="85"/>
      <c r="AR378" s="85"/>
      <c r="AS378" s="85"/>
      <c r="AT378" s="85"/>
      <c r="AU378" s="85"/>
      <c r="AV378" s="85"/>
      <c r="AW378" s="85"/>
      <c r="AX378" s="85"/>
    </row>
    <row r="379" spans="2:50" s="154" customFormat="1" ht="13" outlineLevel="1">
      <c r="B379" s="155" t="s">
        <v>638</v>
      </c>
      <c r="C379" s="17" t="s">
        <v>953</v>
      </c>
      <c r="D379" s="40" t="s">
        <v>639</v>
      </c>
      <c r="E379" s="16">
        <v>43070</v>
      </c>
      <c r="F379" s="17" t="s">
        <v>53</v>
      </c>
      <c r="G379" s="27" t="s">
        <v>1292</v>
      </c>
      <c r="H379" s="81">
        <f t="shared" si="148"/>
        <v>74</v>
      </c>
      <c r="I379" s="82">
        <v>34</v>
      </c>
      <c r="J379" s="82">
        <v>40</v>
      </c>
      <c r="K379" s="258">
        <v>0</v>
      </c>
      <c r="L379" s="177" t="s">
        <v>1293</v>
      </c>
      <c r="M379" s="177" t="s">
        <v>1293</v>
      </c>
      <c r="N379" s="177" t="s">
        <v>1293</v>
      </c>
      <c r="O379" s="177" t="s">
        <v>1293</v>
      </c>
      <c r="P379" s="177" t="s">
        <v>1293</v>
      </c>
      <c r="Q379" s="85" t="s">
        <v>1158</v>
      </c>
      <c r="R379" s="85" t="s">
        <v>1159</v>
      </c>
      <c r="S379" s="179" t="s">
        <v>1294</v>
      </c>
      <c r="T379" s="85"/>
      <c r="U379" s="31">
        <f t="shared" si="149"/>
        <v>0</v>
      </c>
      <c r="V379" s="80"/>
      <c r="W379" s="276"/>
      <c r="X379" s="85"/>
      <c r="Y379" s="85">
        <f t="shared" si="150"/>
        <v>0</v>
      </c>
      <c r="AA379" s="85"/>
      <c r="AB379" s="85">
        <f t="shared" si="151"/>
        <v>0</v>
      </c>
      <c r="AC379" s="85"/>
      <c r="AD379" s="31">
        <f t="shared" si="143"/>
        <v>0</v>
      </c>
      <c r="AE379" s="31"/>
      <c r="AF379" s="85"/>
      <c r="AG379" s="85">
        <f t="shared" si="144"/>
        <v>0</v>
      </c>
      <c r="AH379" s="31">
        <f t="shared" si="152"/>
        <v>0</v>
      </c>
      <c r="AI379" s="85"/>
      <c r="AJ379" s="31">
        <f t="shared" si="146"/>
        <v>0</v>
      </c>
      <c r="AK379" s="31">
        <f t="shared" si="153"/>
        <v>0</v>
      </c>
      <c r="AL379" s="85"/>
      <c r="AM379" s="85"/>
      <c r="AN379" s="85"/>
      <c r="AO379" s="85"/>
      <c r="AP379" s="85"/>
      <c r="AQ379" s="85"/>
      <c r="AR379" s="85"/>
      <c r="AS379" s="85"/>
      <c r="AT379" s="85"/>
      <c r="AU379" s="85"/>
      <c r="AV379" s="85"/>
      <c r="AW379" s="85"/>
      <c r="AX379" s="85"/>
    </row>
    <row r="380" spans="2:50" s="154" customFormat="1" ht="13" outlineLevel="1">
      <c r="B380" s="155" t="s">
        <v>640</v>
      </c>
      <c r="C380" s="17" t="s">
        <v>641</v>
      </c>
      <c r="D380" s="84">
        <v>1</v>
      </c>
      <c r="E380" s="16">
        <v>42415</v>
      </c>
      <c r="F380" s="17" t="s">
        <v>12</v>
      </c>
      <c r="G380" s="27" t="s">
        <v>1292</v>
      </c>
      <c r="H380" s="81">
        <f t="shared" si="148"/>
        <v>47</v>
      </c>
      <c r="I380" s="82">
        <v>13</v>
      </c>
      <c r="J380" s="82">
        <v>34</v>
      </c>
      <c r="K380" s="258">
        <v>0</v>
      </c>
      <c r="L380" s="177" t="s">
        <v>1293</v>
      </c>
      <c r="M380" s="177" t="s">
        <v>1293</v>
      </c>
      <c r="N380" s="177" t="s">
        <v>1293</v>
      </c>
      <c r="O380" s="177" t="s">
        <v>1293</v>
      </c>
      <c r="P380" s="177" t="s">
        <v>1293</v>
      </c>
      <c r="Q380" s="85" t="s">
        <v>1158</v>
      </c>
      <c r="R380" s="85" t="s">
        <v>1159</v>
      </c>
      <c r="S380" s="179" t="s">
        <v>1294</v>
      </c>
      <c r="T380" s="85"/>
      <c r="U380" s="31">
        <f t="shared" si="149"/>
        <v>0</v>
      </c>
      <c r="V380" s="80"/>
      <c r="W380" s="276"/>
      <c r="X380" s="85"/>
      <c r="Y380" s="85">
        <f t="shared" si="150"/>
        <v>0</v>
      </c>
      <c r="AA380" s="85"/>
      <c r="AB380" s="85">
        <f t="shared" si="151"/>
        <v>0</v>
      </c>
      <c r="AC380" s="85"/>
      <c r="AD380" s="31">
        <f t="shared" si="143"/>
        <v>0</v>
      </c>
      <c r="AE380" s="31"/>
      <c r="AF380" s="85"/>
      <c r="AG380" s="85">
        <f t="shared" si="144"/>
        <v>0</v>
      </c>
      <c r="AH380" s="31">
        <f t="shared" si="152"/>
        <v>0</v>
      </c>
      <c r="AI380" s="85"/>
      <c r="AJ380" s="31">
        <f t="shared" si="146"/>
        <v>0</v>
      </c>
      <c r="AK380" s="31">
        <f t="shared" si="153"/>
        <v>0</v>
      </c>
      <c r="AL380" s="85"/>
      <c r="AM380" s="85"/>
      <c r="AN380" s="85"/>
      <c r="AO380" s="85"/>
      <c r="AP380" s="85"/>
      <c r="AQ380" s="85"/>
      <c r="AR380" s="85"/>
      <c r="AS380" s="85"/>
      <c r="AT380" s="85"/>
      <c r="AU380" s="85"/>
      <c r="AV380" s="85"/>
      <c r="AW380" s="85"/>
      <c r="AX380" s="85"/>
    </row>
    <row r="381" spans="2:50" s="154" customFormat="1" ht="13" outlineLevel="1">
      <c r="B381" s="155" t="s">
        <v>642</v>
      </c>
      <c r="C381" s="17" t="s">
        <v>643</v>
      </c>
      <c r="D381" s="40">
        <v>1.2</v>
      </c>
      <c r="E381" s="16">
        <v>43070</v>
      </c>
      <c r="F381" s="17" t="s">
        <v>12</v>
      </c>
      <c r="G381" s="27" t="s">
        <v>1292</v>
      </c>
      <c r="H381" s="81">
        <f t="shared" si="148"/>
        <v>25</v>
      </c>
      <c r="I381" s="82">
        <v>25</v>
      </c>
      <c r="J381" s="82">
        <v>0</v>
      </c>
      <c r="K381" s="258">
        <v>0</v>
      </c>
      <c r="L381" s="177" t="s">
        <v>1293</v>
      </c>
      <c r="M381" s="177" t="s">
        <v>1293</v>
      </c>
      <c r="N381" s="177" t="s">
        <v>1293</v>
      </c>
      <c r="O381" s="177" t="s">
        <v>1293</v>
      </c>
      <c r="P381" s="177" t="s">
        <v>1293</v>
      </c>
      <c r="Q381" s="85" t="s">
        <v>1158</v>
      </c>
      <c r="R381" s="85" t="s">
        <v>1159</v>
      </c>
      <c r="S381" s="179" t="s">
        <v>1294</v>
      </c>
      <c r="T381" s="85"/>
      <c r="U381" s="31">
        <f t="shared" si="149"/>
        <v>0</v>
      </c>
      <c r="V381" s="80"/>
      <c r="W381" s="276"/>
      <c r="X381" s="85"/>
      <c r="Y381" s="85">
        <f t="shared" si="150"/>
        <v>0</v>
      </c>
      <c r="AA381" s="85"/>
      <c r="AB381" s="85">
        <f t="shared" si="151"/>
        <v>0</v>
      </c>
      <c r="AC381" s="85"/>
      <c r="AD381" s="31">
        <f t="shared" si="143"/>
        <v>0</v>
      </c>
      <c r="AE381" s="31"/>
      <c r="AF381" s="85"/>
      <c r="AG381" s="85">
        <f t="shared" si="144"/>
        <v>0</v>
      </c>
      <c r="AH381" s="31">
        <f t="shared" si="152"/>
        <v>0</v>
      </c>
      <c r="AI381" s="85"/>
      <c r="AJ381" s="31">
        <f t="shared" si="146"/>
        <v>0</v>
      </c>
      <c r="AK381" s="31">
        <f t="shared" si="153"/>
        <v>0</v>
      </c>
      <c r="AL381" s="85"/>
      <c r="AM381" s="85"/>
      <c r="AN381" s="85"/>
      <c r="AO381" s="85"/>
      <c r="AP381" s="85"/>
      <c r="AQ381" s="85"/>
      <c r="AR381" s="85"/>
      <c r="AS381" s="85"/>
      <c r="AT381" s="85"/>
      <c r="AU381" s="85"/>
      <c r="AV381" s="85"/>
      <c r="AW381" s="85"/>
      <c r="AX381" s="85"/>
    </row>
    <row r="382" spans="2:50" s="154" customFormat="1" ht="13" outlineLevel="1">
      <c r="B382" s="155" t="s">
        <v>644</v>
      </c>
      <c r="C382" s="17" t="s">
        <v>645</v>
      </c>
      <c r="D382" s="40">
        <v>1.2</v>
      </c>
      <c r="E382" s="16">
        <v>43070</v>
      </c>
      <c r="F382" s="17" t="s">
        <v>12</v>
      </c>
      <c r="G382" s="27" t="s">
        <v>1292</v>
      </c>
      <c r="H382" s="81">
        <f t="shared" si="148"/>
        <v>14</v>
      </c>
      <c r="I382" s="82">
        <v>14</v>
      </c>
      <c r="J382" s="82">
        <v>0</v>
      </c>
      <c r="K382" s="258">
        <v>0</v>
      </c>
      <c r="L382" s="177" t="s">
        <v>1293</v>
      </c>
      <c r="M382" s="177" t="s">
        <v>1293</v>
      </c>
      <c r="N382" s="177" t="s">
        <v>1293</v>
      </c>
      <c r="O382" s="177" t="s">
        <v>1293</v>
      </c>
      <c r="P382" s="177" t="s">
        <v>1293</v>
      </c>
      <c r="Q382" s="85" t="s">
        <v>1158</v>
      </c>
      <c r="R382" s="85" t="s">
        <v>1159</v>
      </c>
      <c r="S382" s="179" t="s">
        <v>1294</v>
      </c>
      <c r="T382" s="85"/>
      <c r="U382" s="31">
        <f t="shared" si="149"/>
        <v>0</v>
      </c>
      <c r="V382" s="80"/>
      <c r="W382" s="276"/>
      <c r="X382" s="85"/>
      <c r="Y382" s="85">
        <f t="shared" si="150"/>
        <v>0</v>
      </c>
      <c r="AA382" s="85"/>
      <c r="AB382" s="85">
        <f t="shared" si="151"/>
        <v>0</v>
      </c>
      <c r="AC382" s="85"/>
      <c r="AD382" s="31">
        <f t="shared" si="143"/>
        <v>0</v>
      </c>
      <c r="AE382" s="31"/>
      <c r="AF382" s="85"/>
      <c r="AG382" s="85">
        <f t="shared" si="144"/>
        <v>0</v>
      </c>
      <c r="AH382" s="31">
        <f t="shared" si="152"/>
        <v>0</v>
      </c>
      <c r="AI382" s="85"/>
      <c r="AJ382" s="31">
        <f t="shared" si="146"/>
        <v>0</v>
      </c>
      <c r="AK382" s="31">
        <f t="shared" si="153"/>
        <v>0</v>
      </c>
      <c r="AL382" s="85"/>
      <c r="AM382" s="85"/>
      <c r="AN382" s="85"/>
      <c r="AO382" s="85"/>
      <c r="AP382" s="85"/>
      <c r="AQ382" s="85"/>
      <c r="AR382" s="85"/>
      <c r="AS382" s="85"/>
      <c r="AT382" s="85"/>
      <c r="AU382" s="85"/>
      <c r="AV382" s="85"/>
      <c r="AW382" s="85"/>
      <c r="AX382" s="85"/>
    </row>
    <row r="383" spans="2:50" s="154" customFormat="1" ht="13" outlineLevel="1">
      <c r="B383" s="155" t="s">
        <v>646</v>
      </c>
      <c r="C383" s="17" t="s">
        <v>954</v>
      </c>
      <c r="D383" s="40">
        <v>1.4</v>
      </c>
      <c r="E383" s="16">
        <v>43070</v>
      </c>
      <c r="F383" s="6" t="s">
        <v>53</v>
      </c>
      <c r="G383" s="74" t="s">
        <v>1292</v>
      </c>
      <c r="H383" s="81">
        <f t="shared" si="148"/>
        <v>26</v>
      </c>
      <c r="I383" s="82">
        <v>26</v>
      </c>
      <c r="J383" s="82">
        <v>0</v>
      </c>
      <c r="K383" s="258">
        <v>0</v>
      </c>
      <c r="L383" s="177" t="s">
        <v>1293</v>
      </c>
      <c r="M383" s="177" t="s">
        <v>1293</v>
      </c>
      <c r="N383" s="177" t="s">
        <v>1293</v>
      </c>
      <c r="O383" s="177" t="s">
        <v>1293</v>
      </c>
      <c r="P383" s="177" t="s">
        <v>1293</v>
      </c>
      <c r="Q383" s="85" t="s">
        <v>1158</v>
      </c>
      <c r="R383" s="85" t="s">
        <v>1159</v>
      </c>
      <c r="S383" s="179" t="s">
        <v>1294</v>
      </c>
      <c r="T383" s="85"/>
      <c r="U383" s="31">
        <f t="shared" si="149"/>
        <v>0</v>
      </c>
      <c r="V383" s="80"/>
      <c r="W383" s="276"/>
      <c r="X383" s="85"/>
      <c r="Y383" s="85">
        <f t="shared" si="150"/>
        <v>0</v>
      </c>
      <c r="AA383" s="85"/>
      <c r="AB383" s="85">
        <f t="shared" si="151"/>
        <v>0</v>
      </c>
      <c r="AC383" s="85"/>
      <c r="AD383" s="31">
        <f t="shared" si="143"/>
        <v>0</v>
      </c>
      <c r="AE383" s="31"/>
      <c r="AF383" s="85"/>
      <c r="AG383" s="85">
        <f t="shared" si="144"/>
        <v>0</v>
      </c>
      <c r="AH383" s="31">
        <f t="shared" si="152"/>
        <v>0</v>
      </c>
      <c r="AI383" s="85"/>
      <c r="AJ383" s="31">
        <f t="shared" si="146"/>
        <v>0</v>
      </c>
      <c r="AK383" s="31">
        <f t="shared" si="153"/>
        <v>0</v>
      </c>
      <c r="AL383" s="85"/>
      <c r="AM383" s="85"/>
      <c r="AN383" s="85"/>
      <c r="AO383" s="85"/>
      <c r="AP383" s="85"/>
      <c r="AQ383" s="85"/>
      <c r="AR383" s="85"/>
      <c r="AS383" s="85"/>
      <c r="AT383" s="85"/>
      <c r="AU383" s="85"/>
      <c r="AV383" s="85"/>
      <c r="AW383" s="85"/>
      <c r="AX383" s="85"/>
    </row>
    <row r="384" spans="2:50" s="154" customFormat="1" ht="13" outlineLevel="1">
      <c r="B384" s="155" t="s">
        <v>647</v>
      </c>
      <c r="C384" s="17" t="s">
        <v>955</v>
      </c>
      <c r="D384" s="40">
        <v>1.2</v>
      </c>
      <c r="E384" s="16">
        <v>42713</v>
      </c>
      <c r="F384" s="6" t="s">
        <v>53</v>
      </c>
      <c r="G384" s="74" t="s">
        <v>1292</v>
      </c>
      <c r="H384" s="81">
        <f t="shared" si="148"/>
        <v>26</v>
      </c>
      <c r="I384" s="82">
        <v>26</v>
      </c>
      <c r="J384" s="82">
        <v>0</v>
      </c>
      <c r="K384" s="258">
        <v>0</v>
      </c>
      <c r="L384" s="177" t="s">
        <v>1293</v>
      </c>
      <c r="M384" s="177" t="s">
        <v>1293</v>
      </c>
      <c r="N384" s="177" t="s">
        <v>1293</v>
      </c>
      <c r="O384" s="177" t="s">
        <v>1293</v>
      </c>
      <c r="P384" s="177" t="s">
        <v>1293</v>
      </c>
      <c r="Q384" s="85" t="s">
        <v>1158</v>
      </c>
      <c r="R384" s="85" t="s">
        <v>1159</v>
      </c>
      <c r="S384" s="179" t="s">
        <v>1294</v>
      </c>
      <c r="T384" s="85"/>
      <c r="U384" s="31">
        <f t="shared" si="149"/>
        <v>0</v>
      </c>
      <c r="V384" s="80"/>
      <c r="W384" s="276"/>
      <c r="X384" s="85"/>
      <c r="Y384" s="85">
        <f t="shared" si="150"/>
        <v>0</v>
      </c>
      <c r="AA384" s="85"/>
      <c r="AB384" s="85">
        <f t="shared" si="151"/>
        <v>0</v>
      </c>
      <c r="AC384" s="85"/>
      <c r="AD384" s="31">
        <f t="shared" si="143"/>
        <v>0</v>
      </c>
      <c r="AE384" s="31"/>
      <c r="AF384" s="85"/>
      <c r="AG384" s="85">
        <f t="shared" si="144"/>
        <v>0</v>
      </c>
      <c r="AH384" s="31">
        <f t="shared" si="152"/>
        <v>0</v>
      </c>
      <c r="AI384" s="85"/>
      <c r="AJ384" s="31">
        <f t="shared" si="146"/>
        <v>0</v>
      </c>
      <c r="AK384" s="31">
        <f t="shared" si="153"/>
        <v>0</v>
      </c>
      <c r="AL384" s="85"/>
      <c r="AM384" s="85"/>
      <c r="AN384" s="85"/>
      <c r="AO384" s="85"/>
      <c r="AP384" s="85"/>
      <c r="AQ384" s="85"/>
      <c r="AR384" s="85"/>
      <c r="AS384" s="85"/>
      <c r="AT384" s="85"/>
      <c r="AU384" s="85"/>
      <c r="AV384" s="85"/>
      <c r="AW384" s="85"/>
      <c r="AX384" s="85"/>
    </row>
    <row r="385" spans="2:50" s="154" customFormat="1" ht="13" outlineLevel="1">
      <c r="B385" s="155" t="s">
        <v>648</v>
      </c>
      <c r="C385" s="17" t="s">
        <v>649</v>
      </c>
      <c r="D385" s="40" t="s">
        <v>517</v>
      </c>
      <c r="E385" s="16">
        <v>42549</v>
      </c>
      <c r="F385" s="17" t="s">
        <v>12</v>
      </c>
      <c r="G385" s="27" t="s">
        <v>1292</v>
      </c>
      <c r="H385" s="81">
        <f t="shared" si="148"/>
        <v>71</v>
      </c>
      <c r="I385" s="82">
        <v>64</v>
      </c>
      <c r="J385" s="82">
        <v>7</v>
      </c>
      <c r="K385" s="258">
        <v>0</v>
      </c>
      <c r="L385" s="177" t="s">
        <v>1293</v>
      </c>
      <c r="M385" s="177" t="s">
        <v>1293</v>
      </c>
      <c r="N385" s="177" t="s">
        <v>1293</v>
      </c>
      <c r="O385" s="177" t="s">
        <v>1293</v>
      </c>
      <c r="P385" s="177" t="s">
        <v>1293</v>
      </c>
      <c r="Q385" s="85" t="s">
        <v>1158</v>
      </c>
      <c r="R385" s="85" t="s">
        <v>1159</v>
      </c>
      <c r="S385" s="179" t="s">
        <v>1294</v>
      </c>
      <c r="T385" s="85"/>
      <c r="U385" s="31">
        <f t="shared" si="149"/>
        <v>0</v>
      </c>
      <c r="V385" s="80"/>
      <c r="W385" s="276"/>
      <c r="X385" s="85"/>
      <c r="Y385" s="85">
        <f t="shared" si="150"/>
        <v>0</v>
      </c>
      <c r="AA385" s="85"/>
      <c r="AB385" s="85">
        <f t="shared" si="151"/>
        <v>0</v>
      </c>
      <c r="AC385" s="85"/>
      <c r="AD385" s="31">
        <f t="shared" si="143"/>
        <v>0</v>
      </c>
      <c r="AE385" s="31"/>
      <c r="AF385" s="85"/>
      <c r="AG385" s="85">
        <f t="shared" si="144"/>
        <v>0</v>
      </c>
      <c r="AH385" s="31">
        <f t="shared" si="152"/>
        <v>0</v>
      </c>
      <c r="AI385" s="85"/>
      <c r="AJ385" s="31">
        <f t="shared" si="146"/>
        <v>0</v>
      </c>
      <c r="AK385" s="31">
        <f t="shared" si="153"/>
        <v>0</v>
      </c>
      <c r="AL385" s="85"/>
      <c r="AM385" s="85"/>
      <c r="AN385" s="85"/>
      <c r="AO385" s="85"/>
      <c r="AP385" s="85"/>
      <c r="AQ385" s="85"/>
      <c r="AR385" s="85"/>
      <c r="AS385" s="85"/>
      <c r="AT385" s="85"/>
      <c r="AU385" s="85"/>
      <c r="AV385" s="85"/>
      <c r="AW385" s="85"/>
      <c r="AX385" s="85"/>
    </row>
    <row r="386" spans="2:50" s="154" customFormat="1" ht="13" outlineLevel="1">
      <c r="B386" s="155" t="s">
        <v>650</v>
      </c>
      <c r="C386" s="17" t="s">
        <v>651</v>
      </c>
      <c r="D386" s="25">
        <v>1.4</v>
      </c>
      <c r="E386" s="16">
        <v>43126</v>
      </c>
      <c r="F386" s="17" t="s">
        <v>12</v>
      </c>
      <c r="G386" s="27" t="s">
        <v>1292</v>
      </c>
      <c r="H386" s="81">
        <f t="shared" si="148"/>
        <v>1586</v>
      </c>
      <c r="I386" s="82">
        <v>146</v>
      </c>
      <c r="J386" s="82">
        <v>1440</v>
      </c>
      <c r="K386" s="258">
        <v>0</v>
      </c>
      <c r="L386" s="177" t="s">
        <v>1293</v>
      </c>
      <c r="M386" s="177" t="s">
        <v>1293</v>
      </c>
      <c r="N386" s="177" t="s">
        <v>1293</v>
      </c>
      <c r="O386" s="177" t="s">
        <v>1293</v>
      </c>
      <c r="P386" s="177" t="s">
        <v>1293</v>
      </c>
      <c r="Q386" s="85" t="s">
        <v>1158</v>
      </c>
      <c r="R386" s="85" t="s">
        <v>1159</v>
      </c>
      <c r="S386" s="179" t="s">
        <v>1297</v>
      </c>
      <c r="T386" s="85"/>
      <c r="U386" s="31">
        <f t="shared" si="149"/>
        <v>0</v>
      </c>
      <c r="V386" s="80"/>
      <c r="W386" s="276"/>
      <c r="X386" s="85"/>
      <c r="Y386" s="85">
        <f t="shared" si="150"/>
        <v>0</v>
      </c>
      <c r="AA386" s="85"/>
      <c r="AB386" s="85">
        <f t="shared" si="151"/>
        <v>0</v>
      </c>
      <c r="AC386" s="85"/>
      <c r="AD386" s="31">
        <f t="shared" si="143"/>
        <v>0</v>
      </c>
      <c r="AE386" s="31"/>
      <c r="AF386" s="85"/>
      <c r="AG386" s="85">
        <f t="shared" si="144"/>
        <v>0</v>
      </c>
      <c r="AH386" s="31">
        <f t="shared" si="152"/>
        <v>0</v>
      </c>
      <c r="AI386" s="85"/>
      <c r="AJ386" s="31">
        <f t="shared" si="146"/>
        <v>0</v>
      </c>
      <c r="AK386" s="31">
        <f t="shared" si="153"/>
        <v>0</v>
      </c>
      <c r="AL386" s="85"/>
      <c r="AM386" s="85"/>
      <c r="AN386" s="85"/>
      <c r="AO386" s="85"/>
      <c r="AP386" s="85"/>
      <c r="AQ386" s="85"/>
      <c r="AR386" s="85"/>
      <c r="AS386" s="85"/>
      <c r="AT386" s="85"/>
      <c r="AU386" s="85"/>
      <c r="AV386" s="85"/>
      <c r="AW386" s="85"/>
      <c r="AX386" s="85"/>
    </row>
    <row r="387" spans="2:50" s="154" customFormat="1" ht="13" outlineLevel="1">
      <c r="B387" s="155" t="s">
        <v>652</v>
      </c>
      <c r="C387" s="17" t="s">
        <v>653</v>
      </c>
      <c r="D387" s="40" t="s">
        <v>630</v>
      </c>
      <c r="E387" s="16">
        <v>42443</v>
      </c>
      <c r="F387" s="17" t="s">
        <v>654</v>
      </c>
      <c r="G387" s="27" t="s">
        <v>1292</v>
      </c>
      <c r="H387" s="81">
        <f t="shared" si="148"/>
        <v>36</v>
      </c>
      <c r="I387" s="82">
        <v>36</v>
      </c>
      <c r="J387" s="82">
        <v>0</v>
      </c>
      <c r="K387" s="258">
        <v>0</v>
      </c>
      <c r="L387" s="177" t="s">
        <v>1293</v>
      </c>
      <c r="M387" s="177" t="s">
        <v>1293</v>
      </c>
      <c r="N387" s="177" t="s">
        <v>1293</v>
      </c>
      <c r="O387" s="177" t="s">
        <v>1293</v>
      </c>
      <c r="P387" s="177" t="s">
        <v>1293</v>
      </c>
      <c r="Q387" s="85" t="s">
        <v>1158</v>
      </c>
      <c r="R387" s="85" t="s">
        <v>1159</v>
      </c>
      <c r="S387" s="179" t="s">
        <v>1294</v>
      </c>
      <c r="T387" s="85"/>
      <c r="U387" s="31">
        <f t="shared" si="149"/>
        <v>0</v>
      </c>
      <c r="V387" s="80"/>
      <c r="W387" s="276"/>
      <c r="X387" s="85"/>
      <c r="Y387" s="85">
        <f t="shared" si="150"/>
        <v>0</v>
      </c>
      <c r="AA387" s="85"/>
      <c r="AB387" s="85">
        <f t="shared" si="151"/>
        <v>0</v>
      </c>
      <c r="AC387" s="85"/>
      <c r="AD387" s="31">
        <f t="shared" si="143"/>
        <v>0</v>
      </c>
      <c r="AE387" s="31"/>
      <c r="AF387" s="85"/>
      <c r="AG387" s="85">
        <f t="shared" si="144"/>
        <v>0</v>
      </c>
      <c r="AH387" s="31">
        <f t="shared" si="152"/>
        <v>0</v>
      </c>
      <c r="AI387" s="85"/>
      <c r="AJ387" s="31">
        <f t="shared" si="146"/>
        <v>0</v>
      </c>
      <c r="AK387" s="31">
        <f t="shared" si="153"/>
        <v>0</v>
      </c>
      <c r="AL387" s="85"/>
      <c r="AM387" s="85"/>
      <c r="AN387" s="85"/>
      <c r="AO387" s="85"/>
      <c r="AP387" s="85"/>
      <c r="AQ387" s="85"/>
      <c r="AR387" s="85"/>
      <c r="AS387" s="85"/>
      <c r="AT387" s="85"/>
      <c r="AU387" s="85"/>
      <c r="AV387" s="85"/>
      <c r="AW387" s="85"/>
      <c r="AX387" s="85"/>
    </row>
    <row r="388" spans="2:50" s="154" customFormat="1" ht="13" outlineLevel="1">
      <c r="B388" s="155" t="s">
        <v>655</v>
      </c>
      <c r="C388" s="17" t="s">
        <v>656</v>
      </c>
      <c r="D388" s="40" t="s">
        <v>514</v>
      </c>
      <c r="E388" s="16">
        <v>43070</v>
      </c>
      <c r="F388" s="17" t="s">
        <v>12</v>
      </c>
      <c r="G388" s="27" t="s">
        <v>1292</v>
      </c>
      <c r="H388" s="81">
        <f t="shared" si="148"/>
        <v>27</v>
      </c>
      <c r="I388" s="82">
        <v>27</v>
      </c>
      <c r="J388" s="82">
        <v>0</v>
      </c>
      <c r="K388" s="258">
        <v>0</v>
      </c>
      <c r="L388" s="177" t="s">
        <v>1293</v>
      </c>
      <c r="M388" s="177" t="s">
        <v>1293</v>
      </c>
      <c r="N388" s="177" t="s">
        <v>1293</v>
      </c>
      <c r="O388" s="177" t="s">
        <v>1293</v>
      </c>
      <c r="P388" s="177" t="s">
        <v>1293</v>
      </c>
      <c r="Q388" s="85" t="s">
        <v>1158</v>
      </c>
      <c r="R388" s="85" t="s">
        <v>1159</v>
      </c>
      <c r="S388" s="179" t="s">
        <v>1298</v>
      </c>
      <c r="T388" s="85"/>
      <c r="U388" s="31">
        <f t="shared" si="149"/>
        <v>0</v>
      </c>
      <c r="V388" s="80"/>
      <c r="W388" s="276"/>
      <c r="X388" s="85"/>
      <c r="Y388" s="85">
        <f t="shared" si="150"/>
        <v>0</v>
      </c>
      <c r="AA388" s="85"/>
      <c r="AB388" s="85">
        <f t="shared" si="151"/>
        <v>0</v>
      </c>
      <c r="AC388" s="85"/>
      <c r="AD388" s="31">
        <f t="shared" si="143"/>
        <v>0</v>
      </c>
      <c r="AE388" s="31"/>
      <c r="AF388" s="85"/>
      <c r="AG388" s="85">
        <f t="shared" si="144"/>
        <v>0</v>
      </c>
      <c r="AH388" s="31">
        <f t="shared" si="152"/>
        <v>0</v>
      </c>
      <c r="AI388" s="85"/>
      <c r="AJ388" s="31">
        <f t="shared" si="146"/>
        <v>0</v>
      </c>
      <c r="AK388" s="31">
        <f t="shared" si="153"/>
        <v>0</v>
      </c>
      <c r="AL388" s="85"/>
      <c r="AM388" s="85"/>
      <c r="AN388" s="85"/>
      <c r="AO388" s="85"/>
      <c r="AP388" s="85"/>
      <c r="AQ388" s="85"/>
      <c r="AR388" s="85"/>
      <c r="AS388" s="85"/>
      <c r="AT388" s="85"/>
      <c r="AU388" s="85"/>
      <c r="AV388" s="85"/>
      <c r="AW388" s="85"/>
      <c r="AX388" s="85"/>
    </row>
    <row r="389" spans="2:50" s="154" customFormat="1" ht="13" outlineLevel="1">
      <c r="B389" s="155" t="s">
        <v>657</v>
      </c>
      <c r="C389" s="17" t="s">
        <v>1449</v>
      </c>
      <c r="D389" s="40" t="s">
        <v>658</v>
      </c>
      <c r="E389" s="16">
        <v>43070</v>
      </c>
      <c r="F389" s="17" t="s">
        <v>12</v>
      </c>
      <c r="G389" s="27" t="s">
        <v>1292</v>
      </c>
      <c r="H389" s="81">
        <f t="shared" si="148"/>
        <v>425</v>
      </c>
      <c r="I389" s="82">
        <v>95</v>
      </c>
      <c r="J389" s="82">
        <v>330</v>
      </c>
      <c r="K389" s="258">
        <v>0</v>
      </c>
      <c r="L389" s="177" t="s">
        <v>1293</v>
      </c>
      <c r="M389" s="177" t="s">
        <v>1293</v>
      </c>
      <c r="N389" s="177" t="s">
        <v>1293</v>
      </c>
      <c r="O389" s="177" t="s">
        <v>1293</v>
      </c>
      <c r="P389" s="177" t="s">
        <v>1293</v>
      </c>
      <c r="Q389" s="85" t="s">
        <v>1158</v>
      </c>
      <c r="R389" s="85" t="s">
        <v>1159</v>
      </c>
      <c r="S389" s="179" t="s">
        <v>1294</v>
      </c>
      <c r="T389" s="85"/>
      <c r="U389" s="31">
        <f t="shared" si="149"/>
        <v>0</v>
      </c>
      <c r="V389" s="80"/>
      <c r="W389" s="276"/>
      <c r="X389" s="85"/>
      <c r="Y389" s="85">
        <f t="shared" si="150"/>
        <v>0</v>
      </c>
      <c r="AA389" s="85"/>
      <c r="AB389" s="85">
        <f t="shared" si="151"/>
        <v>0</v>
      </c>
      <c r="AC389" s="85"/>
      <c r="AD389" s="31">
        <f t="shared" si="143"/>
        <v>0</v>
      </c>
      <c r="AE389" s="31"/>
      <c r="AF389" s="85"/>
      <c r="AG389" s="85">
        <f t="shared" si="144"/>
        <v>0</v>
      </c>
      <c r="AH389" s="31">
        <f t="shared" si="152"/>
        <v>0</v>
      </c>
      <c r="AI389" s="85"/>
      <c r="AJ389" s="31">
        <f t="shared" si="146"/>
        <v>0</v>
      </c>
      <c r="AK389" s="31">
        <f t="shared" si="153"/>
        <v>0</v>
      </c>
      <c r="AL389" s="85"/>
      <c r="AM389" s="85"/>
      <c r="AN389" s="85"/>
      <c r="AO389" s="85"/>
      <c r="AP389" s="85"/>
      <c r="AQ389" s="85"/>
      <c r="AR389" s="85"/>
      <c r="AS389" s="85"/>
      <c r="AT389" s="85"/>
      <c r="AU389" s="85"/>
      <c r="AV389" s="85"/>
      <c r="AW389" s="85"/>
      <c r="AX389" s="85"/>
    </row>
    <row r="390" spans="2:50" s="154" customFormat="1" ht="39" outlineLevel="1">
      <c r="B390" s="155" t="s">
        <v>659</v>
      </c>
      <c r="C390" s="17" t="s">
        <v>660</v>
      </c>
      <c r="D390" s="25" t="s">
        <v>43</v>
      </c>
      <c r="E390" s="16">
        <v>43070</v>
      </c>
      <c r="F390" s="17" t="s">
        <v>12</v>
      </c>
      <c r="G390" s="27" t="s">
        <v>1292</v>
      </c>
      <c r="H390" s="81">
        <f t="shared" si="148"/>
        <v>385</v>
      </c>
      <c r="I390" s="82">
        <v>343</v>
      </c>
      <c r="J390" s="82">
        <v>42</v>
      </c>
      <c r="K390" s="258">
        <v>0</v>
      </c>
      <c r="L390" s="177" t="s">
        <v>1293</v>
      </c>
      <c r="M390" s="177" t="s">
        <v>1293</v>
      </c>
      <c r="N390" s="177" t="s">
        <v>1293</v>
      </c>
      <c r="O390" s="177" t="s">
        <v>1293</v>
      </c>
      <c r="P390" s="177" t="s">
        <v>1293</v>
      </c>
      <c r="Q390" s="85" t="s">
        <v>1158</v>
      </c>
      <c r="R390" s="85" t="s">
        <v>1159</v>
      </c>
      <c r="S390" s="179" t="s">
        <v>1300</v>
      </c>
      <c r="T390" s="85"/>
      <c r="U390" s="31">
        <f t="shared" si="149"/>
        <v>0</v>
      </c>
      <c r="V390" s="80"/>
      <c r="W390" s="276"/>
      <c r="X390" s="85"/>
      <c r="Y390" s="85">
        <f t="shared" si="150"/>
        <v>0</v>
      </c>
      <c r="AA390" s="85"/>
      <c r="AB390" s="85">
        <f t="shared" si="151"/>
        <v>0</v>
      </c>
      <c r="AC390" s="85"/>
      <c r="AD390" s="31">
        <f t="shared" si="143"/>
        <v>0</v>
      </c>
      <c r="AE390" s="31"/>
      <c r="AF390" s="85"/>
      <c r="AG390" s="85">
        <f t="shared" si="144"/>
        <v>0</v>
      </c>
      <c r="AH390" s="31">
        <f t="shared" si="152"/>
        <v>0</v>
      </c>
      <c r="AI390" s="85"/>
      <c r="AJ390" s="31">
        <f t="shared" si="146"/>
        <v>0</v>
      </c>
      <c r="AK390" s="31">
        <f t="shared" si="153"/>
        <v>0</v>
      </c>
      <c r="AL390" s="85"/>
      <c r="AM390" s="85"/>
      <c r="AN390" s="85"/>
      <c r="AO390" s="85"/>
      <c r="AP390" s="85"/>
      <c r="AQ390" s="85"/>
      <c r="AR390" s="85"/>
      <c r="AS390" s="85"/>
      <c r="AT390" s="85"/>
      <c r="AU390" s="85"/>
      <c r="AV390" s="85"/>
      <c r="AW390" s="85"/>
      <c r="AX390" s="85"/>
    </row>
    <row r="391" spans="2:50" s="154" customFormat="1" ht="65" outlineLevel="1">
      <c r="B391" s="155" t="s">
        <v>1450</v>
      </c>
      <c r="C391" s="17" t="s">
        <v>1451</v>
      </c>
      <c r="D391" s="49" t="s">
        <v>1650</v>
      </c>
      <c r="E391" s="38">
        <v>43780</v>
      </c>
      <c r="F391" s="17" t="s">
        <v>12</v>
      </c>
      <c r="G391" s="27" t="s">
        <v>1292</v>
      </c>
      <c r="H391" s="81">
        <f t="shared" si="148"/>
        <v>220</v>
      </c>
      <c r="I391" s="82">
        <v>201</v>
      </c>
      <c r="J391" s="82">
        <v>19</v>
      </c>
      <c r="K391" s="258">
        <v>0</v>
      </c>
      <c r="L391" s="177" t="s">
        <v>1293</v>
      </c>
      <c r="M391" s="177" t="s">
        <v>1293</v>
      </c>
      <c r="N391" s="177" t="s">
        <v>1293</v>
      </c>
      <c r="O391" s="177" t="s">
        <v>1293</v>
      </c>
      <c r="P391" s="177" t="s">
        <v>1293</v>
      </c>
      <c r="Q391" s="85" t="s">
        <v>1159</v>
      </c>
      <c r="R391" s="85" t="s">
        <v>1159</v>
      </c>
      <c r="S391" s="179" t="s">
        <v>1301</v>
      </c>
      <c r="T391" s="85"/>
      <c r="U391" s="31">
        <f t="shared" ref="U391:U422" si="154">SUMIF(T391,"Y",I391)</f>
        <v>0</v>
      </c>
      <c r="V391" s="80"/>
      <c r="W391" s="276"/>
      <c r="X391" s="85"/>
      <c r="Y391" s="85">
        <f t="shared" ref="Y391:Y422" si="155">U391*X391</f>
        <v>0</v>
      </c>
      <c r="AA391" s="85"/>
      <c r="AB391" s="85">
        <f t="shared" ref="AB391:AB422" si="156">SUMIF(AA391,"Y",K391)*X391</f>
        <v>0</v>
      </c>
      <c r="AC391" s="85"/>
      <c r="AD391" s="31">
        <f t="shared" ref="AD391:AD456" si="157">(I391-AB391)*COUNTIF(AL391:AU391,"L")</f>
        <v>0</v>
      </c>
      <c r="AE391" s="31"/>
      <c r="AF391" s="85"/>
      <c r="AG391" s="85">
        <f t="shared" ref="AG391:AG456" si="158">IFERROR(COUNTIF(AL391:AU391,"S")/(COUNTIF(AL391:AU391,"V")+COUNTIF(AL391:AU391,"S")),0)</f>
        <v>0</v>
      </c>
      <c r="AH391" s="31">
        <f t="shared" ref="AH391:AH422" si="159">(Y391-AB391-AD391)*AG391</f>
        <v>0</v>
      </c>
      <c r="AI391" s="85"/>
      <c r="AJ391" s="31">
        <f t="shared" ref="AJ391:AJ456" si="160">COUNTIF(AL391:AU391,"V")</f>
        <v>0</v>
      </c>
      <c r="AK391" s="31">
        <f t="shared" ref="AK391:AK422" si="161">Y391-AB391-AD391-AH391</f>
        <v>0</v>
      </c>
      <c r="AL391" s="85"/>
      <c r="AM391" s="85"/>
      <c r="AN391" s="85"/>
      <c r="AO391" s="85"/>
      <c r="AP391" s="85"/>
      <c r="AQ391" s="85"/>
      <c r="AR391" s="85"/>
      <c r="AS391" s="85"/>
      <c r="AT391" s="85"/>
      <c r="AU391" s="85"/>
      <c r="AV391" s="85"/>
      <c r="AW391" s="85"/>
      <c r="AX391" s="85"/>
    </row>
    <row r="392" spans="2:50" s="154" customFormat="1" ht="13" outlineLevel="1">
      <c r="B392" s="155" t="s">
        <v>661</v>
      </c>
      <c r="C392" s="17" t="s">
        <v>662</v>
      </c>
      <c r="D392" s="40">
        <v>1.3</v>
      </c>
      <c r="E392" s="16">
        <v>43301</v>
      </c>
      <c r="F392" s="17" t="s">
        <v>12</v>
      </c>
      <c r="G392" s="27" t="s">
        <v>1292</v>
      </c>
      <c r="H392" s="81">
        <f t="shared" ref="H392:H456" si="162">SUM(I392,J392)</f>
        <v>60</v>
      </c>
      <c r="I392" s="82">
        <v>60</v>
      </c>
      <c r="J392" s="82">
        <v>0</v>
      </c>
      <c r="K392" s="258">
        <v>0</v>
      </c>
      <c r="L392" s="177" t="s">
        <v>1293</v>
      </c>
      <c r="M392" s="177" t="s">
        <v>1293</v>
      </c>
      <c r="N392" s="177" t="s">
        <v>1293</v>
      </c>
      <c r="O392" s="177" t="s">
        <v>1293</v>
      </c>
      <c r="P392" s="177" t="s">
        <v>1293</v>
      </c>
      <c r="Q392" s="85" t="s">
        <v>1159</v>
      </c>
      <c r="R392" s="85" t="s">
        <v>1159</v>
      </c>
      <c r="S392" s="179" t="s">
        <v>1302</v>
      </c>
      <c r="T392" s="85"/>
      <c r="U392" s="31">
        <f t="shared" si="154"/>
        <v>0</v>
      </c>
      <c r="V392" s="80"/>
      <c r="W392" s="276"/>
      <c r="X392" s="85"/>
      <c r="Y392" s="85">
        <f t="shared" si="155"/>
        <v>0</v>
      </c>
      <c r="AA392" s="85"/>
      <c r="AB392" s="85">
        <f t="shared" si="156"/>
        <v>0</v>
      </c>
      <c r="AC392" s="85"/>
      <c r="AD392" s="31">
        <f t="shared" si="157"/>
        <v>0</v>
      </c>
      <c r="AE392" s="31"/>
      <c r="AF392" s="85"/>
      <c r="AG392" s="85">
        <f t="shared" si="158"/>
        <v>0</v>
      </c>
      <c r="AH392" s="31">
        <f t="shared" si="159"/>
        <v>0</v>
      </c>
      <c r="AI392" s="85"/>
      <c r="AJ392" s="31">
        <f t="shared" si="160"/>
        <v>0</v>
      </c>
      <c r="AK392" s="31">
        <f t="shared" si="161"/>
        <v>0</v>
      </c>
      <c r="AL392" s="85"/>
      <c r="AM392" s="85"/>
      <c r="AN392" s="85"/>
      <c r="AO392" s="85"/>
      <c r="AP392" s="85"/>
      <c r="AQ392" s="85"/>
      <c r="AR392" s="85"/>
      <c r="AS392" s="85"/>
      <c r="AT392" s="85"/>
      <c r="AU392" s="85"/>
      <c r="AV392" s="85"/>
      <c r="AW392" s="85"/>
      <c r="AX392" s="85"/>
    </row>
    <row r="393" spans="2:50" s="154" customFormat="1" ht="26" outlineLevel="1">
      <c r="B393" s="155" t="s">
        <v>663</v>
      </c>
      <c r="C393" s="17" t="s">
        <v>664</v>
      </c>
      <c r="D393" s="25">
        <v>1.1000000000000001</v>
      </c>
      <c r="E393" s="16">
        <v>43202</v>
      </c>
      <c r="F393" s="17" t="s">
        <v>12</v>
      </c>
      <c r="G393" s="27" t="s">
        <v>1292</v>
      </c>
      <c r="H393" s="81">
        <f t="shared" si="162"/>
        <v>102</v>
      </c>
      <c r="I393" s="82">
        <v>97</v>
      </c>
      <c r="J393" s="82">
        <v>5</v>
      </c>
      <c r="K393" s="258">
        <v>0</v>
      </c>
      <c r="L393" s="177" t="s">
        <v>1293</v>
      </c>
      <c r="M393" s="177" t="s">
        <v>1293</v>
      </c>
      <c r="N393" s="177" t="s">
        <v>1293</v>
      </c>
      <c r="O393" s="177" t="s">
        <v>1293</v>
      </c>
      <c r="P393" s="177" t="s">
        <v>1293</v>
      </c>
      <c r="Q393" s="85" t="s">
        <v>1159</v>
      </c>
      <c r="R393" s="85" t="s">
        <v>1159</v>
      </c>
      <c r="S393" s="179" t="s">
        <v>1303</v>
      </c>
      <c r="T393" s="85"/>
      <c r="U393" s="31">
        <f t="shared" si="154"/>
        <v>0</v>
      </c>
      <c r="V393" s="80"/>
      <c r="W393" s="276"/>
      <c r="X393" s="85"/>
      <c r="Y393" s="85">
        <f t="shared" si="155"/>
        <v>0</v>
      </c>
      <c r="AA393" s="85"/>
      <c r="AB393" s="85">
        <f t="shared" si="156"/>
        <v>0</v>
      </c>
      <c r="AC393" s="85"/>
      <c r="AD393" s="31">
        <f t="shared" si="157"/>
        <v>0</v>
      </c>
      <c r="AE393" s="31"/>
      <c r="AF393" s="85"/>
      <c r="AG393" s="85">
        <f t="shared" si="158"/>
        <v>0</v>
      </c>
      <c r="AH393" s="31">
        <f t="shared" si="159"/>
        <v>0</v>
      </c>
      <c r="AI393" s="85"/>
      <c r="AJ393" s="31">
        <f t="shared" si="160"/>
        <v>0</v>
      </c>
      <c r="AK393" s="31">
        <f t="shared" si="161"/>
        <v>0</v>
      </c>
      <c r="AL393" s="85"/>
      <c r="AM393" s="85"/>
      <c r="AN393" s="85"/>
      <c r="AO393" s="85"/>
      <c r="AP393" s="85"/>
      <c r="AQ393" s="85"/>
      <c r="AR393" s="85"/>
      <c r="AS393" s="85"/>
      <c r="AT393" s="85"/>
      <c r="AU393" s="85"/>
      <c r="AV393" s="85"/>
      <c r="AW393" s="85"/>
      <c r="AX393" s="85"/>
    </row>
    <row r="394" spans="2:50" s="154" customFormat="1" ht="13" outlineLevel="1">
      <c r="B394" s="155" t="s">
        <v>665</v>
      </c>
      <c r="C394" s="17" t="s">
        <v>666</v>
      </c>
      <c r="D394" s="40">
        <v>1.2</v>
      </c>
      <c r="E394" s="16">
        <v>43411</v>
      </c>
      <c r="F394" s="17" t="s">
        <v>12</v>
      </c>
      <c r="G394" s="27" t="s">
        <v>1292</v>
      </c>
      <c r="H394" s="81">
        <f t="shared" si="162"/>
        <v>341</v>
      </c>
      <c r="I394" s="82">
        <v>90</v>
      </c>
      <c r="J394" s="82">
        <v>251</v>
      </c>
      <c r="K394" s="258">
        <v>0</v>
      </c>
      <c r="L394" s="177" t="s">
        <v>1293</v>
      </c>
      <c r="M394" s="177" t="s">
        <v>1293</v>
      </c>
      <c r="N394" s="177" t="s">
        <v>1293</v>
      </c>
      <c r="O394" s="177" t="s">
        <v>1293</v>
      </c>
      <c r="P394" s="177" t="s">
        <v>1293</v>
      </c>
      <c r="Q394" s="85" t="s">
        <v>1159</v>
      </c>
      <c r="R394" s="85" t="s">
        <v>1159</v>
      </c>
      <c r="S394" s="179" t="s">
        <v>1304</v>
      </c>
      <c r="T394" s="85"/>
      <c r="U394" s="31">
        <f t="shared" si="154"/>
        <v>0</v>
      </c>
      <c r="V394" s="80"/>
      <c r="W394" s="276"/>
      <c r="X394" s="85"/>
      <c r="Y394" s="85">
        <f t="shared" si="155"/>
        <v>0</v>
      </c>
      <c r="AA394" s="85"/>
      <c r="AB394" s="85">
        <f t="shared" si="156"/>
        <v>0</v>
      </c>
      <c r="AC394" s="85"/>
      <c r="AD394" s="31">
        <f t="shared" si="157"/>
        <v>0</v>
      </c>
      <c r="AE394" s="31"/>
      <c r="AF394" s="85"/>
      <c r="AG394" s="85">
        <f t="shared" si="158"/>
        <v>0</v>
      </c>
      <c r="AH394" s="31">
        <f t="shared" si="159"/>
        <v>0</v>
      </c>
      <c r="AI394" s="85"/>
      <c r="AJ394" s="31">
        <f t="shared" si="160"/>
        <v>0</v>
      </c>
      <c r="AK394" s="31">
        <f t="shared" si="161"/>
        <v>0</v>
      </c>
      <c r="AL394" s="85"/>
      <c r="AM394" s="85"/>
      <c r="AN394" s="85"/>
      <c r="AO394" s="85"/>
      <c r="AP394" s="85"/>
      <c r="AQ394" s="85"/>
      <c r="AR394" s="85"/>
      <c r="AS394" s="85"/>
      <c r="AT394" s="85"/>
      <c r="AU394" s="85"/>
      <c r="AV394" s="85"/>
      <c r="AW394" s="85"/>
      <c r="AX394" s="85"/>
    </row>
    <row r="395" spans="2:50" s="154" customFormat="1" ht="13" outlineLevel="1">
      <c r="B395" s="87" t="s">
        <v>667</v>
      </c>
      <c r="C395" s="88" t="s">
        <v>668</v>
      </c>
      <c r="D395" s="25">
        <v>1.1000000000000001</v>
      </c>
      <c r="E395" s="16">
        <v>43287</v>
      </c>
      <c r="F395" s="17" t="s">
        <v>12</v>
      </c>
      <c r="G395" s="27" t="s">
        <v>1292</v>
      </c>
      <c r="H395" s="81">
        <f t="shared" si="162"/>
        <v>465</v>
      </c>
      <c r="I395" s="82">
        <v>225</v>
      </c>
      <c r="J395" s="82">
        <v>240</v>
      </c>
      <c r="K395" s="258">
        <v>0</v>
      </c>
      <c r="L395" s="177" t="s">
        <v>1293</v>
      </c>
      <c r="M395" s="177" t="s">
        <v>1293</v>
      </c>
      <c r="N395" s="177" t="s">
        <v>1293</v>
      </c>
      <c r="O395" s="177" t="s">
        <v>1293</v>
      </c>
      <c r="P395" s="177" t="s">
        <v>1293</v>
      </c>
      <c r="Q395" s="85" t="s">
        <v>1159</v>
      </c>
      <c r="R395" s="85" t="s">
        <v>1159</v>
      </c>
      <c r="S395" s="179" t="s">
        <v>1305</v>
      </c>
      <c r="T395" s="85"/>
      <c r="U395" s="31">
        <f t="shared" si="154"/>
        <v>0</v>
      </c>
      <c r="V395" s="80"/>
      <c r="W395" s="276"/>
      <c r="X395" s="85"/>
      <c r="Y395" s="85">
        <f t="shared" si="155"/>
        <v>0</v>
      </c>
      <c r="AA395" s="85"/>
      <c r="AB395" s="85">
        <f t="shared" si="156"/>
        <v>0</v>
      </c>
      <c r="AC395" s="85"/>
      <c r="AD395" s="31">
        <f t="shared" si="157"/>
        <v>0</v>
      </c>
      <c r="AE395" s="31"/>
      <c r="AF395" s="85"/>
      <c r="AG395" s="85">
        <f t="shared" si="158"/>
        <v>0</v>
      </c>
      <c r="AH395" s="31">
        <f t="shared" si="159"/>
        <v>0</v>
      </c>
      <c r="AI395" s="85"/>
      <c r="AJ395" s="31">
        <f t="shared" si="160"/>
        <v>0</v>
      </c>
      <c r="AK395" s="31">
        <f t="shared" si="161"/>
        <v>0</v>
      </c>
      <c r="AL395" s="85"/>
      <c r="AM395" s="85"/>
      <c r="AN395" s="85"/>
      <c r="AO395" s="85"/>
      <c r="AP395" s="85"/>
      <c r="AQ395" s="85"/>
      <c r="AR395" s="85"/>
      <c r="AS395" s="85"/>
      <c r="AT395" s="85"/>
      <c r="AU395" s="85"/>
      <c r="AV395" s="85"/>
      <c r="AW395" s="85"/>
      <c r="AX395" s="85"/>
    </row>
    <row r="396" spans="2:50" s="154" customFormat="1" ht="13" outlineLevel="1">
      <c r="B396" s="155" t="s">
        <v>669</v>
      </c>
      <c r="C396" s="17" t="s">
        <v>670</v>
      </c>
      <c r="D396" s="40">
        <v>1.2</v>
      </c>
      <c r="E396" s="16">
        <v>43573</v>
      </c>
      <c r="F396" s="17" t="s">
        <v>12</v>
      </c>
      <c r="G396" s="27" t="s">
        <v>1292</v>
      </c>
      <c r="H396" s="81">
        <f t="shared" si="162"/>
        <v>20</v>
      </c>
      <c r="I396" s="82">
        <v>20</v>
      </c>
      <c r="J396" s="82">
        <v>0</v>
      </c>
      <c r="K396" s="258">
        <v>0</v>
      </c>
      <c r="L396" s="177" t="s">
        <v>1293</v>
      </c>
      <c r="M396" s="177" t="s">
        <v>1293</v>
      </c>
      <c r="N396" s="177" t="s">
        <v>1293</v>
      </c>
      <c r="O396" s="177" t="s">
        <v>1293</v>
      </c>
      <c r="P396" s="177" t="s">
        <v>1293</v>
      </c>
      <c r="Q396" s="85" t="s">
        <v>1159</v>
      </c>
      <c r="R396" s="85" t="s">
        <v>1159</v>
      </c>
      <c r="S396" s="179" t="s">
        <v>1306</v>
      </c>
      <c r="T396" s="85"/>
      <c r="U396" s="31">
        <f t="shared" si="154"/>
        <v>0</v>
      </c>
      <c r="V396" s="80"/>
      <c r="W396" s="276"/>
      <c r="X396" s="85"/>
      <c r="Y396" s="85">
        <f t="shared" si="155"/>
        <v>0</v>
      </c>
      <c r="AA396" s="85"/>
      <c r="AB396" s="85">
        <f t="shared" si="156"/>
        <v>0</v>
      </c>
      <c r="AC396" s="85"/>
      <c r="AD396" s="31">
        <f t="shared" si="157"/>
        <v>0</v>
      </c>
      <c r="AE396" s="31"/>
      <c r="AF396" s="85"/>
      <c r="AG396" s="85">
        <f t="shared" si="158"/>
        <v>0</v>
      </c>
      <c r="AH396" s="31">
        <f t="shared" si="159"/>
        <v>0</v>
      </c>
      <c r="AI396" s="85"/>
      <c r="AJ396" s="31">
        <f t="shared" si="160"/>
        <v>0</v>
      </c>
      <c r="AK396" s="31">
        <f t="shared" si="161"/>
        <v>0</v>
      </c>
      <c r="AL396" s="85"/>
      <c r="AM396" s="85"/>
      <c r="AN396" s="85"/>
      <c r="AO396" s="85"/>
      <c r="AP396" s="85"/>
      <c r="AQ396" s="85"/>
      <c r="AR396" s="85"/>
      <c r="AS396" s="85"/>
      <c r="AT396" s="85"/>
      <c r="AU396" s="85"/>
      <c r="AV396" s="85"/>
      <c r="AW396" s="85"/>
      <c r="AX396" s="85"/>
    </row>
    <row r="397" spans="2:50" s="154" customFormat="1" ht="13" outlineLevel="1">
      <c r="B397" s="155" t="s">
        <v>671</v>
      </c>
      <c r="C397" s="17" t="s">
        <v>1452</v>
      </c>
      <c r="D397" s="49">
        <v>1.3</v>
      </c>
      <c r="E397" s="16">
        <v>43689</v>
      </c>
      <c r="F397" s="17" t="s">
        <v>12</v>
      </c>
      <c r="G397" s="27" t="s">
        <v>1292</v>
      </c>
      <c r="H397" s="81">
        <f t="shared" si="162"/>
        <v>215</v>
      </c>
      <c r="I397" s="82">
        <v>145</v>
      </c>
      <c r="J397" s="82">
        <v>70</v>
      </c>
      <c r="K397" s="258">
        <v>0</v>
      </c>
      <c r="L397" s="177" t="s">
        <v>1293</v>
      </c>
      <c r="M397" s="177" t="s">
        <v>1293</v>
      </c>
      <c r="N397" s="177" t="s">
        <v>1293</v>
      </c>
      <c r="O397" s="177" t="s">
        <v>1293</v>
      </c>
      <c r="P397" s="177" t="s">
        <v>1293</v>
      </c>
      <c r="Q397" s="85" t="s">
        <v>1159</v>
      </c>
      <c r="R397" s="85" t="s">
        <v>1159</v>
      </c>
      <c r="S397" s="179" t="s">
        <v>1307</v>
      </c>
      <c r="T397" s="85"/>
      <c r="U397" s="31">
        <f t="shared" si="154"/>
        <v>0</v>
      </c>
      <c r="V397" s="80"/>
      <c r="W397" s="276"/>
      <c r="X397" s="85"/>
      <c r="Y397" s="85">
        <f t="shared" si="155"/>
        <v>0</v>
      </c>
      <c r="AA397" s="85"/>
      <c r="AB397" s="85">
        <f t="shared" si="156"/>
        <v>0</v>
      </c>
      <c r="AC397" s="85"/>
      <c r="AD397" s="31">
        <f t="shared" si="157"/>
        <v>0</v>
      </c>
      <c r="AE397" s="31"/>
      <c r="AF397" s="85"/>
      <c r="AG397" s="85">
        <f t="shared" si="158"/>
        <v>0</v>
      </c>
      <c r="AH397" s="31">
        <f t="shared" si="159"/>
        <v>0</v>
      </c>
      <c r="AI397" s="85"/>
      <c r="AJ397" s="31">
        <f t="shared" si="160"/>
        <v>0</v>
      </c>
      <c r="AK397" s="31">
        <f t="shared" si="161"/>
        <v>0</v>
      </c>
      <c r="AL397" s="85"/>
      <c r="AM397" s="85"/>
      <c r="AN397" s="85"/>
      <c r="AO397" s="85"/>
      <c r="AP397" s="85"/>
      <c r="AQ397" s="85"/>
      <c r="AR397" s="85"/>
      <c r="AS397" s="85"/>
      <c r="AT397" s="85"/>
      <c r="AU397" s="85"/>
      <c r="AV397" s="85"/>
      <c r="AW397" s="85"/>
      <c r="AX397" s="85"/>
    </row>
    <row r="398" spans="2:50" s="154" customFormat="1" ht="13" outlineLevel="1">
      <c r="B398" s="155" t="s">
        <v>956</v>
      </c>
      <c r="C398" s="17" t="s">
        <v>1453</v>
      </c>
      <c r="D398" s="49">
        <v>1.2</v>
      </c>
      <c r="E398" s="16">
        <v>43689</v>
      </c>
      <c r="F398" s="17" t="s">
        <v>12</v>
      </c>
      <c r="G398" s="27" t="s">
        <v>1292</v>
      </c>
      <c r="H398" s="81">
        <f t="shared" si="162"/>
        <v>205</v>
      </c>
      <c r="I398" s="82">
        <v>135</v>
      </c>
      <c r="J398" s="82">
        <v>70</v>
      </c>
      <c r="K398" s="258">
        <v>0</v>
      </c>
      <c r="L398" s="177" t="s">
        <v>1293</v>
      </c>
      <c r="M398" s="177" t="s">
        <v>1293</v>
      </c>
      <c r="N398" s="177" t="s">
        <v>1293</v>
      </c>
      <c r="O398" s="177" t="s">
        <v>1293</v>
      </c>
      <c r="P398" s="177" t="s">
        <v>1293</v>
      </c>
      <c r="Q398" s="85" t="s">
        <v>1159</v>
      </c>
      <c r="R398" s="85" t="s">
        <v>1159</v>
      </c>
      <c r="S398" s="179" t="s">
        <v>1307</v>
      </c>
      <c r="T398" s="85"/>
      <c r="U398" s="31">
        <f t="shared" si="154"/>
        <v>0</v>
      </c>
      <c r="V398" s="80"/>
      <c r="W398" s="276"/>
      <c r="X398" s="85"/>
      <c r="Y398" s="85">
        <f t="shared" si="155"/>
        <v>0</v>
      </c>
      <c r="AA398" s="85"/>
      <c r="AB398" s="85">
        <f t="shared" si="156"/>
        <v>0</v>
      </c>
      <c r="AC398" s="85"/>
      <c r="AD398" s="31">
        <f t="shared" si="157"/>
        <v>0</v>
      </c>
      <c r="AE398" s="31"/>
      <c r="AF398" s="85"/>
      <c r="AG398" s="85">
        <f t="shared" si="158"/>
        <v>0</v>
      </c>
      <c r="AH398" s="31">
        <f t="shared" si="159"/>
        <v>0</v>
      </c>
      <c r="AI398" s="85"/>
      <c r="AJ398" s="31">
        <f t="shared" si="160"/>
        <v>0</v>
      </c>
      <c r="AK398" s="31">
        <f t="shared" si="161"/>
        <v>0</v>
      </c>
      <c r="AL398" s="85"/>
      <c r="AM398" s="85"/>
      <c r="AN398" s="85"/>
      <c r="AO398" s="85"/>
      <c r="AP398" s="85"/>
      <c r="AQ398" s="85"/>
      <c r="AR398" s="85"/>
      <c r="AS398" s="85"/>
      <c r="AT398" s="85"/>
      <c r="AU398" s="85"/>
      <c r="AV398" s="85"/>
      <c r="AW398" s="85"/>
      <c r="AX398" s="85"/>
    </row>
    <row r="399" spans="2:50" s="154" customFormat="1" ht="13" outlineLevel="1">
      <c r="B399" s="155" t="s">
        <v>672</v>
      </c>
      <c r="C399" s="17" t="s">
        <v>1454</v>
      </c>
      <c r="D399" s="40" t="s">
        <v>673</v>
      </c>
      <c r="E399" s="16">
        <v>42587</v>
      </c>
      <c r="F399" s="17" t="s">
        <v>12</v>
      </c>
      <c r="G399" s="27" t="s">
        <v>1292</v>
      </c>
      <c r="H399" s="81">
        <f t="shared" si="162"/>
        <v>5</v>
      </c>
      <c r="I399" s="82">
        <v>5</v>
      </c>
      <c r="J399" s="82">
        <v>0</v>
      </c>
      <c r="K399" s="258">
        <v>0</v>
      </c>
      <c r="L399" s="177" t="s">
        <v>1293</v>
      </c>
      <c r="M399" s="177" t="s">
        <v>1293</v>
      </c>
      <c r="N399" s="177" t="s">
        <v>1293</v>
      </c>
      <c r="O399" s="177" t="s">
        <v>1293</v>
      </c>
      <c r="P399" s="177" t="s">
        <v>1293</v>
      </c>
      <c r="Q399" s="85" t="s">
        <v>1158</v>
      </c>
      <c r="R399" s="85" t="s">
        <v>1159</v>
      </c>
      <c r="S399" s="179" t="s">
        <v>1294</v>
      </c>
      <c r="T399" s="85"/>
      <c r="U399" s="31">
        <f t="shared" si="154"/>
        <v>0</v>
      </c>
      <c r="V399" s="80"/>
      <c r="W399" s="276"/>
      <c r="X399" s="85"/>
      <c r="Y399" s="85">
        <f t="shared" si="155"/>
        <v>0</v>
      </c>
      <c r="AA399" s="85"/>
      <c r="AB399" s="85">
        <f t="shared" si="156"/>
        <v>0</v>
      </c>
      <c r="AC399" s="85"/>
      <c r="AD399" s="31">
        <f t="shared" si="157"/>
        <v>0</v>
      </c>
      <c r="AE399" s="31"/>
      <c r="AF399" s="85"/>
      <c r="AG399" s="85">
        <f t="shared" si="158"/>
        <v>0</v>
      </c>
      <c r="AH399" s="31">
        <f t="shared" si="159"/>
        <v>0</v>
      </c>
      <c r="AI399" s="85"/>
      <c r="AJ399" s="31">
        <f t="shared" si="160"/>
        <v>0</v>
      </c>
      <c r="AK399" s="31">
        <f t="shared" si="161"/>
        <v>0</v>
      </c>
      <c r="AL399" s="85"/>
      <c r="AM399" s="85"/>
      <c r="AN399" s="85"/>
      <c r="AO399" s="85"/>
      <c r="AP399" s="85"/>
      <c r="AQ399" s="85"/>
      <c r="AR399" s="85"/>
      <c r="AS399" s="85"/>
      <c r="AT399" s="85"/>
      <c r="AU399" s="85"/>
      <c r="AV399" s="85"/>
      <c r="AW399" s="85"/>
      <c r="AX399" s="85"/>
    </row>
    <row r="400" spans="2:50" s="154" customFormat="1" ht="13" outlineLevel="1">
      <c r="B400" s="155" t="s">
        <v>674</v>
      </c>
      <c r="C400" s="17" t="s">
        <v>675</v>
      </c>
      <c r="D400" s="40" t="s">
        <v>556</v>
      </c>
      <c r="E400" s="16">
        <v>43237</v>
      </c>
      <c r="F400" s="17" t="s">
        <v>12</v>
      </c>
      <c r="G400" s="27" t="s">
        <v>1292</v>
      </c>
      <c r="H400" s="81">
        <f t="shared" si="162"/>
        <v>29</v>
      </c>
      <c r="I400" s="82">
        <v>25</v>
      </c>
      <c r="J400" s="82">
        <v>4</v>
      </c>
      <c r="K400" s="258">
        <v>0</v>
      </c>
      <c r="L400" s="177" t="s">
        <v>1293</v>
      </c>
      <c r="M400" s="177" t="s">
        <v>1293</v>
      </c>
      <c r="N400" s="177" t="s">
        <v>1293</v>
      </c>
      <c r="O400" s="177" t="s">
        <v>1293</v>
      </c>
      <c r="P400" s="177" t="s">
        <v>1293</v>
      </c>
      <c r="Q400" s="85" t="s">
        <v>1158</v>
      </c>
      <c r="R400" s="85" t="s">
        <v>1159</v>
      </c>
      <c r="S400" s="179" t="s">
        <v>1307</v>
      </c>
      <c r="T400" s="85"/>
      <c r="U400" s="31">
        <f t="shared" si="154"/>
        <v>0</v>
      </c>
      <c r="V400" s="80"/>
      <c r="W400" s="276"/>
      <c r="X400" s="85"/>
      <c r="Y400" s="85">
        <f t="shared" si="155"/>
        <v>0</v>
      </c>
      <c r="AA400" s="85"/>
      <c r="AB400" s="85">
        <f t="shared" si="156"/>
        <v>0</v>
      </c>
      <c r="AC400" s="85"/>
      <c r="AD400" s="31">
        <f t="shared" si="157"/>
        <v>0</v>
      </c>
      <c r="AE400" s="31"/>
      <c r="AF400" s="85"/>
      <c r="AG400" s="85">
        <f t="shared" si="158"/>
        <v>0</v>
      </c>
      <c r="AH400" s="31">
        <f t="shared" si="159"/>
        <v>0</v>
      </c>
      <c r="AI400" s="85"/>
      <c r="AJ400" s="31">
        <f t="shared" si="160"/>
        <v>0</v>
      </c>
      <c r="AK400" s="31">
        <f t="shared" si="161"/>
        <v>0</v>
      </c>
      <c r="AL400" s="85"/>
      <c r="AM400" s="85"/>
      <c r="AN400" s="85"/>
      <c r="AO400" s="85"/>
      <c r="AP400" s="85"/>
      <c r="AQ400" s="85"/>
      <c r="AR400" s="85"/>
      <c r="AS400" s="85"/>
      <c r="AT400" s="85"/>
      <c r="AU400" s="85"/>
      <c r="AV400" s="85"/>
      <c r="AW400" s="85"/>
      <c r="AX400" s="85"/>
    </row>
    <row r="401" spans="2:50" s="154" customFormat="1" ht="13" outlineLevel="1">
      <c r="B401" s="155" t="s">
        <v>676</v>
      </c>
      <c r="C401" s="17" t="s">
        <v>677</v>
      </c>
      <c r="D401" s="40" t="s">
        <v>624</v>
      </c>
      <c r="E401" s="16">
        <v>42755</v>
      </c>
      <c r="F401" s="17" t="s">
        <v>12</v>
      </c>
      <c r="G401" s="27" t="s">
        <v>1292</v>
      </c>
      <c r="H401" s="81">
        <f t="shared" si="162"/>
        <v>32</v>
      </c>
      <c r="I401" s="82">
        <v>32</v>
      </c>
      <c r="J401" s="82">
        <v>0</v>
      </c>
      <c r="K401" s="258">
        <v>0</v>
      </c>
      <c r="L401" s="177" t="s">
        <v>1293</v>
      </c>
      <c r="M401" s="177" t="s">
        <v>1293</v>
      </c>
      <c r="N401" s="177" t="s">
        <v>1293</v>
      </c>
      <c r="O401" s="177" t="s">
        <v>1293</v>
      </c>
      <c r="P401" s="177" t="s">
        <v>1293</v>
      </c>
      <c r="Q401" s="85" t="s">
        <v>1158</v>
      </c>
      <c r="R401" s="85" t="s">
        <v>1159</v>
      </c>
      <c r="S401" s="179" t="s">
        <v>1294</v>
      </c>
      <c r="T401" s="85"/>
      <c r="U401" s="31">
        <f t="shared" si="154"/>
        <v>0</v>
      </c>
      <c r="V401" s="80"/>
      <c r="W401" s="276"/>
      <c r="X401" s="85"/>
      <c r="Y401" s="85">
        <f t="shared" si="155"/>
        <v>0</v>
      </c>
      <c r="AA401" s="85"/>
      <c r="AB401" s="85">
        <f t="shared" si="156"/>
        <v>0</v>
      </c>
      <c r="AC401" s="85"/>
      <c r="AD401" s="31">
        <f t="shared" si="157"/>
        <v>0</v>
      </c>
      <c r="AE401" s="31"/>
      <c r="AF401" s="85"/>
      <c r="AG401" s="85">
        <f t="shared" si="158"/>
        <v>0</v>
      </c>
      <c r="AH401" s="31">
        <f t="shared" si="159"/>
        <v>0</v>
      </c>
      <c r="AI401" s="85"/>
      <c r="AJ401" s="31">
        <f t="shared" si="160"/>
        <v>0</v>
      </c>
      <c r="AK401" s="31">
        <f t="shared" si="161"/>
        <v>0</v>
      </c>
      <c r="AL401" s="85"/>
      <c r="AM401" s="85"/>
      <c r="AN401" s="85"/>
      <c r="AO401" s="85"/>
      <c r="AP401" s="85"/>
      <c r="AQ401" s="85"/>
      <c r="AR401" s="85"/>
      <c r="AS401" s="85"/>
      <c r="AT401" s="85"/>
      <c r="AU401" s="85"/>
      <c r="AV401" s="85"/>
      <c r="AW401" s="85"/>
      <c r="AX401" s="85"/>
    </row>
    <row r="402" spans="2:50" s="154" customFormat="1" ht="13" outlineLevel="1">
      <c r="B402" s="155" t="s">
        <v>678</v>
      </c>
      <c r="C402" s="17" t="s">
        <v>679</v>
      </c>
      <c r="D402" s="25" t="s">
        <v>680</v>
      </c>
      <c r="E402" s="16">
        <v>43070</v>
      </c>
      <c r="F402" s="17" t="s">
        <v>12</v>
      </c>
      <c r="G402" s="27" t="s">
        <v>1292</v>
      </c>
      <c r="H402" s="81">
        <f t="shared" si="162"/>
        <v>15</v>
      </c>
      <c r="I402" s="82">
        <v>15</v>
      </c>
      <c r="J402" s="82">
        <v>0</v>
      </c>
      <c r="K402" s="258">
        <v>0</v>
      </c>
      <c r="L402" s="177" t="s">
        <v>1293</v>
      </c>
      <c r="M402" s="177" t="s">
        <v>1293</v>
      </c>
      <c r="N402" s="177" t="s">
        <v>1293</v>
      </c>
      <c r="O402" s="177" t="s">
        <v>1293</v>
      </c>
      <c r="P402" s="177" t="s">
        <v>1293</v>
      </c>
      <c r="Q402" s="85" t="s">
        <v>1158</v>
      </c>
      <c r="R402" s="85" t="s">
        <v>1159</v>
      </c>
      <c r="S402" s="179" t="s">
        <v>1294</v>
      </c>
      <c r="T402" s="85"/>
      <c r="U402" s="31">
        <f t="shared" si="154"/>
        <v>0</v>
      </c>
      <c r="V402" s="80"/>
      <c r="W402" s="276"/>
      <c r="X402" s="85"/>
      <c r="Y402" s="85">
        <f t="shared" si="155"/>
        <v>0</v>
      </c>
      <c r="AA402" s="85"/>
      <c r="AB402" s="85">
        <f t="shared" si="156"/>
        <v>0</v>
      </c>
      <c r="AC402" s="85"/>
      <c r="AD402" s="31">
        <f t="shared" si="157"/>
        <v>0</v>
      </c>
      <c r="AE402" s="31"/>
      <c r="AF402" s="85"/>
      <c r="AG402" s="85">
        <f t="shared" si="158"/>
        <v>0</v>
      </c>
      <c r="AH402" s="31">
        <f t="shared" si="159"/>
        <v>0</v>
      </c>
      <c r="AI402" s="85"/>
      <c r="AJ402" s="31">
        <f t="shared" si="160"/>
        <v>0</v>
      </c>
      <c r="AK402" s="31">
        <f t="shared" si="161"/>
        <v>0</v>
      </c>
      <c r="AL402" s="85"/>
      <c r="AM402" s="85"/>
      <c r="AN402" s="85"/>
      <c r="AO402" s="85"/>
      <c r="AP402" s="85"/>
      <c r="AQ402" s="85"/>
      <c r="AR402" s="85"/>
      <c r="AS402" s="85"/>
      <c r="AT402" s="85"/>
      <c r="AU402" s="85"/>
      <c r="AV402" s="85"/>
      <c r="AW402" s="85"/>
      <c r="AX402" s="85"/>
    </row>
    <row r="403" spans="2:50" s="154" customFormat="1" ht="13" outlineLevel="1">
      <c r="B403" s="155" t="s">
        <v>681</v>
      </c>
      <c r="C403" s="17" t="s">
        <v>682</v>
      </c>
      <c r="D403" s="25" t="s">
        <v>683</v>
      </c>
      <c r="E403" s="16">
        <v>42986</v>
      </c>
      <c r="F403" s="26" t="s">
        <v>12</v>
      </c>
      <c r="G403" s="27" t="s">
        <v>1292</v>
      </c>
      <c r="H403" s="81">
        <f t="shared" si="162"/>
        <v>56</v>
      </c>
      <c r="I403" s="82">
        <v>40</v>
      </c>
      <c r="J403" s="82">
        <v>16</v>
      </c>
      <c r="K403" s="258">
        <v>0</v>
      </c>
      <c r="L403" s="177" t="s">
        <v>1293</v>
      </c>
      <c r="M403" s="177" t="s">
        <v>1293</v>
      </c>
      <c r="N403" s="177" t="s">
        <v>1293</v>
      </c>
      <c r="O403" s="177" t="s">
        <v>1293</v>
      </c>
      <c r="P403" s="177" t="s">
        <v>1293</v>
      </c>
      <c r="Q403" s="85" t="s">
        <v>1158</v>
      </c>
      <c r="R403" s="85" t="s">
        <v>1159</v>
      </c>
      <c r="S403" s="179" t="s">
        <v>1294</v>
      </c>
      <c r="T403" s="85"/>
      <c r="U403" s="31">
        <f t="shared" si="154"/>
        <v>0</v>
      </c>
      <c r="V403" s="80"/>
      <c r="W403" s="276"/>
      <c r="X403" s="85"/>
      <c r="Y403" s="85">
        <f t="shared" si="155"/>
        <v>0</v>
      </c>
      <c r="AA403" s="85"/>
      <c r="AB403" s="85">
        <f t="shared" si="156"/>
        <v>0</v>
      </c>
      <c r="AC403" s="85"/>
      <c r="AD403" s="31">
        <f t="shared" si="157"/>
        <v>0</v>
      </c>
      <c r="AE403" s="31"/>
      <c r="AF403" s="85"/>
      <c r="AG403" s="85">
        <f t="shared" si="158"/>
        <v>0</v>
      </c>
      <c r="AH403" s="31">
        <f t="shared" si="159"/>
        <v>0</v>
      </c>
      <c r="AI403" s="85"/>
      <c r="AJ403" s="31">
        <f t="shared" si="160"/>
        <v>0</v>
      </c>
      <c r="AK403" s="31">
        <f t="shared" si="161"/>
        <v>0</v>
      </c>
      <c r="AL403" s="85"/>
      <c r="AM403" s="85"/>
      <c r="AN403" s="85"/>
      <c r="AO403" s="85"/>
      <c r="AP403" s="85"/>
      <c r="AQ403" s="85"/>
      <c r="AR403" s="85"/>
      <c r="AS403" s="85"/>
      <c r="AT403" s="85"/>
      <c r="AU403" s="85"/>
      <c r="AV403" s="85"/>
      <c r="AW403" s="85"/>
      <c r="AX403" s="85"/>
    </row>
    <row r="404" spans="2:50" s="154" customFormat="1" ht="13" outlineLevel="1">
      <c r="B404" s="155" t="s">
        <v>684</v>
      </c>
      <c r="C404" s="17" t="s">
        <v>685</v>
      </c>
      <c r="D404" s="25" t="s">
        <v>586</v>
      </c>
      <c r="E404" s="16">
        <v>43126</v>
      </c>
      <c r="F404" s="26" t="s">
        <v>12</v>
      </c>
      <c r="G404" s="27" t="s">
        <v>1292</v>
      </c>
      <c r="H404" s="81">
        <f t="shared" si="162"/>
        <v>104</v>
      </c>
      <c r="I404" s="82">
        <v>34</v>
      </c>
      <c r="J404" s="82">
        <v>70</v>
      </c>
      <c r="K404" s="258">
        <v>0</v>
      </c>
      <c r="L404" s="177" t="s">
        <v>1293</v>
      </c>
      <c r="M404" s="177" t="s">
        <v>1293</v>
      </c>
      <c r="N404" s="177" t="s">
        <v>1293</v>
      </c>
      <c r="O404" s="177" t="s">
        <v>1293</v>
      </c>
      <c r="P404" s="177" t="s">
        <v>1293</v>
      </c>
      <c r="Q404" s="85" t="s">
        <v>1158</v>
      </c>
      <c r="R404" s="85" t="s">
        <v>1159</v>
      </c>
      <c r="S404" s="179" t="s">
        <v>1294</v>
      </c>
      <c r="T404" s="85"/>
      <c r="U404" s="31">
        <f t="shared" si="154"/>
        <v>0</v>
      </c>
      <c r="V404" s="80"/>
      <c r="W404" s="276"/>
      <c r="X404" s="85"/>
      <c r="Y404" s="85">
        <f t="shared" si="155"/>
        <v>0</v>
      </c>
      <c r="AA404" s="85"/>
      <c r="AB404" s="85">
        <f t="shared" si="156"/>
        <v>0</v>
      </c>
      <c r="AC404" s="85"/>
      <c r="AD404" s="31">
        <f t="shared" si="157"/>
        <v>0</v>
      </c>
      <c r="AE404" s="31"/>
      <c r="AF404" s="85"/>
      <c r="AG404" s="85">
        <f t="shared" si="158"/>
        <v>0</v>
      </c>
      <c r="AH404" s="31">
        <f t="shared" si="159"/>
        <v>0</v>
      </c>
      <c r="AI404" s="85"/>
      <c r="AJ404" s="31">
        <f t="shared" si="160"/>
        <v>0</v>
      </c>
      <c r="AK404" s="31">
        <f t="shared" si="161"/>
        <v>0</v>
      </c>
      <c r="AL404" s="85"/>
      <c r="AM404" s="85"/>
      <c r="AN404" s="85"/>
      <c r="AO404" s="85"/>
      <c r="AP404" s="85"/>
      <c r="AQ404" s="85"/>
      <c r="AR404" s="85"/>
      <c r="AS404" s="85"/>
      <c r="AT404" s="85"/>
      <c r="AU404" s="85"/>
      <c r="AV404" s="85"/>
      <c r="AW404" s="85"/>
      <c r="AX404" s="85"/>
    </row>
    <row r="405" spans="2:50" s="154" customFormat="1" ht="26" outlineLevel="1">
      <c r="B405" s="155" t="s">
        <v>686</v>
      </c>
      <c r="C405" s="14" t="s">
        <v>687</v>
      </c>
      <c r="D405" s="25">
        <v>1.4</v>
      </c>
      <c r="E405" s="16">
        <v>43523</v>
      </c>
      <c r="F405" s="26" t="s">
        <v>12</v>
      </c>
      <c r="G405" s="27" t="s">
        <v>1292</v>
      </c>
      <c r="H405" s="81">
        <f t="shared" si="162"/>
        <v>297</v>
      </c>
      <c r="I405" s="82">
        <v>57</v>
      </c>
      <c r="J405" s="82">
        <v>240</v>
      </c>
      <c r="K405" s="258">
        <v>0</v>
      </c>
      <c r="L405" s="177" t="s">
        <v>1293</v>
      </c>
      <c r="M405" s="177" t="s">
        <v>1293</v>
      </c>
      <c r="N405" s="177" t="s">
        <v>1293</v>
      </c>
      <c r="O405" s="177" t="s">
        <v>1293</v>
      </c>
      <c r="P405" s="177" t="s">
        <v>1293</v>
      </c>
      <c r="Q405" s="85" t="s">
        <v>1158</v>
      </c>
      <c r="R405" s="85" t="s">
        <v>1159</v>
      </c>
      <c r="S405" s="179" t="s">
        <v>1294</v>
      </c>
      <c r="T405" s="85"/>
      <c r="U405" s="31">
        <f t="shared" si="154"/>
        <v>0</v>
      </c>
      <c r="V405" s="80"/>
      <c r="W405" s="276"/>
      <c r="X405" s="85"/>
      <c r="Y405" s="85">
        <f t="shared" si="155"/>
        <v>0</v>
      </c>
      <c r="AA405" s="85"/>
      <c r="AB405" s="85">
        <f t="shared" si="156"/>
        <v>0</v>
      </c>
      <c r="AC405" s="85"/>
      <c r="AD405" s="31">
        <f t="shared" si="157"/>
        <v>0</v>
      </c>
      <c r="AE405" s="31"/>
      <c r="AF405" s="85"/>
      <c r="AG405" s="85">
        <f t="shared" si="158"/>
        <v>0</v>
      </c>
      <c r="AH405" s="31">
        <f t="shared" si="159"/>
        <v>0</v>
      </c>
      <c r="AI405" s="85"/>
      <c r="AJ405" s="31">
        <f t="shared" si="160"/>
        <v>0</v>
      </c>
      <c r="AK405" s="31">
        <f t="shared" si="161"/>
        <v>0</v>
      </c>
      <c r="AL405" s="85"/>
      <c r="AM405" s="85"/>
      <c r="AN405" s="85"/>
      <c r="AO405" s="85"/>
      <c r="AP405" s="85"/>
      <c r="AQ405" s="85"/>
      <c r="AR405" s="85"/>
      <c r="AS405" s="85"/>
      <c r="AT405" s="85"/>
      <c r="AU405" s="85"/>
      <c r="AV405" s="85"/>
      <c r="AW405" s="85"/>
      <c r="AX405" s="85"/>
    </row>
    <row r="406" spans="2:50" s="154" customFormat="1" ht="26" outlineLevel="1">
      <c r="B406" s="155" t="s">
        <v>688</v>
      </c>
      <c r="C406" s="14" t="s">
        <v>689</v>
      </c>
      <c r="D406" s="25">
        <v>1.5</v>
      </c>
      <c r="E406" s="16">
        <v>43751</v>
      </c>
      <c r="F406" s="26" t="s">
        <v>12</v>
      </c>
      <c r="G406" s="27" t="s">
        <v>1292</v>
      </c>
      <c r="H406" s="81">
        <f t="shared" si="162"/>
        <v>531</v>
      </c>
      <c r="I406" s="82">
        <v>530</v>
      </c>
      <c r="J406" s="82">
        <v>1</v>
      </c>
      <c r="K406" s="258">
        <v>0</v>
      </c>
      <c r="L406" s="177" t="s">
        <v>1293</v>
      </c>
      <c r="M406" s="177" t="s">
        <v>1293</v>
      </c>
      <c r="N406" s="177" t="s">
        <v>1293</v>
      </c>
      <c r="O406" s="177" t="s">
        <v>1293</v>
      </c>
      <c r="P406" s="177" t="s">
        <v>1293</v>
      </c>
      <c r="Q406" s="85" t="s">
        <v>1158</v>
      </c>
      <c r="R406" s="85" t="s">
        <v>1159</v>
      </c>
      <c r="S406" s="179" t="s">
        <v>1294</v>
      </c>
      <c r="T406" s="85"/>
      <c r="U406" s="31">
        <f t="shared" si="154"/>
        <v>0</v>
      </c>
      <c r="V406" s="80"/>
      <c r="W406" s="276"/>
      <c r="X406" s="85"/>
      <c r="Y406" s="85">
        <f t="shared" si="155"/>
        <v>0</v>
      </c>
      <c r="AA406" s="85"/>
      <c r="AB406" s="85">
        <f t="shared" si="156"/>
        <v>0</v>
      </c>
      <c r="AC406" s="85"/>
      <c r="AD406" s="31">
        <f t="shared" si="157"/>
        <v>0</v>
      </c>
      <c r="AE406" s="31"/>
      <c r="AF406" s="85"/>
      <c r="AG406" s="85">
        <f t="shared" si="158"/>
        <v>0</v>
      </c>
      <c r="AH406" s="31">
        <f t="shared" si="159"/>
        <v>0</v>
      </c>
      <c r="AI406" s="85"/>
      <c r="AJ406" s="31">
        <f t="shared" si="160"/>
        <v>0</v>
      </c>
      <c r="AK406" s="31">
        <f t="shared" si="161"/>
        <v>0</v>
      </c>
      <c r="AL406" s="85"/>
      <c r="AM406" s="85"/>
      <c r="AN406" s="85"/>
      <c r="AO406" s="85"/>
      <c r="AP406" s="85"/>
      <c r="AQ406" s="85"/>
      <c r="AR406" s="85"/>
      <c r="AS406" s="85"/>
      <c r="AT406" s="85"/>
      <c r="AU406" s="85"/>
      <c r="AV406" s="85"/>
      <c r="AW406" s="85"/>
      <c r="AX406" s="85"/>
    </row>
    <row r="407" spans="2:50" s="154" customFormat="1" ht="13" outlineLevel="1">
      <c r="B407" s="155" t="s">
        <v>690</v>
      </c>
      <c r="C407" s="157" t="s">
        <v>691</v>
      </c>
      <c r="D407" s="40" t="s">
        <v>630</v>
      </c>
      <c r="E407" s="16">
        <v>42894</v>
      </c>
      <c r="F407" s="26" t="s">
        <v>12</v>
      </c>
      <c r="G407" s="27" t="s">
        <v>1292</v>
      </c>
      <c r="H407" s="81">
        <f t="shared" si="162"/>
        <v>52</v>
      </c>
      <c r="I407" s="82">
        <v>52</v>
      </c>
      <c r="J407" s="82">
        <v>0</v>
      </c>
      <c r="K407" s="258">
        <v>0</v>
      </c>
      <c r="L407" s="177" t="s">
        <v>1293</v>
      </c>
      <c r="M407" s="177" t="s">
        <v>1293</v>
      </c>
      <c r="N407" s="177" t="s">
        <v>1293</v>
      </c>
      <c r="O407" s="177" t="s">
        <v>1293</v>
      </c>
      <c r="P407" s="177" t="s">
        <v>1293</v>
      </c>
      <c r="Q407" s="85" t="s">
        <v>1158</v>
      </c>
      <c r="R407" s="85" t="s">
        <v>1159</v>
      </c>
      <c r="S407" s="179" t="s">
        <v>1294</v>
      </c>
      <c r="T407" s="85"/>
      <c r="U407" s="31">
        <f t="shared" si="154"/>
        <v>0</v>
      </c>
      <c r="V407" s="80"/>
      <c r="W407" s="276"/>
      <c r="X407" s="85"/>
      <c r="Y407" s="85">
        <f t="shared" si="155"/>
        <v>0</v>
      </c>
      <c r="AA407" s="85"/>
      <c r="AB407" s="85">
        <f t="shared" si="156"/>
        <v>0</v>
      </c>
      <c r="AC407" s="85"/>
      <c r="AD407" s="31">
        <f t="shared" si="157"/>
        <v>0</v>
      </c>
      <c r="AE407" s="31"/>
      <c r="AF407" s="85"/>
      <c r="AG407" s="85">
        <f t="shared" si="158"/>
        <v>0</v>
      </c>
      <c r="AH407" s="31">
        <f t="shared" si="159"/>
        <v>0</v>
      </c>
      <c r="AI407" s="85"/>
      <c r="AJ407" s="31">
        <f t="shared" si="160"/>
        <v>0</v>
      </c>
      <c r="AK407" s="31">
        <f t="shared" si="161"/>
        <v>0</v>
      </c>
      <c r="AL407" s="85"/>
      <c r="AM407" s="85"/>
      <c r="AN407" s="85"/>
      <c r="AO407" s="85"/>
      <c r="AP407" s="85"/>
      <c r="AQ407" s="85"/>
      <c r="AR407" s="85"/>
      <c r="AS407" s="85"/>
      <c r="AT407" s="85"/>
      <c r="AU407" s="85"/>
      <c r="AV407" s="85"/>
      <c r="AW407" s="85"/>
      <c r="AX407" s="85"/>
    </row>
    <row r="408" spans="2:50" s="154" customFormat="1" ht="13" outlineLevel="1">
      <c r="B408" s="155" t="s">
        <v>692</v>
      </c>
      <c r="C408" s="157" t="s">
        <v>693</v>
      </c>
      <c r="D408" s="40" t="s">
        <v>694</v>
      </c>
      <c r="E408" s="16">
        <v>42894</v>
      </c>
      <c r="F408" s="26" t="s">
        <v>12</v>
      </c>
      <c r="G408" s="27" t="s">
        <v>1292</v>
      </c>
      <c r="H408" s="81">
        <f t="shared" si="162"/>
        <v>826</v>
      </c>
      <c r="I408" s="82">
        <v>282</v>
      </c>
      <c r="J408" s="82">
        <v>544</v>
      </c>
      <c r="K408" s="258">
        <v>0</v>
      </c>
      <c r="L408" s="177" t="s">
        <v>1293</v>
      </c>
      <c r="M408" s="177" t="s">
        <v>1293</v>
      </c>
      <c r="N408" s="177" t="s">
        <v>1293</v>
      </c>
      <c r="O408" s="177" t="s">
        <v>1293</v>
      </c>
      <c r="P408" s="177" t="s">
        <v>1293</v>
      </c>
      <c r="Q408" s="85" t="s">
        <v>1158</v>
      </c>
      <c r="R408" s="85" t="s">
        <v>1159</v>
      </c>
      <c r="S408" s="179" t="s">
        <v>1294</v>
      </c>
      <c r="T408" s="85"/>
      <c r="U408" s="31">
        <f t="shared" si="154"/>
        <v>0</v>
      </c>
      <c r="V408" s="80"/>
      <c r="W408" s="276"/>
      <c r="X408" s="85"/>
      <c r="Y408" s="85">
        <f t="shared" si="155"/>
        <v>0</v>
      </c>
      <c r="AA408" s="85"/>
      <c r="AB408" s="85">
        <f t="shared" si="156"/>
        <v>0</v>
      </c>
      <c r="AC408" s="85"/>
      <c r="AD408" s="31">
        <f t="shared" si="157"/>
        <v>0</v>
      </c>
      <c r="AE408" s="31"/>
      <c r="AF408" s="85"/>
      <c r="AG408" s="85">
        <f t="shared" si="158"/>
        <v>0</v>
      </c>
      <c r="AH408" s="31">
        <f t="shared" si="159"/>
        <v>0</v>
      </c>
      <c r="AI408" s="85"/>
      <c r="AJ408" s="31">
        <f t="shared" si="160"/>
        <v>0</v>
      </c>
      <c r="AK408" s="31">
        <f t="shared" si="161"/>
        <v>0</v>
      </c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</row>
    <row r="409" spans="2:50" s="154" customFormat="1" ht="13" outlineLevel="1">
      <c r="B409" s="155" t="s">
        <v>695</v>
      </c>
      <c r="C409" s="157" t="s">
        <v>696</v>
      </c>
      <c r="D409" s="25" t="s">
        <v>517</v>
      </c>
      <c r="E409" s="16">
        <v>42947</v>
      </c>
      <c r="F409" s="26" t="s">
        <v>12</v>
      </c>
      <c r="G409" s="27" t="s">
        <v>1292</v>
      </c>
      <c r="H409" s="81">
        <f t="shared" si="162"/>
        <v>31</v>
      </c>
      <c r="I409" s="82">
        <v>17</v>
      </c>
      <c r="J409" s="82">
        <v>14</v>
      </c>
      <c r="K409" s="258">
        <v>0</v>
      </c>
      <c r="L409" s="177" t="s">
        <v>1293</v>
      </c>
      <c r="M409" s="177" t="s">
        <v>1293</v>
      </c>
      <c r="N409" s="177" t="s">
        <v>1293</v>
      </c>
      <c r="O409" s="177" t="s">
        <v>1293</v>
      </c>
      <c r="P409" s="177" t="s">
        <v>1293</v>
      </c>
      <c r="Q409" s="85" t="s">
        <v>1158</v>
      </c>
      <c r="R409" s="85" t="s">
        <v>1159</v>
      </c>
      <c r="S409" s="179" t="s">
        <v>1294</v>
      </c>
      <c r="T409" s="85"/>
      <c r="U409" s="31">
        <f t="shared" si="154"/>
        <v>0</v>
      </c>
      <c r="V409" s="80"/>
      <c r="W409" s="276"/>
      <c r="X409" s="85"/>
      <c r="Y409" s="85">
        <f t="shared" si="155"/>
        <v>0</v>
      </c>
      <c r="AA409" s="85"/>
      <c r="AB409" s="85">
        <f t="shared" si="156"/>
        <v>0</v>
      </c>
      <c r="AC409" s="85"/>
      <c r="AD409" s="31">
        <f t="shared" si="157"/>
        <v>0</v>
      </c>
      <c r="AE409" s="31"/>
      <c r="AF409" s="85"/>
      <c r="AG409" s="85">
        <f t="shared" si="158"/>
        <v>0</v>
      </c>
      <c r="AH409" s="31">
        <f t="shared" si="159"/>
        <v>0</v>
      </c>
      <c r="AI409" s="85"/>
      <c r="AJ409" s="31">
        <f t="shared" si="160"/>
        <v>0</v>
      </c>
      <c r="AK409" s="31">
        <f t="shared" si="161"/>
        <v>0</v>
      </c>
      <c r="AL409" s="85"/>
      <c r="AM409" s="85"/>
      <c r="AN409" s="85"/>
      <c r="AO409" s="85"/>
      <c r="AP409" s="85"/>
      <c r="AQ409" s="85"/>
      <c r="AR409" s="85"/>
      <c r="AS409" s="85"/>
      <c r="AT409" s="85"/>
      <c r="AU409" s="85"/>
      <c r="AV409" s="85"/>
      <c r="AW409" s="85"/>
      <c r="AX409" s="85"/>
    </row>
    <row r="410" spans="2:50" s="154" customFormat="1" ht="13" outlineLevel="1">
      <c r="B410" s="155" t="s">
        <v>697</v>
      </c>
      <c r="C410" s="89" t="s">
        <v>698</v>
      </c>
      <c r="D410" s="25" t="s">
        <v>699</v>
      </c>
      <c r="E410" s="16">
        <v>43126</v>
      </c>
      <c r="F410" s="26" t="s">
        <v>12</v>
      </c>
      <c r="G410" s="27" t="s">
        <v>1292</v>
      </c>
      <c r="H410" s="81">
        <f t="shared" si="162"/>
        <v>800</v>
      </c>
      <c r="I410" s="82">
        <v>200</v>
      </c>
      <c r="J410" s="82">
        <v>600</v>
      </c>
      <c r="K410" s="258">
        <v>0</v>
      </c>
      <c r="L410" s="177" t="s">
        <v>1293</v>
      </c>
      <c r="M410" s="177" t="s">
        <v>1293</v>
      </c>
      <c r="N410" s="177" t="s">
        <v>1293</v>
      </c>
      <c r="O410" s="177" t="s">
        <v>1293</v>
      </c>
      <c r="P410" s="177" t="s">
        <v>1293</v>
      </c>
      <c r="Q410" s="85" t="s">
        <v>1159</v>
      </c>
      <c r="R410" s="85" t="s">
        <v>1159</v>
      </c>
      <c r="S410" s="179" t="s">
        <v>1305</v>
      </c>
      <c r="T410" s="85"/>
      <c r="U410" s="31">
        <f t="shared" si="154"/>
        <v>0</v>
      </c>
      <c r="V410" s="80"/>
      <c r="W410" s="276"/>
      <c r="X410" s="85"/>
      <c r="Y410" s="85">
        <f t="shared" si="155"/>
        <v>0</v>
      </c>
      <c r="AA410" s="85"/>
      <c r="AB410" s="85">
        <f t="shared" si="156"/>
        <v>0</v>
      </c>
      <c r="AC410" s="85"/>
      <c r="AD410" s="31">
        <f t="shared" si="157"/>
        <v>0</v>
      </c>
      <c r="AE410" s="31"/>
      <c r="AF410" s="85"/>
      <c r="AG410" s="85">
        <f t="shared" si="158"/>
        <v>0</v>
      </c>
      <c r="AH410" s="31">
        <f t="shared" si="159"/>
        <v>0</v>
      </c>
      <c r="AI410" s="85"/>
      <c r="AJ410" s="31">
        <f t="shared" si="160"/>
        <v>0</v>
      </c>
      <c r="AK410" s="31">
        <f t="shared" si="161"/>
        <v>0</v>
      </c>
      <c r="AL410" s="85"/>
      <c r="AM410" s="85"/>
      <c r="AN410" s="85"/>
      <c r="AO410" s="85"/>
      <c r="AP410" s="85"/>
      <c r="AQ410" s="85"/>
      <c r="AR410" s="85"/>
      <c r="AS410" s="85"/>
      <c r="AT410" s="85"/>
      <c r="AU410" s="85"/>
      <c r="AV410" s="85"/>
      <c r="AW410" s="85"/>
      <c r="AX410" s="85"/>
    </row>
    <row r="411" spans="2:50" s="154" customFormat="1" ht="39" outlineLevel="1">
      <c r="B411" s="155" t="s">
        <v>700</v>
      </c>
      <c r="C411" s="14" t="s">
        <v>701</v>
      </c>
      <c r="D411" s="49" t="s">
        <v>1455</v>
      </c>
      <c r="E411" s="16">
        <v>43689</v>
      </c>
      <c r="F411" s="26" t="s">
        <v>12</v>
      </c>
      <c r="G411" s="27" t="s">
        <v>1292</v>
      </c>
      <c r="H411" s="81">
        <f t="shared" si="162"/>
        <v>321</v>
      </c>
      <c r="I411" s="82">
        <v>251</v>
      </c>
      <c r="J411" s="82">
        <v>70</v>
      </c>
      <c r="K411" s="258">
        <v>0</v>
      </c>
      <c r="L411" s="177" t="s">
        <v>1293</v>
      </c>
      <c r="M411" s="177" t="s">
        <v>1293</v>
      </c>
      <c r="N411" s="177" t="s">
        <v>1293</v>
      </c>
      <c r="O411" s="177" t="s">
        <v>1293</v>
      </c>
      <c r="P411" s="177" t="s">
        <v>1293</v>
      </c>
      <c r="Q411" s="85" t="s">
        <v>1159</v>
      </c>
      <c r="R411" s="85" t="s">
        <v>1159</v>
      </c>
      <c r="S411" s="179" t="s">
        <v>1308</v>
      </c>
      <c r="T411" s="85"/>
      <c r="U411" s="31">
        <f t="shared" si="154"/>
        <v>0</v>
      </c>
      <c r="V411" s="80"/>
      <c r="W411" s="276"/>
      <c r="X411" s="85"/>
      <c r="Y411" s="85">
        <f t="shared" si="155"/>
        <v>0</v>
      </c>
      <c r="AA411" s="85"/>
      <c r="AB411" s="85">
        <f t="shared" si="156"/>
        <v>0</v>
      </c>
      <c r="AC411" s="85"/>
      <c r="AD411" s="31">
        <f t="shared" si="157"/>
        <v>0</v>
      </c>
      <c r="AE411" s="31"/>
      <c r="AF411" s="85"/>
      <c r="AG411" s="85">
        <f t="shared" si="158"/>
        <v>0</v>
      </c>
      <c r="AH411" s="31">
        <f t="shared" si="159"/>
        <v>0</v>
      </c>
      <c r="AI411" s="85"/>
      <c r="AJ411" s="31">
        <f t="shared" si="160"/>
        <v>0</v>
      </c>
      <c r="AK411" s="31">
        <f t="shared" si="161"/>
        <v>0</v>
      </c>
      <c r="AL411" s="85"/>
      <c r="AM411" s="85"/>
      <c r="AN411" s="85"/>
      <c r="AO411" s="85"/>
      <c r="AP411" s="85"/>
      <c r="AQ411" s="85"/>
      <c r="AR411" s="85"/>
      <c r="AS411" s="85"/>
      <c r="AT411" s="85"/>
      <c r="AU411" s="85"/>
      <c r="AV411" s="85"/>
      <c r="AW411" s="85"/>
      <c r="AX411" s="85"/>
    </row>
    <row r="412" spans="2:50" s="154" customFormat="1" ht="52" outlineLevel="1">
      <c r="B412" s="155" t="s">
        <v>702</v>
      </c>
      <c r="C412" s="14" t="s">
        <v>703</v>
      </c>
      <c r="D412" s="49" t="s">
        <v>1455</v>
      </c>
      <c r="E412" s="16">
        <v>43700</v>
      </c>
      <c r="F412" s="26" t="s">
        <v>12</v>
      </c>
      <c r="G412" s="27" t="s">
        <v>1292</v>
      </c>
      <c r="H412" s="81">
        <f t="shared" si="162"/>
        <v>436</v>
      </c>
      <c r="I412" s="82">
        <v>296</v>
      </c>
      <c r="J412" s="82">
        <v>140</v>
      </c>
      <c r="K412" s="258">
        <v>0</v>
      </c>
      <c r="L412" s="177" t="s">
        <v>1293</v>
      </c>
      <c r="M412" s="177" t="s">
        <v>1293</v>
      </c>
      <c r="N412" s="177" t="s">
        <v>1293</v>
      </c>
      <c r="O412" s="177" t="s">
        <v>1293</v>
      </c>
      <c r="P412" s="177" t="s">
        <v>1293</v>
      </c>
      <c r="Q412" s="85" t="s">
        <v>1159</v>
      </c>
      <c r="R412" s="85" t="s">
        <v>1159</v>
      </c>
      <c r="S412" s="179" t="s">
        <v>1309</v>
      </c>
      <c r="T412" s="85"/>
      <c r="U412" s="31">
        <f t="shared" si="154"/>
        <v>0</v>
      </c>
      <c r="V412" s="80"/>
      <c r="W412" s="276"/>
      <c r="X412" s="85"/>
      <c r="Y412" s="85">
        <f t="shared" si="155"/>
        <v>0</v>
      </c>
      <c r="AA412" s="85"/>
      <c r="AB412" s="85">
        <f t="shared" si="156"/>
        <v>0</v>
      </c>
      <c r="AC412" s="85"/>
      <c r="AD412" s="31">
        <f t="shared" si="157"/>
        <v>0</v>
      </c>
      <c r="AE412" s="31"/>
      <c r="AF412" s="85"/>
      <c r="AG412" s="85">
        <f t="shared" si="158"/>
        <v>0</v>
      </c>
      <c r="AH412" s="31">
        <f t="shared" si="159"/>
        <v>0</v>
      </c>
      <c r="AI412" s="85"/>
      <c r="AJ412" s="31">
        <f t="shared" si="160"/>
        <v>0</v>
      </c>
      <c r="AK412" s="31">
        <f t="shared" si="161"/>
        <v>0</v>
      </c>
      <c r="AL412" s="85"/>
      <c r="AM412" s="85"/>
      <c r="AN412" s="85"/>
      <c r="AO412" s="85"/>
      <c r="AP412" s="85"/>
      <c r="AQ412" s="85"/>
      <c r="AR412" s="85"/>
      <c r="AS412" s="85"/>
      <c r="AT412" s="85"/>
      <c r="AU412" s="85"/>
      <c r="AV412" s="85"/>
      <c r="AW412" s="85"/>
      <c r="AX412" s="85"/>
    </row>
    <row r="413" spans="2:50" s="154" customFormat="1" ht="26" outlineLevel="1">
      <c r="B413" s="155" t="s">
        <v>704</v>
      </c>
      <c r="C413" s="32" t="s">
        <v>705</v>
      </c>
      <c r="D413" s="25" t="s">
        <v>607</v>
      </c>
      <c r="E413" s="16">
        <v>43202</v>
      </c>
      <c r="F413" s="26" t="s">
        <v>12</v>
      </c>
      <c r="G413" s="27" t="s">
        <v>1292</v>
      </c>
      <c r="H413" s="81">
        <f t="shared" si="162"/>
        <v>107</v>
      </c>
      <c r="I413" s="82">
        <v>102</v>
      </c>
      <c r="J413" s="82">
        <v>5</v>
      </c>
      <c r="K413" s="258">
        <v>0</v>
      </c>
      <c r="L413" s="177" t="s">
        <v>1293</v>
      </c>
      <c r="M413" s="177" t="s">
        <v>1293</v>
      </c>
      <c r="N413" s="177" t="s">
        <v>1293</v>
      </c>
      <c r="O413" s="177" t="s">
        <v>1293</v>
      </c>
      <c r="P413" s="177" t="s">
        <v>1293</v>
      </c>
      <c r="Q413" s="85" t="s">
        <v>1159</v>
      </c>
      <c r="R413" s="85" t="s">
        <v>1159</v>
      </c>
      <c r="S413" s="179" t="s">
        <v>1310</v>
      </c>
      <c r="T413" s="85"/>
      <c r="U413" s="31">
        <f t="shared" si="154"/>
        <v>0</v>
      </c>
      <c r="V413" s="80"/>
      <c r="W413" s="276"/>
      <c r="X413" s="85"/>
      <c r="Y413" s="85">
        <f t="shared" si="155"/>
        <v>0</v>
      </c>
      <c r="AA413" s="85"/>
      <c r="AB413" s="85">
        <f t="shared" si="156"/>
        <v>0</v>
      </c>
      <c r="AC413" s="85"/>
      <c r="AD413" s="31">
        <f t="shared" si="157"/>
        <v>0</v>
      </c>
      <c r="AE413" s="31"/>
      <c r="AF413" s="85"/>
      <c r="AG413" s="85">
        <f t="shared" si="158"/>
        <v>0</v>
      </c>
      <c r="AH413" s="31">
        <f t="shared" si="159"/>
        <v>0</v>
      </c>
      <c r="AI413" s="85"/>
      <c r="AJ413" s="31">
        <f t="shared" si="160"/>
        <v>0</v>
      </c>
      <c r="AK413" s="31">
        <f t="shared" si="161"/>
        <v>0</v>
      </c>
      <c r="AL413" s="85"/>
      <c r="AM413" s="85"/>
      <c r="AN413" s="85"/>
      <c r="AO413" s="85"/>
      <c r="AP413" s="85"/>
      <c r="AQ413" s="85"/>
      <c r="AR413" s="85"/>
      <c r="AS413" s="85"/>
      <c r="AT413" s="85"/>
      <c r="AU413" s="85"/>
      <c r="AV413" s="85"/>
      <c r="AW413" s="85"/>
      <c r="AX413" s="85"/>
    </row>
    <row r="414" spans="2:50" s="154" customFormat="1" ht="13" outlineLevel="1">
      <c r="B414" s="155" t="s">
        <v>706</v>
      </c>
      <c r="C414" s="32" t="s">
        <v>707</v>
      </c>
      <c r="D414" s="25">
        <v>1.5</v>
      </c>
      <c r="E414" s="16">
        <v>43301</v>
      </c>
      <c r="F414" s="26" t="s">
        <v>12</v>
      </c>
      <c r="G414" s="27" t="s">
        <v>1292</v>
      </c>
      <c r="H414" s="81">
        <f t="shared" si="162"/>
        <v>60</v>
      </c>
      <c r="I414" s="82">
        <v>60</v>
      </c>
      <c r="J414" s="82">
        <v>0</v>
      </c>
      <c r="K414" s="258">
        <v>0</v>
      </c>
      <c r="L414" s="177" t="s">
        <v>1293</v>
      </c>
      <c r="M414" s="177" t="s">
        <v>1293</v>
      </c>
      <c r="N414" s="177" t="s">
        <v>1293</v>
      </c>
      <c r="O414" s="177" t="s">
        <v>1293</v>
      </c>
      <c r="P414" s="177" t="s">
        <v>1293</v>
      </c>
      <c r="Q414" s="85" t="s">
        <v>1159</v>
      </c>
      <c r="R414" s="85" t="s">
        <v>1159</v>
      </c>
      <c r="S414" s="179" t="s">
        <v>1302</v>
      </c>
      <c r="T414" s="85"/>
      <c r="U414" s="31">
        <f t="shared" si="154"/>
        <v>0</v>
      </c>
      <c r="V414" s="80"/>
      <c r="W414" s="276"/>
      <c r="X414" s="85"/>
      <c r="Y414" s="85">
        <f t="shared" si="155"/>
        <v>0</v>
      </c>
      <c r="AA414" s="85"/>
      <c r="AB414" s="85">
        <f t="shared" si="156"/>
        <v>0</v>
      </c>
      <c r="AC414" s="85"/>
      <c r="AD414" s="31">
        <f t="shared" si="157"/>
        <v>0</v>
      </c>
      <c r="AE414" s="31"/>
      <c r="AF414" s="85"/>
      <c r="AG414" s="85">
        <f t="shared" si="158"/>
        <v>0</v>
      </c>
      <c r="AH414" s="31">
        <f t="shared" si="159"/>
        <v>0</v>
      </c>
      <c r="AI414" s="85"/>
      <c r="AJ414" s="31">
        <f t="shared" si="160"/>
        <v>0</v>
      </c>
      <c r="AK414" s="31">
        <f t="shared" si="161"/>
        <v>0</v>
      </c>
      <c r="AL414" s="85"/>
      <c r="AM414" s="85"/>
      <c r="AN414" s="85"/>
      <c r="AO414" s="85"/>
      <c r="AP414" s="85"/>
      <c r="AQ414" s="85"/>
      <c r="AR414" s="85"/>
      <c r="AS414" s="85"/>
      <c r="AT414" s="85"/>
      <c r="AU414" s="85"/>
      <c r="AV414" s="85"/>
      <c r="AW414" s="85"/>
      <c r="AX414" s="85"/>
    </row>
    <row r="415" spans="2:50" s="154" customFormat="1" ht="13" outlineLevel="1">
      <c r="B415" s="155" t="s">
        <v>708</v>
      </c>
      <c r="C415" s="32" t="s">
        <v>709</v>
      </c>
      <c r="D415" s="25">
        <v>1.4</v>
      </c>
      <c r="E415" s="16">
        <v>43411</v>
      </c>
      <c r="F415" s="26" t="s">
        <v>12</v>
      </c>
      <c r="G415" s="27" t="s">
        <v>1292</v>
      </c>
      <c r="H415" s="81">
        <f t="shared" si="162"/>
        <v>336</v>
      </c>
      <c r="I415" s="82">
        <v>86</v>
      </c>
      <c r="J415" s="82">
        <v>250</v>
      </c>
      <c r="K415" s="258">
        <v>0</v>
      </c>
      <c r="L415" s="177" t="s">
        <v>1293</v>
      </c>
      <c r="M415" s="177" t="s">
        <v>1293</v>
      </c>
      <c r="N415" s="177" t="s">
        <v>1293</v>
      </c>
      <c r="O415" s="177" t="s">
        <v>1293</v>
      </c>
      <c r="P415" s="177" t="s">
        <v>1293</v>
      </c>
      <c r="Q415" s="85" t="s">
        <v>1159</v>
      </c>
      <c r="R415" s="85" t="s">
        <v>1159</v>
      </c>
      <c r="S415" s="179" t="s">
        <v>1304</v>
      </c>
      <c r="T415" s="85"/>
      <c r="U415" s="31">
        <f t="shared" si="154"/>
        <v>0</v>
      </c>
      <c r="V415" s="80"/>
      <c r="W415" s="276"/>
      <c r="X415" s="85"/>
      <c r="Y415" s="85">
        <f t="shared" si="155"/>
        <v>0</v>
      </c>
      <c r="AA415" s="85"/>
      <c r="AB415" s="85">
        <f t="shared" si="156"/>
        <v>0</v>
      </c>
      <c r="AC415" s="85"/>
      <c r="AD415" s="31">
        <f t="shared" si="157"/>
        <v>0</v>
      </c>
      <c r="AE415" s="31"/>
      <c r="AF415" s="85"/>
      <c r="AG415" s="85">
        <f t="shared" si="158"/>
        <v>0</v>
      </c>
      <c r="AH415" s="31">
        <f t="shared" si="159"/>
        <v>0</v>
      </c>
      <c r="AI415" s="85"/>
      <c r="AJ415" s="31">
        <f t="shared" si="160"/>
        <v>0</v>
      </c>
      <c r="AK415" s="31">
        <f t="shared" si="161"/>
        <v>0</v>
      </c>
      <c r="AL415" s="85"/>
      <c r="AM415" s="85"/>
      <c r="AN415" s="85"/>
      <c r="AO415" s="85"/>
      <c r="AP415" s="85"/>
      <c r="AQ415" s="85"/>
      <c r="AR415" s="85"/>
      <c r="AS415" s="85"/>
      <c r="AT415" s="85"/>
      <c r="AU415" s="85"/>
      <c r="AV415" s="85"/>
      <c r="AW415" s="85"/>
      <c r="AX415" s="85"/>
    </row>
    <row r="416" spans="2:50" s="154" customFormat="1" ht="13" outlineLevel="1">
      <c r="B416" s="87" t="s">
        <v>710</v>
      </c>
      <c r="C416" s="90" t="s">
        <v>711</v>
      </c>
      <c r="D416" s="86">
        <v>1</v>
      </c>
      <c r="E416" s="16">
        <v>43202</v>
      </c>
      <c r="F416" s="26" t="s">
        <v>12</v>
      </c>
      <c r="G416" s="27" t="s">
        <v>1292</v>
      </c>
      <c r="H416" s="81">
        <f t="shared" si="162"/>
        <v>50</v>
      </c>
      <c r="I416" s="82">
        <v>50</v>
      </c>
      <c r="J416" s="82">
        <v>0</v>
      </c>
      <c r="K416" s="258">
        <v>0</v>
      </c>
      <c r="L416" s="177" t="s">
        <v>1293</v>
      </c>
      <c r="M416" s="177" t="s">
        <v>1293</v>
      </c>
      <c r="N416" s="177" t="s">
        <v>1293</v>
      </c>
      <c r="O416" s="177" t="s">
        <v>1293</v>
      </c>
      <c r="P416" s="177" t="s">
        <v>1293</v>
      </c>
      <c r="Q416" s="85" t="s">
        <v>1158</v>
      </c>
      <c r="R416" s="85" t="s">
        <v>1159</v>
      </c>
      <c r="S416" s="179" t="s">
        <v>1294</v>
      </c>
      <c r="T416" s="85"/>
      <c r="U416" s="31">
        <f t="shared" si="154"/>
        <v>0</v>
      </c>
      <c r="V416" s="80"/>
      <c r="W416" s="276"/>
      <c r="X416" s="85"/>
      <c r="Y416" s="85">
        <f t="shared" si="155"/>
        <v>0</v>
      </c>
      <c r="AA416" s="85"/>
      <c r="AB416" s="85">
        <f t="shared" si="156"/>
        <v>0</v>
      </c>
      <c r="AC416" s="85"/>
      <c r="AD416" s="31">
        <f t="shared" si="157"/>
        <v>0</v>
      </c>
      <c r="AE416" s="31"/>
      <c r="AF416" s="85"/>
      <c r="AG416" s="85">
        <f t="shared" si="158"/>
        <v>0</v>
      </c>
      <c r="AH416" s="31">
        <f t="shared" si="159"/>
        <v>0</v>
      </c>
      <c r="AI416" s="85"/>
      <c r="AJ416" s="31">
        <f t="shared" si="160"/>
        <v>0</v>
      </c>
      <c r="AK416" s="31">
        <f t="shared" si="161"/>
        <v>0</v>
      </c>
      <c r="AL416" s="85"/>
      <c r="AM416" s="85"/>
      <c r="AN416" s="85"/>
      <c r="AO416" s="85"/>
      <c r="AP416" s="85"/>
      <c r="AQ416" s="85"/>
      <c r="AR416" s="85"/>
      <c r="AS416" s="85"/>
      <c r="AT416" s="85"/>
      <c r="AU416" s="85"/>
      <c r="AV416" s="85"/>
      <c r="AW416" s="85"/>
      <c r="AX416" s="85"/>
    </row>
    <row r="417" spans="2:50" s="154" customFormat="1" ht="39" outlineLevel="1">
      <c r="B417" s="87" t="s">
        <v>712</v>
      </c>
      <c r="C417" s="90" t="s">
        <v>713</v>
      </c>
      <c r="D417" s="25" t="s">
        <v>1456</v>
      </c>
      <c r="E417" s="16">
        <v>43573</v>
      </c>
      <c r="F417" s="26" t="s">
        <v>12</v>
      </c>
      <c r="G417" s="27" t="s">
        <v>1292</v>
      </c>
      <c r="H417" s="81">
        <f t="shared" si="162"/>
        <v>62</v>
      </c>
      <c r="I417" s="82">
        <v>45</v>
      </c>
      <c r="J417" s="82">
        <v>17</v>
      </c>
      <c r="K417" s="258">
        <v>0</v>
      </c>
      <c r="L417" s="177" t="s">
        <v>1293</v>
      </c>
      <c r="M417" s="177" t="s">
        <v>1293</v>
      </c>
      <c r="N417" s="177" t="s">
        <v>1293</v>
      </c>
      <c r="O417" s="177" t="s">
        <v>1293</v>
      </c>
      <c r="P417" s="177" t="s">
        <v>1293</v>
      </c>
      <c r="Q417" s="85" t="s">
        <v>1159</v>
      </c>
      <c r="R417" s="85" t="s">
        <v>1159</v>
      </c>
      <c r="S417" s="179" t="s">
        <v>1311</v>
      </c>
      <c r="T417" s="85"/>
      <c r="U417" s="31">
        <f t="shared" si="154"/>
        <v>0</v>
      </c>
      <c r="V417" s="80"/>
      <c r="W417" s="276"/>
      <c r="X417" s="85"/>
      <c r="Y417" s="85">
        <f t="shared" si="155"/>
        <v>0</v>
      </c>
      <c r="AA417" s="85"/>
      <c r="AB417" s="85">
        <f t="shared" si="156"/>
        <v>0</v>
      </c>
      <c r="AC417" s="85"/>
      <c r="AD417" s="31">
        <f t="shared" si="157"/>
        <v>0</v>
      </c>
      <c r="AE417" s="31"/>
      <c r="AF417" s="85"/>
      <c r="AG417" s="85">
        <f t="shared" si="158"/>
        <v>0</v>
      </c>
      <c r="AH417" s="31">
        <f t="shared" si="159"/>
        <v>0</v>
      </c>
      <c r="AI417" s="85"/>
      <c r="AJ417" s="31">
        <f t="shared" si="160"/>
        <v>0</v>
      </c>
      <c r="AK417" s="31">
        <f t="shared" si="161"/>
        <v>0</v>
      </c>
      <c r="AL417" s="85"/>
      <c r="AM417" s="85"/>
      <c r="AN417" s="85"/>
      <c r="AO417" s="85"/>
      <c r="AP417" s="85"/>
      <c r="AQ417" s="85"/>
      <c r="AR417" s="85"/>
      <c r="AS417" s="85"/>
      <c r="AT417" s="85"/>
      <c r="AU417" s="85"/>
      <c r="AV417" s="85"/>
      <c r="AW417" s="85"/>
      <c r="AX417" s="85"/>
    </row>
    <row r="418" spans="2:50" s="154" customFormat="1" ht="13" outlineLevel="1">
      <c r="B418" s="155" t="s">
        <v>715</v>
      </c>
      <c r="C418" s="32" t="s">
        <v>1457</v>
      </c>
      <c r="D418" s="49">
        <v>1.4</v>
      </c>
      <c r="E418" s="38">
        <v>43787</v>
      </c>
      <c r="F418" s="26" t="s">
        <v>12</v>
      </c>
      <c r="G418" s="27" t="s">
        <v>1292</v>
      </c>
      <c r="H418" s="81">
        <f t="shared" si="162"/>
        <v>205</v>
      </c>
      <c r="I418" s="82">
        <v>145</v>
      </c>
      <c r="J418" s="82">
        <v>60</v>
      </c>
      <c r="K418" s="258">
        <v>0</v>
      </c>
      <c r="L418" s="177" t="s">
        <v>1293</v>
      </c>
      <c r="M418" s="177" t="s">
        <v>1293</v>
      </c>
      <c r="N418" s="177" t="s">
        <v>1293</v>
      </c>
      <c r="O418" s="177" t="s">
        <v>1293</v>
      </c>
      <c r="P418" s="177" t="s">
        <v>1293</v>
      </c>
      <c r="Q418" s="85" t="s">
        <v>1159</v>
      </c>
      <c r="R418" s="85" t="s">
        <v>1159</v>
      </c>
      <c r="S418" s="179" t="s">
        <v>1304</v>
      </c>
      <c r="T418" s="85"/>
      <c r="U418" s="31">
        <f t="shared" si="154"/>
        <v>0</v>
      </c>
      <c r="V418" s="80"/>
      <c r="W418" s="276"/>
      <c r="X418" s="85"/>
      <c r="Y418" s="85">
        <f t="shared" si="155"/>
        <v>0</v>
      </c>
      <c r="AA418" s="85"/>
      <c r="AB418" s="85">
        <f t="shared" si="156"/>
        <v>0</v>
      </c>
      <c r="AC418" s="85"/>
      <c r="AD418" s="31">
        <f t="shared" si="157"/>
        <v>0</v>
      </c>
      <c r="AE418" s="31"/>
      <c r="AF418" s="85"/>
      <c r="AG418" s="85">
        <f t="shared" si="158"/>
        <v>0</v>
      </c>
      <c r="AH418" s="31">
        <f t="shared" si="159"/>
        <v>0</v>
      </c>
      <c r="AI418" s="85"/>
      <c r="AJ418" s="31">
        <f t="shared" si="160"/>
        <v>0</v>
      </c>
      <c r="AK418" s="31">
        <f t="shared" si="161"/>
        <v>0</v>
      </c>
      <c r="AL418" s="85"/>
      <c r="AM418" s="85"/>
      <c r="AN418" s="85"/>
      <c r="AO418" s="85"/>
      <c r="AP418" s="85"/>
      <c r="AQ418" s="85"/>
      <c r="AR418" s="85"/>
      <c r="AS418" s="85"/>
      <c r="AT418" s="85"/>
      <c r="AU418" s="85"/>
      <c r="AV418" s="85"/>
      <c r="AW418" s="85"/>
      <c r="AX418" s="85"/>
    </row>
    <row r="419" spans="2:50" s="154" customFormat="1" ht="13" outlineLevel="1">
      <c r="B419" s="155" t="s">
        <v>957</v>
      </c>
      <c r="C419" s="32" t="s">
        <v>1458</v>
      </c>
      <c r="D419" s="49">
        <v>1.3</v>
      </c>
      <c r="E419" s="38">
        <v>43787</v>
      </c>
      <c r="F419" s="26" t="s">
        <v>12</v>
      </c>
      <c r="G419" s="27" t="s">
        <v>1292</v>
      </c>
      <c r="H419" s="81">
        <f t="shared" si="162"/>
        <v>205</v>
      </c>
      <c r="I419" s="82">
        <v>135</v>
      </c>
      <c r="J419" s="82">
        <v>70</v>
      </c>
      <c r="K419" s="258">
        <v>0</v>
      </c>
      <c r="L419" s="177" t="s">
        <v>1293</v>
      </c>
      <c r="M419" s="177" t="s">
        <v>1293</v>
      </c>
      <c r="N419" s="177" t="s">
        <v>1293</v>
      </c>
      <c r="O419" s="177" t="s">
        <v>1293</v>
      </c>
      <c r="P419" s="177" t="s">
        <v>1293</v>
      </c>
      <c r="Q419" s="85" t="s">
        <v>1159</v>
      </c>
      <c r="R419" s="85" t="s">
        <v>1159</v>
      </c>
      <c r="S419" s="179" t="s">
        <v>1304</v>
      </c>
      <c r="T419" s="85"/>
      <c r="U419" s="31">
        <f t="shared" si="154"/>
        <v>0</v>
      </c>
      <c r="V419" s="80"/>
      <c r="W419" s="276"/>
      <c r="X419" s="85"/>
      <c r="Y419" s="85">
        <f t="shared" si="155"/>
        <v>0</v>
      </c>
      <c r="AA419" s="85"/>
      <c r="AB419" s="85">
        <f t="shared" si="156"/>
        <v>0</v>
      </c>
      <c r="AC419" s="85"/>
      <c r="AD419" s="31">
        <f t="shared" si="157"/>
        <v>0</v>
      </c>
      <c r="AE419" s="31"/>
      <c r="AF419" s="85"/>
      <c r="AG419" s="85">
        <f t="shared" si="158"/>
        <v>0</v>
      </c>
      <c r="AH419" s="31">
        <f t="shared" si="159"/>
        <v>0</v>
      </c>
      <c r="AI419" s="85"/>
      <c r="AJ419" s="31">
        <f t="shared" si="160"/>
        <v>0</v>
      </c>
      <c r="AK419" s="31">
        <f t="shared" si="161"/>
        <v>0</v>
      </c>
      <c r="AL419" s="85"/>
      <c r="AM419" s="85"/>
      <c r="AN419" s="85"/>
      <c r="AO419" s="85"/>
      <c r="AP419" s="85"/>
      <c r="AQ419" s="85"/>
      <c r="AR419" s="85"/>
      <c r="AS419" s="85"/>
      <c r="AT419" s="85"/>
      <c r="AU419" s="85"/>
      <c r="AV419" s="85"/>
      <c r="AW419" s="85"/>
      <c r="AX419" s="85"/>
    </row>
    <row r="420" spans="2:50" s="154" customFormat="1" ht="13" outlineLevel="1">
      <c r="B420" s="155" t="s">
        <v>958</v>
      </c>
      <c r="C420" s="24" t="s">
        <v>1459</v>
      </c>
      <c r="D420" s="25">
        <v>1.2</v>
      </c>
      <c r="E420" s="16">
        <v>43479</v>
      </c>
      <c r="F420" s="26" t="s">
        <v>12</v>
      </c>
      <c r="G420" s="27" t="s">
        <v>1292</v>
      </c>
      <c r="H420" s="81">
        <f t="shared" si="162"/>
        <v>720</v>
      </c>
      <c r="I420" s="82">
        <v>690</v>
      </c>
      <c r="J420" s="82">
        <v>30</v>
      </c>
      <c r="K420" s="258">
        <v>0</v>
      </c>
      <c r="L420" s="177" t="s">
        <v>1293</v>
      </c>
      <c r="M420" s="177" t="s">
        <v>1293</v>
      </c>
      <c r="N420" s="177" t="s">
        <v>1293</v>
      </c>
      <c r="O420" s="177" t="s">
        <v>1293</v>
      </c>
      <c r="P420" s="177" t="s">
        <v>1293</v>
      </c>
      <c r="Q420" s="85" t="s">
        <v>1159</v>
      </c>
      <c r="R420" s="85" t="s">
        <v>1159</v>
      </c>
      <c r="S420" s="179"/>
      <c r="T420" s="85"/>
      <c r="U420" s="31">
        <f t="shared" si="154"/>
        <v>0</v>
      </c>
      <c r="V420" s="80"/>
      <c r="W420" s="276"/>
      <c r="X420" s="85"/>
      <c r="Y420" s="85">
        <f t="shared" si="155"/>
        <v>0</v>
      </c>
      <c r="AA420" s="85"/>
      <c r="AB420" s="85">
        <f t="shared" si="156"/>
        <v>0</v>
      </c>
      <c r="AC420" s="85"/>
      <c r="AD420" s="31">
        <f t="shared" si="157"/>
        <v>0</v>
      </c>
      <c r="AE420" s="31"/>
      <c r="AF420" s="85"/>
      <c r="AG420" s="85">
        <f t="shared" si="158"/>
        <v>0</v>
      </c>
      <c r="AH420" s="31">
        <f t="shared" si="159"/>
        <v>0</v>
      </c>
      <c r="AI420" s="85"/>
      <c r="AJ420" s="31">
        <f t="shared" si="160"/>
        <v>0</v>
      </c>
      <c r="AK420" s="31">
        <f t="shared" si="161"/>
        <v>0</v>
      </c>
      <c r="AL420" s="85"/>
      <c r="AM420" s="85"/>
      <c r="AN420" s="85"/>
      <c r="AO420" s="85"/>
      <c r="AP420" s="85"/>
      <c r="AQ420" s="85"/>
      <c r="AR420" s="85"/>
      <c r="AS420" s="85"/>
      <c r="AT420" s="85"/>
      <c r="AU420" s="85"/>
      <c r="AV420" s="85"/>
      <c r="AW420" s="85"/>
      <c r="AX420" s="85"/>
    </row>
    <row r="421" spans="2:50" s="154" customFormat="1" ht="13" outlineLevel="1">
      <c r="B421" s="155" t="s">
        <v>959</v>
      </c>
      <c r="C421" s="24" t="s">
        <v>1460</v>
      </c>
      <c r="D421" s="86">
        <v>1.1000000000000001</v>
      </c>
      <c r="E421" s="16">
        <v>43662</v>
      </c>
      <c r="F421" s="26" t="s">
        <v>12</v>
      </c>
      <c r="G421" s="27" t="s">
        <v>1292</v>
      </c>
      <c r="H421" s="81">
        <f t="shared" si="162"/>
        <v>60</v>
      </c>
      <c r="I421" s="82">
        <v>60</v>
      </c>
      <c r="J421" s="82">
        <v>0</v>
      </c>
      <c r="K421" s="258">
        <v>0</v>
      </c>
      <c r="L421" s="177" t="s">
        <v>1293</v>
      </c>
      <c r="M421" s="177" t="s">
        <v>1293</v>
      </c>
      <c r="N421" s="177" t="s">
        <v>1293</v>
      </c>
      <c r="O421" s="177" t="s">
        <v>1293</v>
      </c>
      <c r="P421" s="177" t="s">
        <v>1293</v>
      </c>
      <c r="Q421" s="85" t="s">
        <v>1159</v>
      </c>
      <c r="R421" s="85" t="s">
        <v>1159</v>
      </c>
      <c r="S421" s="179"/>
      <c r="T421" s="85"/>
      <c r="U421" s="31">
        <f t="shared" si="154"/>
        <v>0</v>
      </c>
      <c r="V421" s="80"/>
      <c r="W421" s="276"/>
      <c r="X421" s="85"/>
      <c r="Y421" s="85">
        <f t="shared" si="155"/>
        <v>0</v>
      </c>
      <c r="AA421" s="85"/>
      <c r="AB421" s="85">
        <f t="shared" si="156"/>
        <v>0</v>
      </c>
      <c r="AC421" s="85"/>
      <c r="AD421" s="31">
        <f t="shared" si="157"/>
        <v>0</v>
      </c>
      <c r="AE421" s="31"/>
      <c r="AF421" s="85"/>
      <c r="AG421" s="85">
        <f t="shared" si="158"/>
        <v>0</v>
      </c>
      <c r="AH421" s="31">
        <f t="shared" si="159"/>
        <v>0</v>
      </c>
      <c r="AI421" s="85"/>
      <c r="AJ421" s="31">
        <f t="shared" si="160"/>
        <v>0</v>
      </c>
      <c r="AK421" s="31">
        <f t="shared" si="161"/>
        <v>0</v>
      </c>
      <c r="AL421" s="85"/>
      <c r="AM421" s="85"/>
      <c r="AN421" s="85"/>
      <c r="AO421" s="85"/>
      <c r="AP421" s="85"/>
      <c r="AQ421" s="85"/>
      <c r="AR421" s="85"/>
      <c r="AS421" s="85"/>
      <c r="AT421" s="85"/>
      <c r="AU421" s="85"/>
      <c r="AV421" s="85"/>
      <c r="AW421" s="85"/>
      <c r="AX421" s="85"/>
    </row>
    <row r="422" spans="2:50" s="154" customFormat="1" ht="13" outlineLevel="1">
      <c r="B422" s="155" t="s">
        <v>716</v>
      </c>
      <c r="C422" s="32" t="s">
        <v>717</v>
      </c>
      <c r="D422" s="86">
        <v>2.1</v>
      </c>
      <c r="E422" s="16">
        <v>43580</v>
      </c>
      <c r="F422" s="26" t="s">
        <v>12</v>
      </c>
      <c r="G422" s="27" t="s">
        <v>1292</v>
      </c>
      <c r="H422" s="81">
        <f t="shared" si="162"/>
        <v>560</v>
      </c>
      <c r="I422" s="82">
        <v>315</v>
      </c>
      <c r="J422" s="82">
        <v>245</v>
      </c>
      <c r="K422" s="258">
        <v>0</v>
      </c>
      <c r="L422" s="177" t="s">
        <v>1293</v>
      </c>
      <c r="M422" s="177" t="s">
        <v>1293</v>
      </c>
      <c r="N422" s="177" t="s">
        <v>1293</v>
      </c>
      <c r="O422" s="177" t="s">
        <v>1293</v>
      </c>
      <c r="P422" s="177" t="s">
        <v>1293</v>
      </c>
      <c r="Q422" s="85" t="s">
        <v>1158</v>
      </c>
      <c r="R422" s="85" t="s">
        <v>1159</v>
      </c>
      <c r="S422" s="179" t="s">
        <v>1294</v>
      </c>
      <c r="T422" s="85"/>
      <c r="U422" s="31">
        <f t="shared" si="154"/>
        <v>0</v>
      </c>
      <c r="V422" s="80"/>
      <c r="W422" s="276"/>
      <c r="X422" s="85"/>
      <c r="Y422" s="85">
        <f t="shared" si="155"/>
        <v>0</v>
      </c>
      <c r="AA422" s="85"/>
      <c r="AB422" s="85">
        <f t="shared" si="156"/>
        <v>0</v>
      </c>
      <c r="AC422" s="85"/>
      <c r="AD422" s="31">
        <f t="shared" si="157"/>
        <v>0</v>
      </c>
      <c r="AE422" s="31"/>
      <c r="AF422" s="85"/>
      <c r="AG422" s="85">
        <f t="shared" si="158"/>
        <v>0</v>
      </c>
      <c r="AH422" s="31">
        <f t="shared" si="159"/>
        <v>0</v>
      </c>
      <c r="AI422" s="85"/>
      <c r="AJ422" s="31">
        <f t="shared" si="160"/>
        <v>0</v>
      </c>
      <c r="AK422" s="31">
        <f t="shared" si="161"/>
        <v>0</v>
      </c>
      <c r="AL422" s="85"/>
      <c r="AM422" s="85"/>
      <c r="AN422" s="85"/>
      <c r="AO422" s="85"/>
      <c r="AP422" s="85"/>
      <c r="AQ422" s="85"/>
      <c r="AR422" s="85"/>
      <c r="AS422" s="85"/>
      <c r="AT422" s="85"/>
      <c r="AU422" s="85"/>
      <c r="AV422" s="85"/>
      <c r="AW422" s="85"/>
      <c r="AX422" s="85"/>
    </row>
    <row r="423" spans="2:50" s="154" customFormat="1" ht="13" outlineLevel="1">
      <c r="B423" s="155" t="s">
        <v>718</v>
      </c>
      <c r="C423" s="32" t="s">
        <v>719</v>
      </c>
      <c r="D423" s="25" t="s">
        <v>714</v>
      </c>
      <c r="E423" s="16">
        <v>42986</v>
      </c>
      <c r="F423" s="26" t="s">
        <v>12</v>
      </c>
      <c r="G423" s="27" t="s">
        <v>1292</v>
      </c>
      <c r="H423" s="81">
        <f t="shared" si="162"/>
        <v>42</v>
      </c>
      <c r="I423" s="82">
        <v>42</v>
      </c>
      <c r="J423" s="82">
        <v>0</v>
      </c>
      <c r="K423" s="258">
        <v>0</v>
      </c>
      <c r="L423" s="177" t="s">
        <v>1293</v>
      </c>
      <c r="M423" s="177" t="s">
        <v>1293</v>
      </c>
      <c r="N423" s="177" t="s">
        <v>1293</v>
      </c>
      <c r="O423" s="177" t="s">
        <v>1293</v>
      </c>
      <c r="P423" s="177" t="s">
        <v>1293</v>
      </c>
      <c r="Q423" s="85" t="s">
        <v>1158</v>
      </c>
      <c r="R423" s="85" t="s">
        <v>1159</v>
      </c>
      <c r="S423" s="179" t="s">
        <v>1294</v>
      </c>
      <c r="T423" s="85"/>
      <c r="U423" s="31">
        <f t="shared" ref="U423:U456" si="163">SUMIF(T423,"Y",I423)</f>
        <v>0</v>
      </c>
      <c r="V423" s="80"/>
      <c r="W423" s="276"/>
      <c r="X423" s="85"/>
      <c r="Y423" s="85">
        <f t="shared" ref="Y423:Y456" si="164">U423*X423</f>
        <v>0</v>
      </c>
      <c r="AA423" s="85"/>
      <c r="AB423" s="85">
        <f t="shared" ref="AB423:AB456" si="165">SUMIF(AA423,"Y",K423)*X423</f>
        <v>0</v>
      </c>
      <c r="AC423" s="85"/>
      <c r="AD423" s="31">
        <f t="shared" si="157"/>
        <v>0</v>
      </c>
      <c r="AE423" s="31"/>
      <c r="AF423" s="85"/>
      <c r="AG423" s="85">
        <f t="shared" si="158"/>
        <v>0</v>
      </c>
      <c r="AH423" s="31">
        <f t="shared" ref="AH423:AH456" si="166">(Y423-AB423-AD423)*AG423</f>
        <v>0</v>
      </c>
      <c r="AI423" s="85"/>
      <c r="AJ423" s="31">
        <f t="shared" si="160"/>
        <v>0</v>
      </c>
      <c r="AK423" s="31">
        <f t="shared" ref="AK423:AK456" si="167">Y423-AB423-AD423-AH423</f>
        <v>0</v>
      </c>
      <c r="AL423" s="85"/>
      <c r="AM423" s="85"/>
      <c r="AN423" s="85"/>
      <c r="AO423" s="85"/>
      <c r="AP423" s="85"/>
      <c r="AQ423" s="85"/>
      <c r="AR423" s="85"/>
      <c r="AS423" s="85"/>
      <c r="AT423" s="85"/>
      <c r="AU423" s="85"/>
      <c r="AV423" s="85"/>
      <c r="AW423" s="85"/>
      <c r="AX423" s="85"/>
    </row>
    <row r="424" spans="2:50" s="154" customFormat="1" ht="13" outlineLevel="1">
      <c r="B424" s="155" t="s">
        <v>720</v>
      </c>
      <c r="C424" s="32" t="s">
        <v>721</v>
      </c>
      <c r="D424" s="86">
        <v>1</v>
      </c>
      <c r="E424" s="16">
        <v>42993</v>
      </c>
      <c r="F424" s="26" t="s">
        <v>12</v>
      </c>
      <c r="G424" s="27" t="s">
        <v>1292</v>
      </c>
      <c r="H424" s="81">
        <f t="shared" si="162"/>
        <v>43</v>
      </c>
      <c r="I424" s="82">
        <v>31</v>
      </c>
      <c r="J424" s="82">
        <v>12</v>
      </c>
      <c r="K424" s="258">
        <v>0</v>
      </c>
      <c r="L424" s="177" t="s">
        <v>1293</v>
      </c>
      <c r="M424" s="177" t="s">
        <v>1293</v>
      </c>
      <c r="N424" s="177" t="s">
        <v>1293</v>
      </c>
      <c r="O424" s="177" t="s">
        <v>1293</v>
      </c>
      <c r="P424" s="177" t="s">
        <v>1293</v>
      </c>
      <c r="Q424" s="85" t="s">
        <v>1158</v>
      </c>
      <c r="R424" s="85" t="s">
        <v>1159</v>
      </c>
      <c r="S424" s="179" t="s">
        <v>1294</v>
      </c>
      <c r="T424" s="85"/>
      <c r="U424" s="31">
        <f t="shared" si="163"/>
        <v>0</v>
      </c>
      <c r="V424" s="80"/>
      <c r="W424" s="276"/>
      <c r="X424" s="85"/>
      <c r="Y424" s="85">
        <f t="shared" si="164"/>
        <v>0</v>
      </c>
      <c r="AA424" s="85"/>
      <c r="AB424" s="85">
        <f t="shared" si="165"/>
        <v>0</v>
      </c>
      <c r="AC424" s="85"/>
      <c r="AD424" s="31">
        <f t="shared" si="157"/>
        <v>0</v>
      </c>
      <c r="AE424" s="31"/>
      <c r="AF424" s="85"/>
      <c r="AG424" s="85">
        <f t="shared" si="158"/>
        <v>0</v>
      </c>
      <c r="AH424" s="31">
        <f t="shared" si="166"/>
        <v>0</v>
      </c>
      <c r="AI424" s="85"/>
      <c r="AJ424" s="31">
        <f t="shared" si="160"/>
        <v>0</v>
      </c>
      <c r="AK424" s="31">
        <f t="shared" si="167"/>
        <v>0</v>
      </c>
      <c r="AL424" s="85"/>
      <c r="AM424" s="85"/>
      <c r="AN424" s="85"/>
      <c r="AO424" s="85"/>
      <c r="AP424" s="85"/>
      <c r="AQ424" s="85"/>
      <c r="AR424" s="85"/>
      <c r="AS424" s="85"/>
      <c r="AT424" s="85"/>
      <c r="AU424" s="85"/>
      <c r="AV424" s="85"/>
      <c r="AW424" s="85"/>
      <c r="AX424" s="85"/>
    </row>
    <row r="425" spans="2:50" s="154" customFormat="1" ht="13" outlineLevel="1">
      <c r="B425" s="155" t="s">
        <v>722</v>
      </c>
      <c r="C425" s="32" t="s">
        <v>723</v>
      </c>
      <c r="D425" s="25" t="s">
        <v>517</v>
      </c>
      <c r="E425" s="16">
        <v>43070</v>
      </c>
      <c r="F425" s="26" t="s">
        <v>12</v>
      </c>
      <c r="G425" s="27" t="s">
        <v>1292</v>
      </c>
      <c r="H425" s="81">
        <f t="shared" si="162"/>
        <v>390</v>
      </c>
      <c r="I425" s="82">
        <v>105</v>
      </c>
      <c r="J425" s="82">
        <v>285</v>
      </c>
      <c r="K425" s="258">
        <v>0</v>
      </c>
      <c r="L425" s="177" t="s">
        <v>1293</v>
      </c>
      <c r="M425" s="177" t="s">
        <v>1293</v>
      </c>
      <c r="N425" s="177" t="s">
        <v>1293</v>
      </c>
      <c r="O425" s="177" t="s">
        <v>1293</v>
      </c>
      <c r="P425" s="177" t="s">
        <v>1293</v>
      </c>
      <c r="Q425" s="85" t="s">
        <v>1158</v>
      </c>
      <c r="R425" s="85" t="s">
        <v>1159</v>
      </c>
      <c r="S425" s="179" t="s">
        <v>1294</v>
      </c>
      <c r="T425" s="85"/>
      <c r="U425" s="31">
        <f t="shared" si="163"/>
        <v>0</v>
      </c>
      <c r="V425" s="80"/>
      <c r="W425" s="276"/>
      <c r="X425" s="85"/>
      <c r="Y425" s="85">
        <f t="shared" si="164"/>
        <v>0</v>
      </c>
      <c r="AA425" s="85"/>
      <c r="AB425" s="85">
        <f t="shared" si="165"/>
        <v>0</v>
      </c>
      <c r="AC425" s="85"/>
      <c r="AD425" s="31">
        <f t="shared" si="157"/>
        <v>0</v>
      </c>
      <c r="AE425" s="31"/>
      <c r="AF425" s="85"/>
      <c r="AG425" s="85">
        <f t="shared" si="158"/>
        <v>0</v>
      </c>
      <c r="AH425" s="31">
        <f t="shared" si="166"/>
        <v>0</v>
      </c>
      <c r="AI425" s="85"/>
      <c r="AJ425" s="31">
        <f t="shared" si="160"/>
        <v>0</v>
      </c>
      <c r="AK425" s="31">
        <f t="shared" si="167"/>
        <v>0</v>
      </c>
      <c r="AL425" s="85"/>
      <c r="AM425" s="85"/>
      <c r="AN425" s="85"/>
      <c r="AO425" s="85"/>
      <c r="AP425" s="85"/>
      <c r="AQ425" s="85"/>
      <c r="AR425" s="85"/>
      <c r="AS425" s="85"/>
      <c r="AT425" s="85"/>
      <c r="AU425" s="85"/>
      <c r="AV425" s="85"/>
      <c r="AW425" s="85"/>
      <c r="AX425" s="85"/>
    </row>
    <row r="426" spans="2:50" s="154" customFormat="1" ht="13" outlineLevel="1">
      <c r="B426" s="155" t="s">
        <v>724</v>
      </c>
      <c r="C426" s="32" t="s">
        <v>725</v>
      </c>
      <c r="D426" s="86">
        <v>1</v>
      </c>
      <c r="E426" s="16">
        <v>43000</v>
      </c>
      <c r="F426" s="26" t="s">
        <v>12</v>
      </c>
      <c r="G426" s="27" t="s">
        <v>1292</v>
      </c>
      <c r="H426" s="81">
        <f t="shared" si="162"/>
        <v>120</v>
      </c>
      <c r="I426" s="82">
        <v>20</v>
      </c>
      <c r="J426" s="82">
        <v>100</v>
      </c>
      <c r="K426" s="258">
        <v>0</v>
      </c>
      <c r="L426" s="177" t="s">
        <v>1293</v>
      </c>
      <c r="M426" s="177" t="s">
        <v>1293</v>
      </c>
      <c r="N426" s="177" t="s">
        <v>1293</v>
      </c>
      <c r="O426" s="177" t="s">
        <v>1293</v>
      </c>
      <c r="P426" s="177" t="s">
        <v>1293</v>
      </c>
      <c r="Q426" s="85" t="s">
        <v>1158</v>
      </c>
      <c r="R426" s="85" t="s">
        <v>1159</v>
      </c>
      <c r="S426" s="179" t="s">
        <v>1294</v>
      </c>
      <c r="T426" s="85"/>
      <c r="U426" s="31">
        <f t="shared" si="163"/>
        <v>0</v>
      </c>
      <c r="V426" s="80"/>
      <c r="W426" s="276"/>
      <c r="X426" s="85"/>
      <c r="Y426" s="85">
        <f t="shared" si="164"/>
        <v>0</v>
      </c>
      <c r="AA426" s="85"/>
      <c r="AB426" s="85">
        <f t="shared" si="165"/>
        <v>0</v>
      </c>
      <c r="AC426" s="85"/>
      <c r="AD426" s="31">
        <f t="shared" si="157"/>
        <v>0</v>
      </c>
      <c r="AE426" s="31"/>
      <c r="AF426" s="85"/>
      <c r="AG426" s="85">
        <f t="shared" si="158"/>
        <v>0</v>
      </c>
      <c r="AH426" s="31">
        <f t="shared" si="166"/>
        <v>0</v>
      </c>
      <c r="AI426" s="85"/>
      <c r="AJ426" s="31">
        <f t="shared" si="160"/>
        <v>0</v>
      </c>
      <c r="AK426" s="31">
        <f t="shared" si="167"/>
        <v>0</v>
      </c>
      <c r="AL426" s="85"/>
      <c r="AM426" s="85"/>
      <c r="AN426" s="85"/>
      <c r="AO426" s="85"/>
      <c r="AP426" s="85"/>
      <c r="AQ426" s="85"/>
      <c r="AR426" s="85"/>
      <c r="AS426" s="85"/>
      <c r="AT426" s="85"/>
      <c r="AU426" s="85"/>
      <c r="AV426" s="85"/>
      <c r="AW426" s="85"/>
      <c r="AX426" s="85"/>
    </row>
    <row r="427" spans="2:50" s="154" customFormat="1" ht="13" outlineLevel="1">
      <c r="B427" s="155" t="s">
        <v>726</v>
      </c>
      <c r="C427" s="32" t="s">
        <v>727</v>
      </c>
      <c r="D427" s="25" t="s">
        <v>140</v>
      </c>
      <c r="E427" s="16">
        <v>43046</v>
      </c>
      <c r="F427" s="26" t="s">
        <v>12</v>
      </c>
      <c r="G427" s="27" t="s">
        <v>1292</v>
      </c>
      <c r="H427" s="81">
        <f t="shared" si="162"/>
        <v>57</v>
      </c>
      <c r="I427" s="82">
        <v>51</v>
      </c>
      <c r="J427" s="82">
        <v>6</v>
      </c>
      <c r="K427" s="258">
        <v>0</v>
      </c>
      <c r="L427" s="177" t="s">
        <v>1293</v>
      </c>
      <c r="M427" s="177" t="s">
        <v>1293</v>
      </c>
      <c r="N427" s="177" t="s">
        <v>1293</v>
      </c>
      <c r="O427" s="177" t="s">
        <v>1293</v>
      </c>
      <c r="P427" s="177" t="s">
        <v>1293</v>
      </c>
      <c r="Q427" s="85" t="s">
        <v>1158</v>
      </c>
      <c r="R427" s="85" t="s">
        <v>1159</v>
      </c>
      <c r="S427" s="179" t="s">
        <v>1294</v>
      </c>
      <c r="T427" s="85"/>
      <c r="U427" s="31">
        <f t="shared" si="163"/>
        <v>0</v>
      </c>
      <c r="V427" s="80"/>
      <c r="W427" s="276"/>
      <c r="X427" s="85"/>
      <c r="Y427" s="85">
        <f t="shared" si="164"/>
        <v>0</v>
      </c>
      <c r="AA427" s="85"/>
      <c r="AB427" s="85">
        <f t="shared" si="165"/>
        <v>0</v>
      </c>
      <c r="AC427" s="85"/>
      <c r="AD427" s="31">
        <f t="shared" si="157"/>
        <v>0</v>
      </c>
      <c r="AE427" s="31"/>
      <c r="AF427" s="85"/>
      <c r="AG427" s="85">
        <f t="shared" si="158"/>
        <v>0</v>
      </c>
      <c r="AH427" s="31">
        <f t="shared" si="166"/>
        <v>0</v>
      </c>
      <c r="AI427" s="85"/>
      <c r="AJ427" s="31">
        <f t="shared" si="160"/>
        <v>0</v>
      </c>
      <c r="AK427" s="31">
        <f t="shared" si="167"/>
        <v>0</v>
      </c>
      <c r="AL427" s="85"/>
      <c r="AM427" s="85"/>
      <c r="AN427" s="85"/>
      <c r="AO427" s="85"/>
      <c r="AP427" s="85"/>
      <c r="AQ427" s="85"/>
      <c r="AR427" s="85"/>
      <c r="AS427" s="85"/>
      <c r="AT427" s="85"/>
      <c r="AU427" s="85"/>
      <c r="AV427" s="85"/>
      <c r="AW427" s="85"/>
      <c r="AX427" s="85"/>
    </row>
    <row r="428" spans="2:50" s="154" customFormat="1" ht="13" outlineLevel="1">
      <c r="B428" s="155" t="s">
        <v>728</v>
      </c>
      <c r="C428" s="32" t="s">
        <v>729</v>
      </c>
      <c r="D428" s="25" t="s">
        <v>140</v>
      </c>
      <c r="E428" s="16">
        <v>43048</v>
      </c>
      <c r="F428" s="26" t="s">
        <v>938</v>
      </c>
      <c r="G428" s="27" t="s">
        <v>1292</v>
      </c>
      <c r="H428" s="81">
        <f t="shared" si="162"/>
        <v>55</v>
      </c>
      <c r="I428" s="82">
        <v>49</v>
      </c>
      <c r="J428" s="82">
        <v>6</v>
      </c>
      <c r="K428" s="258">
        <v>0</v>
      </c>
      <c r="L428" s="177" t="s">
        <v>1293</v>
      </c>
      <c r="M428" s="177" t="s">
        <v>1293</v>
      </c>
      <c r="N428" s="177" t="s">
        <v>1293</v>
      </c>
      <c r="O428" s="177" t="s">
        <v>1293</v>
      </c>
      <c r="P428" s="177" t="s">
        <v>1293</v>
      </c>
      <c r="Q428" s="85" t="s">
        <v>1158</v>
      </c>
      <c r="R428" s="85" t="s">
        <v>1159</v>
      </c>
      <c r="S428" s="179" t="s">
        <v>1294</v>
      </c>
      <c r="T428" s="85"/>
      <c r="U428" s="31">
        <f t="shared" si="163"/>
        <v>0</v>
      </c>
      <c r="V428" s="80"/>
      <c r="W428" s="276"/>
      <c r="X428" s="85"/>
      <c r="Y428" s="85">
        <f t="shared" si="164"/>
        <v>0</v>
      </c>
      <c r="AA428" s="85"/>
      <c r="AB428" s="85">
        <f t="shared" si="165"/>
        <v>0</v>
      </c>
      <c r="AC428" s="85"/>
      <c r="AD428" s="31">
        <f t="shared" si="157"/>
        <v>0</v>
      </c>
      <c r="AE428" s="31"/>
      <c r="AF428" s="85"/>
      <c r="AG428" s="85">
        <f t="shared" si="158"/>
        <v>0</v>
      </c>
      <c r="AH428" s="31">
        <f t="shared" si="166"/>
        <v>0</v>
      </c>
      <c r="AI428" s="85"/>
      <c r="AJ428" s="31">
        <f t="shared" si="160"/>
        <v>0</v>
      </c>
      <c r="AK428" s="31">
        <f t="shared" si="167"/>
        <v>0</v>
      </c>
      <c r="AL428" s="85"/>
      <c r="AM428" s="85"/>
      <c r="AN428" s="85"/>
      <c r="AO428" s="85"/>
      <c r="AP428" s="85"/>
      <c r="AQ428" s="85"/>
      <c r="AR428" s="85"/>
      <c r="AS428" s="85"/>
      <c r="AT428" s="85"/>
      <c r="AU428" s="85"/>
      <c r="AV428" s="85"/>
      <c r="AW428" s="85"/>
      <c r="AX428" s="85"/>
    </row>
    <row r="429" spans="2:50" s="154" customFormat="1" ht="13" outlineLevel="1">
      <c r="B429" s="155" t="s">
        <v>730</v>
      </c>
      <c r="C429" s="32" t="s">
        <v>731</v>
      </c>
      <c r="D429" s="86">
        <v>2</v>
      </c>
      <c r="E429" s="16">
        <v>43372</v>
      </c>
      <c r="F429" s="26" t="s">
        <v>12</v>
      </c>
      <c r="G429" s="27" t="s">
        <v>1292</v>
      </c>
      <c r="H429" s="81">
        <f t="shared" si="162"/>
        <v>350</v>
      </c>
      <c r="I429" s="82">
        <v>170</v>
      </c>
      <c r="J429" s="82">
        <v>180</v>
      </c>
      <c r="K429" s="258">
        <v>0</v>
      </c>
      <c r="L429" s="177" t="s">
        <v>1293</v>
      </c>
      <c r="M429" s="177" t="s">
        <v>1293</v>
      </c>
      <c r="N429" s="177" t="s">
        <v>1293</v>
      </c>
      <c r="O429" s="177" t="s">
        <v>1293</v>
      </c>
      <c r="P429" s="177" t="s">
        <v>1293</v>
      </c>
      <c r="Q429" s="85" t="s">
        <v>1158</v>
      </c>
      <c r="R429" s="85" t="s">
        <v>1159</v>
      </c>
      <c r="S429" s="179" t="s">
        <v>1294</v>
      </c>
      <c r="T429" s="85"/>
      <c r="U429" s="31">
        <f t="shared" si="163"/>
        <v>0</v>
      </c>
      <c r="V429" s="80"/>
      <c r="W429" s="276"/>
      <c r="X429" s="85"/>
      <c r="Y429" s="85">
        <f t="shared" si="164"/>
        <v>0</v>
      </c>
      <c r="AA429" s="85"/>
      <c r="AB429" s="85">
        <f t="shared" si="165"/>
        <v>0</v>
      </c>
      <c r="AC429" s="85"/>
      <c r="AD429" s="31">
        <f t="shared" si="157"/>
        <v>0</v>
      </c>
      <c r="AE429" s="31"/>
      <c r="AF429" s="85"/>
      <c r="AG429" s="85">
        <f t="shared" si="158"/>
        <v>0</v>
      </c>
      <c r="AH429" s="31">
        <f t="shared" si="166"/>
        <v>0</v>
      </c>
      <c r="AI429" s="85"/>
      <c r="AJ429" s="31">
        <f t="shared" si="160"/>
        <v>0</v>
      </c>
      <c r="AK429" s="31">
        <f t="shared" si="167"/>
        <v>0</v>
      </c>
      <c r="AL429" s="85"/>
      <c r="AM429" s="85"/>
      <c r="AN429" s="85"/>
      <c r="AO429" s="85"/>
      <c r="AP429" s="85"/>
      <c r="AQ429" s="85"/>
      <c r="AR429" s="85"/>
      <c r="AS429" s="85"/>
      <c r="AT429" s="85"/>
      <c r="AU429" s="85"/>
      <c r="AV429" s="85"/>
      <c r="AW429" s="85"/>
      <c r="AX429" s="85"/>
    </row>
    <row r="430" spans="2:50" s="154" customFormat="1" ht="13" outlineLevel="1">
      <c r="B430" s="52" t="s">
        <v>732</v>
      </c>
      <c r="C430" s="91" t="s">
        <v>733</v>
      </c>
      <c r="D430" s="25" t="s">
        <v>517</v>
      </c>
      <c r="E430" s="16">
        <v>43206</v>
      </c>
      <c r="F430" s="26" t="s">
        <v>12</v>
      </c>
      <c r="G430" s="27" t="s">
        <v>1292</v>
      </c>
      <c r="H430" s="81">
        <f t="shared" si="162"/>
        <v>128</v>
      </c>
      <c r="I430" s="82">
        <v>128</v>
      </c>
      <c r="J430" s="82">
        <v>0</v>
      </c>
      <c r="K430" s="258">
        <v>0</v>
      </c>
      <c r="L430" s="177" t="s">
        <v>1293</v>
      </c>
      <c r="M430" s="177" t="s">
        <v>1293</v>
      </c>
      <c r="N430" s="177" t="s">
        <v>1293</v>
      </c>
      <c r="O430" s="177" t="s">
        <v>1293</v>
      </c>
      <c r="P430" s="177" t="s">
        <v>1293</v>
      </c>
      <c r="Q430" s="85" t="s">
        <v>1159</v>
      </c>
      <c r="R430" s="85" t="s">
        <v>1159</v>
      </c>
      <c r="S430" s="179" t="s">
        <v>1294</v>
      </c>
      <c r="T430" s="85"/>
      <c r="U430" s="31">
        <f t="shared" si="163"/>
        <v>0</v>
      </c>
      <c r="V430" s="80"/>
      <c r="W430" s="276"/>
      <c r="X430" s="85"/>
      <c r="Y430" s="85">
        <f t="shared" si="164"/>
        <v>0</v>
      </c>
      <c r="AA430" s="85"/>
      <c r="AB430" s="85">
        <f t="shared" si="165"/>
        <v>0</v>
      </c>
      <c r="AC430" s="85"/>
      <c r="AD430" s="31">
        <f t="shared" si="157"/>
        <v>0</v>
      </c>
      <c r="AE430" s="31"/>
      <c r="AF430" s="85"/>
      <c r="AG430" s="85">
        <f t="shared" si="158"/>
        <v>0</v>
      </c>
      <c r="AH430" s="31">
        <f t="shared" si="166"/>
        <v>0</v>
      </c>
      <c r="AI430" s="85"/>
      <c r="AJ430" s="31">
        <f t="shared" si="160"/>
        <v>0</v>
      </c>
      <c r="AK430" s="31">
        <f t="shared" si="167"/>
        <v>0</v>
      </c>
      <c r="AL430" s="85"/>
      <c r="AM430" s="85"/>
      <c r="AN430" s="85"/>
      <c r="AO430" s="85"/>
      <c r="AP430" s="85"/>
      <c r="AQ430" s="85"/>
      <c r="AR430" s="85"/>
      <c r="AS430" s="85"/>
      <c r="AT430" s="85"/>
      <c r="AU430" s="85"/>
      <c r="AV430" s="85"/>
      <c r="AW430" s="85"/>
      <c r="AX430" s="85"/>
    </row>
    <row r="431" spans="2:50" s="154" customFormat="1" ht="13" outlineLevel="1">
      <c r="B431" s="92" t="s">
        <v>734</v>
      </c>
      <c r="C431" s="91" t="s">
        <v>735</v>
      </c>
      <c r="D431" s="25">
        <v>1.3</v>
      </c>
      <c r="E431" s="16">
        <v>43434</v>
      </c>
      <c r="F431" s="26" t="s">
        <v>12</v>
      </c>
      <c r="G431" s="27" t="s">
        <v>1292</v>
      </c>
      <c r="H431" s="81">
        <f t="shared" si="162"/>
        <v>525</v>
      </c>
      <c r="I431" s="82">
        <v>520</v>
      </c>
      <c r="J431" s="82">
        <v>5</v>
      </c>
      <c r="K431" s="258">
        <v>0</v>
      </c>
      <c r="L431" s="177" t="s">
        <v>1293</v>
      </c>
      <c r="M431" s="177" t="s">
        <v>1293</v>
      </c>
      <c r="N431" s="177" t="s">
        <v>1293</v>
      </c>
      <c r="O431" s="177" t="s">
        <v>1293</v>
      </c>
      <c r="P431" s="177" t="s">
        <v>1293</v>
      </c>
      <c r="Q431" s="85" t="s">
        <v>1158</v>
      </c>
      <c r="R431" s="85" t="s">
        <v>1159</v>
      </c>
      <c r="S431" s="179" t="s">
        <v>1312</v>
      </c>
      <c r="T431" s="85"/>
      <c r="U431" s="31">
        <f t="shared" si="163"/>
        <v>0</v>
      </c>
      <c r="V431" s="80"/>
      <c r="W431" s="276"/>
      <c r="X431" s="85"/>
      <c r="Y431" s="85">
        <f t="shared" si="164"/>
        <v>0</v>
      </c>
      <c r="AA431" s="85"/>
      <c r="AB431" s="85">
        <f t="shared" si="165"/>
        <v>0</v>
      </c>
      <c r="AC431" s="85"/>
      <c r="AD431" s="31">
        <f t="shared" si="157"/>
        <v>0</v>
      </c>
      <c r="AE431" s="31"/>
      <c r="AF431" s="85"/>
      <c r="AG431" s="85">
        <f t="shared" si="158"/>
        <v>0</v>
      </c>
      <c r="AH431" s="31">
        <f t="shared" si="166"/>
        <v>0</v>
      </c>
      <c r="AI431" s="85"/>
      <c r="AJ431" s="31">
        <f t="shared" si="160"/>
        <v>0</v>
      </c>
      <c r="AK431" s="31">
        <f t="shared" si="167"/>
        <v>0</v>
      </c>
      <c r="AL431" s="85"/>
      <c r="AM431" s="85"/>
      <c r="AN431" s="85"/>
      <c r="AO431" s="85"/>
      <c r="AP431" s="85"/>
      <c r="AQ431" s="85"/>
      <c r="AR431" s="85"/>
      <c r="AS431" s="85"/>
      <c r="AT431" s="85"/>
      <c r="AU431" s="85"/>
      <c r="AV431" s="85"/>
      <c r="AW431" s="85"/>
      <c r="AX431" s="85"/>
    </row>
    <row r="432" spans="2:50" s="154" customFormat="1" ht="13" outlineLevel="1">
      <c r="B432" s="92" t="s">
        <v>736</v>
      </c>
      <c r="C432" s="91" t="s">
        <v>737</v>
      </c>
      <c r="D432" s="25" t="s">
        <v>594</v>
      </c>
      <c r="E432" s="16">
        <v>43381</v>
      </c>
      <c r="F432" s="26" t="s">
        <v>12</v>
      </c>
      <c r="G432" s="27" t="s">
        <v>1292</v>
      </c>
      <c r="H432" s="81">
        <f t="shared" si="162"/>
        <v>115</v>
      </c>
      <c r="I432" s="82">
        <v>105</v>
      </c>
      <c r="J432" s="82">
        <v>10</v>
      </c>
      <c r="K432" s="258">
        <v>0</v>
      </c>
      <c r="L432" s="177" t="s">
        <v>1293</v>
      </c>
      <c r="M432" s="177" t="s">
        <v>1293</v>
      </c>
      <c r="N432" s="177" t="s">
        <v>1293</v>
      </c>
      <c r="O432" s="177" t="s">
        <v>1293</v>
      </c>
      <c r="P432" s="177" t="s">
        <v>1293</v>
      </c>
      <c r="Q432" s="85" t="s">
        <v>1158</v>
      </c>
      <c r="R432" s="85" t="s">
        <v>1159</v>
      </c>
      <c r="S432" s="179" t="s">
        <v>1294</v>
      </c>
      <c r="T432" s="85"/>
      <c r="U432" s="31">
        <f t="shared" si="163"/>
        <v>0</v>
      </c>
      <c r="V432" s="80"/>
      <c r="W432" s="276"/>
      <c r="X432" s="85"/>
      <c r="Y432" s="85">
        <f t="shared" si="164"/>
        <v>0</v>
      </c>
      <c r="AA432" s="85"/>
      <c r="AB432" s="85">
        <f t="shared" si="165"/>
        <v>0</v>
      </c>
      <c r="AC432" s="85"/>
      <c r="AD432" s="31">
        <f t="shared" si="157"/>
        <v>0</v>
      </c>
      <c r="AE432" s="31"/>
      <c r="AF432" s="85"/>
      <c r="AG432" s="85">
        <f t="shared" si="158"/>
        <v>0</v>
      </c>
      <c r="AH432" s="31">
        <f t="shared" si="166"/>
        <v>0</v>
      </c>
      <c r="AI432" s="85"/>
      <c r="AJ432" s="31">
        <f t="shared" si="160"/>
        <v>0</v>
      </c>
      <c r="AK432" s="31">
        <f t="shared" si="167"/>
        <v>0</v>
      </c>
      <c r="AL432" s="85"/>
      <c r="AM432" s="85"/>
      <c r="AN432" s="85"/>
      <c r="AO432" s="85"/>
      <c r="AP432" s="85"/>
      <c r="AQ432" s="85"/>
      <c r="AR432" s="85"/>
      <c r="AS432" s="85"/>
      <c r="AT432" s="85"/>
      <c r="AU432" s="85"/>
      <c r="AV432" s="85"/>
      <c r="AW432" s="85"/>
      <c r="AX432" s="85"/>
    </row>
    <row r="433" spans="2:50" s="154" customFormat="1" ht="13" outlineLevel="1">
      <c r="B433" s="92" t="s">
        <v>738</v>
      </c>
      <c r="C433" s="383" t="s">
        <v>739</v>
      </c>
      <c r="D433" s="37" t="s">
        <v>2823</v>
      </c>
      <c r="E433" s="16">
        <v>43815</v>
      </c>
      <c r="F433" s="26" t="s">
        <v>12</v>
      </c>
      <c r="G433" s="27" t="s">
        <v>1292</v>
      </c>
      <c r="H433" s="81">
        <f t="shared" si="162"/>
        <v>70</v>
      </c>
      <c r="I433" s="82">
        <v>70</v>
      </c>
      <c r="J433" s="82">
        <v>0</v>
      </c>
      <c r="K433" s="258">
        <v>0</v>
      </c>
      <c r="L433" s="177" t="s">
        <v>1293</v>
      </c>
      <c r="M433" s="177" t="s">
        <v>1293</v>
      </c>
      <c r="N433" s="177" t="s">
        <v>1293</v>
      </c>
      <c r="O433" s="177" t="s">
        <v>1293</v>
      </c>
      <c r="P433" s="177" t="s">
        <v>1293</v>
      </c>
      <c r="Q433" s="85" t="s">
        <v>1158</v>
      </c>
      <c r="R433" s="85" t="s">
        <v>1159</v>
      </c>
      <c r="S433" s="179" t="s">
        <v>1313</v>
      </c>
      <c r="T433" s="85"/>
      <c r="U433" s="31">
        <f t="shared" si="163"/>
        <v>0</v>
      </c>
      <c r="V433" s="80"/>
      <c r="W433" s="276"/>
      <c r="X433" s="85"/>
      <c r="Y433" s="85">
        <f t="shared" si="164"/>
        <v>0</v>
      </c>
      <c r="AA433" s="85"/>
      <c r="AB433" s="85">
        <f t="shared" si="165"/>
        <v>0</v>
      </c>
      <c r="AC433" s="85"/>
      <c r="AD433" s="31">
        <f t="shared" si="157"/>
        <v>0</v>
      </c>
      <c r="AE433" s="31"/>
      <c r="AF433" s="85"/>
      <c r="AG433" s="85">
        <f t="shared" si="158"/>
        <v>0</v>
      </c>
      <c r="AH433" s="31">
        <f t="shared" si="166"/>
        <v>0</v>
      </c>
      <c r="AI433" s="85"/>
      <c r="AJ433" s="31">
        <f t="shared" si="160"/>
        <v>0</v>
      </c>
      <c r="AK433" s="31">
        <f t="shared" si="167"/>
        <v>0</v>
      </c>
      <c r="AL433" s="85"/>
      <c r="AM433" s="85"/>
      <c r="AN433" s="85"/>
      <c r="AO433" s="85"/>
      <c r="AP433" s="85"/>
      <c r="AQ433" s="85"/>
      <c r="AR433" s="85"/>
      <c r="AS433" s="85"/>
      <c r="AT433" s="85"/>
      <c r="AU433" s="85"/>
      <c r="AV433" s="85"/>
      <c r="AW433" s="85"/>
      <c r="AX433" s="85"/>
    </row>
    <row r="434" spans="2:50" s="154" customFormat="1" ht="13" outlineLevel="1">
      <c r="B434" s="87" t="s">
        <v>740</v>
      </c>
      <c r="C434" s="93" t="s">
        <v>741</v>
      </c>
      <c r="D434" s="25">
        <v>1.2</v>
      </c>
      <c r="E434" s="16">
        <v>43537</v>
      </c>
      <c r="F434" s="26" t="s">
        <v>12</v>
      </c>
      <c r="G434" s="157" t="s">
        <v>1292</v>
      </c>
      <c r="H434" s="81">
        <f t="shared" si="162"/>
        <v>107</v>
      </c>
      <c r="I434" s="82">
        <v>107</v>
      </c>
      <c r="J434" s="82">
        <v>0</v>
      </c>
      <c r="K434" s="258">
        <v>0</v>
      </c>
      <c r="L434" s="177" t="s">
        <v>1293</v>
      </c>
      <c r="M434" s="177" t="s">
        <v>1293</v>
      </c>
      <c r="N434" s="177" t="s">
        <v>1293</v>
      </c>
      <c r="O434" s="177" t="s">
        <v>1293</v>
      </c>
      <c r="P434" s="177" t="s">
        <v>1293</v>
      </c>
      <c r="Q434" s="85" t="s">
        <v>1158</v>
      </c>
      <c r="R434" s="85" t="s">
        <v>1159</v>
      </c>
      <c r="S434" s="179" t="s">
        <v>1312</v>
      </c>
      <c r="T434" s="85"/>
      <c r="U434" s="31">
        <f t="shared" si="163"/>
        <v>0</v>
      </c>
      <c r="V434" s="80"/>
      <c r="W434" s="276"/>
      <c r="X434" s="85"/>
      <c r="Y434" s="85">
        <f t="shared" si="164"/>
        <v>0</v>
      </c>
      <c r="AA434" s="85"/>
      <c r="AB434" s="85">
        <f t="shared" si="165"/>
        <v>0</v>
      </c>
      <c r="AC434" s="85"/>
      <c r="AD434" s="31">
        <f t="shared" si="157"/>
        <v>0</v>
      </c>
      <c r="AE434" s="31"/>
      <c r="AF434" s="85"/>
      <c r="AG434" s="85">
        <f t="shared" si="158"/>
        <v>0</v>
      </c>
      <c r="AH434" s="31">
        <f t="shared" si="166"/>
        <v>0</v>
      </c>
      <c r="AI434" s="85"/>
      <c r="AJ434" s="31">
        <f t="shared" si="160"/>
        <v>0</v>
      </c>
      <c r="AK434" s="31">
        <f t="shared" si="167"/>
        <v>0</v>
      </c>
      <c r="AL434" s="85"/>
      <c r="AM434" s="85"/>
      <c r="AN434" s="85"/>
      <c r="AO434" s="85"/>
      <c r="AP434" s="85"/>
      <c r="AQ434" s="85"/>
      <c r="AR434" s="85"/>
      <c r="AS434" s="85"/>
      <c r="AT434" s="85"/>
      <c r="AU434" s="85"/>
      <c r="AV434" s="85"/>
      <c r="AW434" s="85"/>
      <c r="AX434" s="85"/>
    </row>
    <row r="435" spans="2:50" s="154" customFormat="1" ht="13" outlineLevel="1">
      <c r="B435" s="87" t="s">
        <v>960</v>
      </c>
      <c r="C435" s="93" t="s">
        <v>1461</v>
      </c>
      <c r="D435" s="86">
        <v>1</v>
      </c>
      <c r="E435" s="16">
        <v>43427</v>
      </c>
      <c r="F435" s="26" t="s">
        <v>12</v>
      </c>
      <c r="G435" s="157" t="s">
        <v>1292</v>
      </c>
      <c r="H435" s="81">
        <f t="shared" si="162"/>
        <v>150</v>
      </c>
      <c r="I435" s="82">
        <v>60</v>
      </c>
      <c r="J435" s="82">
        <v>90</v>
      </c>
      <c r="K435" s="258">
        <v>0</v>
      </c>
      <c r="L435" s="177" t="s">
        <v>1293</v>
      </c>
      <c r="M435" s="177" t="s">
        <v>1293</v>
      </c>
      <c r="N435" s="177" t="s">
        <v>1293</v>
      </c>
      <c r="O435" s="177" t="s">
        <v>1293</v>
      </c>
      <c r="P435" s="177" t="s">
        <v>1293</v>
      </c>
      <c r="Q435" s="85" t="s">
        <v>1158</v>
      </c>
      <c r="R435" s="85" t="s">
        <v>1159</v>
      </c>
      <c r="S435" s="179" t="s">
        <v>1294</v>
      </c>
      <c r="T435" s="85"/>
      <c r="U435" s="31">
        <f t="shared" si="163"/>
        <v>0</v>
      </c>
      <c r="V435" s="80"/>
      <c r="W435" s="276"/>
      <c r="X435" s="85"/>
      <c r="Y435" s="85">
        <f t="shared" si="164"/>
        <v>0</v>
      </c>
      <c r="AA435" s="85"/>
      <c r="AB435" s="85">
        <f t="shared" si="165"/>
        <v>0</v>
      </c>
      <c r="AC435" s="85"/>
      <c r="AD435" s="31">
        <f t="shared" si="157"/>
        <v>0</v>
      </c>
      <c r="AE435" s="31"/>
      <c r="AF435" s="85"/>
      <c r="AG435" s="85">
        <f t="shared" si="158"/>
        <v>0</v>
      </c>
      <c r="AH435" s="31">
        <f t="shared" si="166"/>
        <v>0</v>
      </c>
      <c r="AI435" s="85"/>
      <c r="AJ435" s="31">
        <f t="shared" si="160"/>
        <v>0</v>
      </c>
      <c r="AK435" s="31">
        <f t="shared" si="167"/>
        <v>0</v>
      </c>
      <c r="AL435" s="85"/>
      <c r="AM435" s="85"/>
      <c r="AN435" s="85"/>
      <c r="AO435" s="85"/>
      <c r="AP435" s="85"/>
      <c r="AQ435" s="85"/>
      <c r="AR435" s="85"/>
      <c r="AS435" s="85"/>
      <c r="AT435" s="85"/>
      <c r="AU435" s="85"/>
      <c r="AV435" s="85"/>
      <c r="AW435" s="85"/>
      <c r="AX435" s="85"/>
    </row>
    <row r="436" spans="2:50" s="154" customFormat="1" ht="13" outlineLevel="1">
      <c r="B436" s="87" t="s">
        <v>961</v>
      </c>
      <c r="C436" s="93" t="s">
        <v>1462</v>
      </c>
      <c r="D436" s="25">
        <v>1.1000000000000001</v>
      </c>
      <c r="E436" s="16">
        <v>43621</v>
      </c>
      <c r="F436" s="26" t="s">
        <v>12</v>
      </c>
      <c r="G436" s="157" t="s">
        <v>1292</v>
      </c>
      <c r="H436" s="81">
        <f t="shared" si="162"/>
        <v>45</v>
      </c>
      <c r="I436" s="82">
        <v>15</v>
      </c>
      <c r="J436" s="82">
        <v>30</v>
      </c>
      <c r="K436" s="258">
        <v>0</v>
      </c>
      <c r="L436" s="177" t="s">
        <v>1293</v>
      </c>
      <c r="M436" s="177" t="s">
        <v>1293</v>
      </c>
      <c r="N436" s="177" t="s">
        <v>1293</v>
      </c>
      <c r="O436" s="177" t="s">
        <v>1293</v>
      </c>
      <c r="P436" s="177" t="s">
        <v>1293</v>
      </c>
      <c r="Q436" s="85" t="s">
        <v>1158</v>
      </c>
      <c r="R436" s="85" t="s">
        <v>1159</v>
      </c>
      <c r="S436" s="179" t="s">
        <v>1294</v>
      </c>
      <c r="T436" s="85"/>
      <c r="U436" s="31">
        <f t="shared" si="163"/>
        <v>0</v>
      </c>
      <c r="V436" s="80"/>
      <c r="W436" s="276"/>
      <c r="X436" s="85"/>
      <c r="Y436" s="85">
        <f t="shared" si="164"/>
        <v>0</v>
      </c>
      <c r="AA436" s="85"/>
      <c r="AB436" s="85">
        <f t="shared" si="165"/>
        <v>0</v>
      </c>
      <c r="AC436" s="85"/>
      <c r="AD436" s="31">
        <f t="shared" si="157"/>
        <v>0</v>
      </c>
      <c r="AE436" s="31"/>
      <c r="AF436" s="85"/>
      <c r="AG436" s="85">
        <f t="shared" si="158"/>
        <v>0</v>
      </c>
      <c r="AH436" s="31">
        <f t="shared" si="166"/>
        <v>0</v>
      </c>
      <c r="AI436" s="85"/>
      <c r="AJ436" s="31">
        <f t="shared" si="160"/>
        <v>0</v>
      </c>
      <c r="AK436" s="31">
        <f t="shared" si="167"/>
        <v>0</v>
      </c>
      <c r="AL436" s="85"/>
      <c r="AM436" s="85"/>
      <c r="AN436" s="85"/>
      <c r="AO436" s="85"/>
      <c r="AP436" s="85"/>
      <c r="AQ436" s="85"/>
      <c r="AR436" s="85"/>
      <c r="AS436" s="85"/>
      <c r="AT436" s="85"/>
      <c r="AU436" s="85"/>
      <c r="AV436" s="85"/>
      <c r="AW436" s="85"/>
      <c r="AX436" s="85"/>
    </row>
    <row r="437" spans="2:50" s="154" customFormat="1" ht="13" outlineLevel="1">
      <c r="B437" s="87" t="s">
        <v>962</v>
      </c>
      <c r="C437" s="93" t="s">
        <v>1463</v>
      </c>
      <c r="D437" s="86">
        <v>1</v>
      </c>
      <c r="E437" s="16">
        <v>43373</v>
      </c>
      <c r="F437" s="26" t="s">
        <v>12</v>
      </c>
      <c r="G437" s="157" t="s">
        <v>1292</v>
      </c>
      <c r="H437" s="81">
        <f t="shared" si="162"/>
        <v>193</v>
      </c>
      <c r="I437" s="82">
        <v>123</v>
      </c>
      <c r="J437" s="82">
        <v>70</v>
      </c>
      <c r="K437" s="258">
        <v>0</v>
      </c>
      <c r="L437" s="177" t="s">
        <v>1293</v>
      </c>
      <c r="M437" s="177" t="s">
        <v>1293</v>
      </c>
      <c r="N437" s="177" t="s">
        <v>1293</v>
      </c>
      <c r="O437" s="177" t="s">
        <v>1293</v>
      </c>
      <c r="P437" s="177" t="s">
        <v>1293</v>
      </c>
      <c r="Q437" s="85" t="s">
        <v>1158</v>
      </c>
      <c r="R437" s="85" t="s">
        <v>1159</v>
      </c>
      <c r="S437" s="179" t="s">
        <v>1314</v>
      </c>
      <c r="T437" s="85"/>
      <c r="U437" s="31">
        <f t="shared" si="163"/>
        <v>0</v>
      </c>
      <c r="V437" s="80"/>
      <c r="W437" s="276"/>
      <c r="X437" s="85"/>
      <c r="Y437" s="85">
        <f t="shared" si="164"/>
        <v>0</v>
      </c>
      <c r="AA437" s="85"/>
      <c r="AB437" s="85">
        <f t="shared" si="165"/>
        <v>0</v>
      </c>
      <c r="AC437" s="85"/>
      <c r="AD437" s="31">
        <f t="shared" si="157"/>
        <v>0</v>
      </c>
      <c r="AE437" s="31"/>
      <c r="AF437" s="85"/>
      <c r="AG437" s="85">
        <f t="shared" si="158"/>
        <v>0</v>
      </c>
      <c r="AH437" s="31">
        <f t="shared" si="166"/>
        <v>0</v>
      </c>
      <c r="AI437" s="85"/>
      <c r="AJ437" s="31">
        <f t="shared" si="160"/>
        <v>0</v>
      </c>
      <c r="AK437" s="31">
        <f t="shared" si="167"/>
        <v>0</v>
      </c>
      <c r="AL437" s="85"/>
      <c r="AM437" s="85"/>
      <c r="AN437" s="85"/>
      <c r="AO437" s="85"/>
      <c r="AP437" s="85"/>
      <c r="AQ437" s="85"/>
      <c r="AR437" s="85"/>
      <c r="AS437" s="85"/>
      <c r="AT437" s="85"/>
      <c r="AU437" s="85"/>
      <c r="AV437" s="85"/>
      <c r="AW437" s="85"/>
      <c r="AX437" s="85"/>
    </row>
    <row r="438" spans="2:50" s="154" customFormat="1" ht="13" outlineLevel="1">
      <c r="B438" s="87" t="s">
        <v>963</v>
      </c>
      <c r="C438" s="93" t="s">
        <v>1464</v>
      </c>
      <c r="D438" s="86">
        <v>1</v>
      </c>
      <c r="E438" s="16">
        <v>43381</v>
      </c>
      <c r="F438" s="26" t="s">
        <v>12</v>
      </c>
      <c r="G438" s="157" t="s">
        <v>1292</v>
      </c>
      <c r="H438" s="81">
        <f t="shared" si="162"/>
        <v>123</v>
      </c>
      <c r="I438" s="82">
        <v>123</v>
      </c>
      <c r="J438" s="82">
        <v>0</v>
      </c>
      <c r="K438" s="258">
        <v>0</v>
      </c>
      <c r="L438" s="177" t="s">
        <v>1293</v>
      </c>
      <c r="M438" s="177" t="s">
        <v>1293</v>
      </c>
      <c r="N438" s="177" t="s">
        <v>1293</v>
      </c>
      <c r="O438" s="177" t="s">
        <v>1293</v>
      </c>
      <c r="P438" s="177" t="s">
        <v>1293</v>
      </c>
      <c r="Q438" s="85" t="s">
        <v>1158</v>
      </c>
      <c r="R438" s="85" t="s">
        <v>1159</v>
      </c>
      <c r="S438" s="179" t="s">
        <v>1294</v>
      </c>
      <c r="T438" s="85"/>
      <c r="U438" s="31">
        <f t="shared" si="163"/>
        <v>0</v>
      </c>
      <c r="V438" s="80"/>
      <c r="W438" s="276"/>
      <c r="X438" s="85"/>
      <c r="Y438" s="85">
        <f t="shared" si="164"/>
        <v>0</v>
      </c>
      <c r="AA438" s="85"/>
      <c r="AB438" s="85">
        <f t="shared" si="165"/>
        <v>0</v>
      </c>
      <c r="AC438" s="85"/>
      <c r="AD438" s="31">
        <f t="shared" si="157"/>
        <v>0</v>
      </c>
      <c r="AE438" s="31"/>
      <c r="AF438" s="85"/>
      <c r="AG438" s="85">
        <f t="shared" si="158"/>
        <v>0</v>
      </c>
      <c r="AH438" s="31">
        <f t="shared" si="166"/>
        <v>0</v>
      </c>
      <c r="AI438" s="85"/>
      <c r="AJ438" s="31">
        <f t="shared" si="160"/>
        <v>0</v>
      </c>
      <c r="AK438" s="31">
        <f t="shared" si="167"/>
        <v>0</v>
      </c>
      <c r="AL438" s="85"/>
      <c r="AM438" s="85"/>
      <c r="AN438" s="85"/>
      <c r="AO438" s="85"/>
      <c r="AP438" s="85"/>
      <c r="AQ438" s="85"/>
      <c r="AR438" s="85"/>
      <c r="AS438" s="85"/>
      <c r="AT438" s="85"/>
      <c r="AU438" s="85"/>
      <c r="AV438" s="85"/>
      <c r="AW438" s="85"/>
      <c r="AX438" s="85"/>
    </row>
    <row r="439" spans="2:50" s="154" customFormat="1" ht="13" outlineLevel="1">
      <c r="B439" s="87" t="s">
        <v>964</v>
      </c>
      <c r="C439" s="93" t="s">
        <v>1465</v>
      </c>
      <c r="D439" s="25">
        <v>1.1000000000000001</v>
      </c>
      <c r="E439" s="16">
        <v>43483</v>
      </c>
      <c r="F439" s="26" t="s">
        <v>938</v>
      </c>
      <c r="G439" s="157" t="s">
        <v>1292</v>
      </c>
      <c r="H439" s="81">
        <f t="shared" si="162"/>
        <v>49</v>
      </c>
      <c r="I439" s="82">
        <v>49</v>
      </c>
      <c r="J439" s="82">
        <v>0</v>
      </c>
      <c r="K439" s="258">
        <v>0</v>
      </c>
      <c r="L439" s="177" t="s">
        <v>1293</v>
      </c>
      <c r="M439" s="177" t="s">
        <v>1293</v>
      </c>
      <c r="N439" s="177" t="s">
        <v>1293</v>
      </c>
      <c r="O439" s="177" t="s">
        <v>1293</v>
      </c>
      <c r="P439" s="177" t="s">
        <v>1293</v>
      </c>
      <c r="Q439" s="85" t="s">
        <v>1158</v>
      </c>
      <c r="R439" s="85" t="s">
        <v>1159</v>
      </c>
      <c r="S439" s="179" t="s">
        <v>1294</v>
      </c>
      <c r="T439" s="85"/>
      <c r="U439" s="31">
        <f t="shared" si="163"/>
        <v>0</v>
      </c>
      <c r="V439" s="80"/>
      <c r="W439" s="276"/>
      <c r="X439" s="85"/>
      <c r="Y439" s="85">
        <f t="shared" si="164"/>
        <v>0</v>
      </c>
      <c r="AA439" s="85"/>
      <c r="AB439" s="85">
        <f t="shared" si="165"/>
        <v>0</v>
      </c>
      <c r="AC439" s="85"/>
      <c r="AD439" s="31">
        <f t="shared" si="157"/>
        <v>0</v>
      </c>
      <c r="AE439" s="31"/>
      <c r="AF439" s="85"/>
      <c r="AG439" s="85">
        <f t="shared" si="158"/>
        <v>0</v>
      </c>
      <c r="AH439" s="31">
        <f t="shared" si="166"/>
        <v>0</v>
      </c>
      <c r="AI439" s="85"/>
      <c r="AJ439" s="31">
        <f t="shared" si="160"/>
        <v>0</v>
      </c>
      <c r="AK439" s="31">
        <f t="shared" si="167"/>
        <v>0</v>
      </c>
      <c r="AL439" s="85"/>
      <c r="AM439" s="85"/>
      <c r="AN439" s="85"/>
      <c r="AO439" s="85"/>
      <c r="AP439" s="85"/>
      <c r="AQ439" s="85"/>
      <c r="AR439" s="85"/>
      <c r="AS439" s="85"/>
      <c r="AT439" s="85"/>
      <c r="AU439" s="85"/>
      <c r="AV439" s="85"/>
      <c r="AW439" s="85"/>
      <c r="AX439" s="85"/>
    </row>
    <row r="440" spans="2:50" s="154" customFormat="1" ht="13" outlineLevel="1">
      <c r="B440" s="87" t="s">
        <v>965</v>
      </c>
      <c r="C440" s="93" t="s">
        <v>1466</v>
      </c>
      <c r="D440" s="49">
        <v>1.3</v>
      </c>
      <c r="E440" s="16">
        <v>43698</v>
      </c>
      <c r="F440" s="26" t="s">
        <v>938</v>
      </c>
      <c r="G440" s="157" t="s">
        <v>1292</v>
      </c>
      <c r="H440" s="81">
        <f t="shared" si="162"/>
        <v>70</v>
      </c>
      <c r="I440" s="82">
        <v>55</v>
      </c>
      <c r="J440" s="82">
        <v>15</v>
      </c>
      <c r="K440" s="258">
        <v>0</v>
      </c>
      <c r="L440" s="177" t="s">
        <v>1293</v>
      </c>
      <c r="M440" s="177" t="s">
        <v>1293</v>
      </c>
      <c r="N440" s="177" t="s">
        <v>1293</v>
      </c>
      <c r="O440" s="177" t="s">
        <v>1293</v>
      </c>
      <c r="P440" s="177" t="s">
        <v>1293</v>
      </c>
      <c r="Q440" s="85" t="s">
        <v>1158</v>
      </c>
      <c r="R440" s="85" t="s">
        <v>1159</v>
      </c>
      <c r="S440" s="179" t="s">
        <v>1294</v>
      </c>
      <c r="T440" s="85"/>
      <c r="U440" s="31">
        <f t="shared" si="163"/>
        <v>0</v>
      </c>
      <c r="V440" s="80"/>
      <c r="W440" s="276"/>
      <c r="X440" s="85"/>
      <c r="Y440" s="85">
        <f t="shared" si="164"/>
        <v>0</v>
      </c>
      <c r="AA440" s="85"/>
      <c r="AB440" s="85">
        <f t="shared" si="165"/>
        <v>0</v>
      </c>
      <c r="AC440" s="85"/>
      <c r="AD440" s="31">
        <f t="shared" si="157"/>
        <v>0</v>
      </c>
      <c r="AE440" s="31"/>
      <c r="AF440" s="85"/>
      <c r="AG440" s="85">
        <f t="shared" si="158"/>
        <v>0</v>
      </c>
      <c r="AH440" s="31">
        <f t="shared" si="166"/>
        <v>0</v>
      </c>
      <c r="AI440" s="85"/>
      <c r="AJ440" s="31">
        <f t="shared" si="160"/>
        <v>0</v>
      </c>
      <c r="AK440" s="31">
        <f t="shared" si="167"/>
        <v>0</v>
      </c>
      <c r="AL440" s="85"/>
      <c r="AM440" s="85"/>
      <c r="AN440" s="85"/>
      <c r="AO440" s="85"/>
      <c r="AP440" s="85"/>
      <c r="AQ440" s="85"/>
      <c r="AR440" s="85"/>
      <c r="AS440" s="85"/>
      <c r="AT440" s="85"/>
      <c r="AU440" s="85"/>
      <c r="AV440" s="85"/>
      <c r="AW440" s="85"/>
      <c r="AX440" s="85"/>
    </row>
    <row r="441" spans="2:50" s="154" customFormat="1" ht="13" outlineLevel="1">
      <c r="B441" s="87" t="s">
        <v>966</v>
      </c>
      <c r="C441" s="93" t="s">
        <v>1467</v>
      </c>
      <c r="D441" s="25">
        <v>1.2</v>
      </c>
      <c r="E441" s="16">
        <v>43517</v>
      </c>
      <c r="F441" s="26" t="s">
        <v>12</v>
      </c>
      <c r="G441" s="157" t="s">
        <v>1292</v>
      </c>
      <c r="H441" s="81">
        <f t="shared" ref="H441:H442" si="168">SUM(I441,J441)</f>
        <v>195</v>
      </c>
      <c r="I441" s="82">
        <v>195</v>
      </c>
      <c r="J441" s="82">
        <v>0</v>
      </c>
      <c r="K441" s="258">
        <v>0</v>
      </c>
      <c r="L441" s="177" t="s">
        <v>1293</v>
      </c>
      <c r="M441" s="177" t="s">
        <v>1293</v>
      </c>
      <c r="N441" s="177" t="s">
        <v>1293</v>
      </c>
      <c r="O441" s="177" t="s">
        <v>1293</v>
      </c>
      <c r="P441" s="177" t="s">
        <v>1293</v>
      </c>
      <c r="Q441" s="85" t="s">
        <v>1158</v>
      </c>
      <c r="R441" s="85" t="s">
        <v>1159</v>
      </c>
      <c r="S441" s="179" t="s">
        <v>1315</v>
      </c>
      <c r="T441" s="85"/>
      <c r="U441" s="31">
        <f t="shared" si="163"/>
        <v>0</v>
      </c>
      <c r="V441" s="80"/>
      <c r="W441" s="276"/>
      <c r="X441" s="85"/>
      <c r="Y441" s="85">
        <f t="shared" si="164"/>
        <v>0</v>
      </c>
      <c r="AA441" s="85"/>
      <c r="AB441" s="85">
        <f t="shared" si="165"/>
        <v>0</v>
      </c>
      <c r="AC441" s="85"/>
      <c r="AD441" s="31">
        <f t="shared" si="157"/>
        <v>0</v>
      </c>
      <c r="AE441" s="31"/>
      <c r="AF441" s="85"/>
      <c r="AG441" s="85">
        <f t="shared" si="158"/>
        <v>0</v>
      </c>
      <c r="AH441" s="31">
        <f t="shared" si="166"/>
        <v>0</v>
      </c>
      <c r="AI441" s="85"/>
      <c r="AJ441" s="31">
        <f t="shared" si="160"/>
        <v>0</v>
      </c>
      <c r="AK441" s="31">
        <f t="shared" si="167"/>
        <v>0</v>
      </c>
      <c r="AL441" s="85"/>
      <c r="AM441" s="85"/>
      <c r="AN441" s="85"/>
      <c r="AO441" s="85"/>
      <c r="AP441" s="85"/>
      <c r="AQ441" s="85"/>
      <c r="AR441" s="85"/>
      <c r="AS441" s="85"/>
      <c r="AT441" s="85"/>
      <c r="AU441" s="85"/>
      <c r="AV441" s="85"/>
      <c r="AW441" s="85"/>
      <c r="AX441" s="85"/>
    </row>
    <row r="442" spans="2:50" s="154" customFormat="1" ht="13" outlineLevel="1">
      <c r="B442" s="87" t="s">
        <v>1468</v>
      </c>
      <c r="C442" s="93" t="s">
        <v>1469</v>
      </c>
      <c r="D442" s="295">
        <v>1.1000000000000001</v>
      </c>
      <c r="E442" s="38">
        <v>43782</v>
      </c>
      <c r="F442" s="26" t="s">
        <v>12</v>
      </c>
      <c r="G442" s="157" t="s">
        <v>1292</v>
      </c>
      <c r="H442" s="81">
        <f t="shared" si="168"/>
        <v>75</v>
      </c>
      <c r="I442" s="82">
        <v>75</v>
      </c>
      <c r="J442" s="82">
        <v>0</v>
      </c>
      <c r="K442" s="258">
        <v>0</v>
      </c>
      <c r="L442" s="177" t="s">
        <v>1293</v>
      </c>
      <c r="M442" s="177" t="s">
        <v>1293</v>
      </c>
      <c r="N442" s="177" t="s">
        <v>1293</v>
      </c>
      <c r="O442" s="177" t="s">
        <v>1293</v>
      </c>
      <c r="P442" s="177" t="s">
        <v>1293</v>
      </c>
      <c r="Q442" s="85" t="s">
        <v>1158</v>
      </c>
      <c r="R442" s="85" t="s">
        <v>1159</v>
      </c>
      <c r="S442" s="179"/>
      <c r="T442" s="85"/>
      <c r="U442" s="31">
        <f t="shared" si="163"/>
        <v>0</v>
      </c>
      <c r="V442" s="80"/>
      <c r="W442" s="276"/>
      <c r="X442" s="85"/>
      <c r="Y442" s="85">
        <f t="shared" si="164"/>
        <v>0</v>
      </c>
      <c r="AA442" s="85"/>
      <c r="AB442" s="85">
        <f t="shared" si="165"/>
        <v>0</v>
      </c>
      <c r="AC442" s="85"/>
      <c r="AD442" s="31">
        <f t="shared" si="157"/>
        <v>0</v>
      </c>
      <c r="AE442" s="31"/>
      <c r="AF442" s="85"/>
      <c r="AG442" s="85">
        <f t="shared" si="158"/>
        <v>0</v>
      </c>
      <c r="AH442" s="31">
        <f t="shared" si="166"/>
        <v>0</v>
      </c>
      <c r="AI442" s="85"/>
      <c r="AJ442" s="31">
        <f t="shared" si="160"/>
        <v>0</v>
      </c>
      <c r="AK442" s="31">
        <f t="shared" si="167"/>
        <v>0</v>
      </c>
      <c r="AL442" s="85"/>
      <c r="AM442" s="85"/>
      <c r="AN442" s="85"/>
      <c r="AO442" s="85"/>
      <c r="AP442" s="85"/>
      <c r="AQ442" s="85"/>
      <c r="AR442" s="85"/>
      <c r="AS442" s="85"/>
      <c r="AT442" s="85"/>
      <c r="AU442" s="85"/>
      <c r="AV442" s="85"/>
      <c r="AW442" s="85"/>
      <c r="AX442" s="85"/>
    </row>
    <row r="443" spans="2:50" s="154" customFormat="1" ht="13" outlineLevel="1">
      <c r="B443" s="87" t="s">
        <v>1470</v>
      </c>
      <c r="C443" s="93" t="s">
        <v>1471</v>
      </c>
      <c r="D443" s="295">
        <v>1.1000000000000001</v>
      </c>
      <c r="E443" s="38">
        <v>43782</v>
      </c>
      <c r="F443" s="26" t="s">
        <v>53</v>
      </c>
      <c r="G443" s="157" t="s">
        <v>1292</v>
      </c>
      <c r="H443" s="81">
        <f t="shared" si="162"/>
        <v>85</v>
      </c>
      <c r="I443" s="82">
        <v>85</v>
      </c>
      <c r="J443" s="82">
        <v>0</v>
      </c>
      <c r="K443" s="258">
        <v>0</v>
      </c>
      <c r="L443" s="177" t="s">
        <v>1293</v>
      </c>
      <c r="M443" s="177" t="s">
        <v>1293</v>
      </c>
      <c r="N443" s="177" t="s">
        <v>1293</v>
      </c>
      <c r="O443" s="177" t="s">
        <v>1293</v>
      </c>
      <c r="P443" s="177" t="s">
        <v>1293</v>
      </c>
      <c r="Q443" s="85" t="s">
        <v>1158</v>
      </c>
      <c r="R443" s="85" t="s">
        <v>1159</v>
      </c>
      <c r="S443" s="179"/>
      <c r="T443" s="85"/>
      <c r="U443" s="31">
        <f t="shared" si="163"/>
        <v>0</v>
      </c>
      <c r="V443" s="80"/>
      <c r="W443" s="276"/>
      <c r="X443" s="85"/>
      <c r="Y443" s="85">
        <f t="shared" si="164"/>
        <v>0</v>
      </c>
      <c r="AA443" s="85"/>
      <c r="AB443" s="85">
        <f t="shared" si="165"/>
        <v>0</v>
      </c>
      <c r="AC443" s="85"/>
      <c r="AD443" s="31">
        <f t="shared" si="157"/>
        <v>0</v>
      </c>
      <c r="AE443" s="31"/>
      <c r="AF443" s="85"/>
      <c r="AG443" s="85">
        <f t="shared" si="158"/>
        <v>0</v>
      </c>
      <c r="AH443" s="31">
        <f t="shared" si="166"/>
        <v>0</v>
      </c>
      <c r="AI443" s="85"/>
      <c r="AJ443" s="31">
        <f t="shared" si="160"/>
        <v>0</v>
      </c>
      <c r="AK443" s="31">
        <f t="shared" si="167"/>
        <v>0</v>
      </c>
      <c r="AL443" s="85"/>
      <c r="AM443" s="85"/>
      <c r="AN443" s="85"/>
      <c r="AO443" s="85"/>
      <c r="AP443" s="85"/>
      <c r="AQ443" s="85"/>
      <c r="AR443" s="85"/>
      <c r="AS443" s="85"/>
      <c r="AT443" s="85"/>
      <c r="AU443" s="85"/>
      <c r="AV443" s="85"/>
      <c r="AW443" s="85"/>
      <c r="AX443" s="85"/>
    </row>
    <row r="444" spans="2:50" s="154" customFormat="1" ht="13" outlineLevel="1">
      <c r="B444" s="87" t="s">
        <v>1472</v>
      </c>
      <c r="C444" s="93" t="s">
        <v>1473</v>
      </c>
      <c r="D444" s="86">
        <v>1</v>
      </c>
      <c r="E444" s="16">
        <v>43690</v>
      </c>
      <c r="F444" s="26" t="s">
        <v>12</v>
      </c>
      <c r="G444" s="157" t="s">
        <v>1292</v>
      </c>
      <c r="H444" s="81">
        <f t="shared" si="162"/>
        <v>660</v>
      </c>
      <c r="I444" s="82">
        <v>600</v>
      </c>
      <c r="J444" s="82">
        <v>60</v>
      </c>
      <c r="K444" s="258">
        <v>0</v>
      </c>
      <c r="L444" s="177" t="s">
        <v>1293</v>
      </c>
      <c r="M444" s="177" t="s">
        <v>1293</v>
      </c>
      <c r="N444" s="177" t="s">
        <v>1293</v>
      </c>
      <c r="O444" s="177" t="s">
        <v>1293</v>
      </c>
      <c r="P444" s="177" t="s">
        <v>1293</v>
      </c>
      <c r="Q444" s="85" t="s">
        <v>1159</v>
      </c>
      <c r="R444" s="85" t="s">
        <v>1159</v>
      </c>
      <c r="S444" s="179" t="s">
        <v>1304</v>
      </c>
      <c r="T444" s="85"/>
      <c r="U444" s="31">
        <f t="shared" si="163"/>
        <v>0</v>
      </c>
      <c r="V444" s="80"/>
      <c r="W444" s="276"/>
      <c r="X444" s="85"/>
      <c r="Y444" s="85">
        <f t="shared" si="164"/>
        <v>0</v>
      </c>
      <c r="AA444" s="85"/>
      <c r="AB444" s="85">
        <f t="shared" si="165"/>
        <v>0</v>
      </c>
      <c r="AC444" s="85"/>
      <c r="AD444" s="31">
        <f t="shared" si="157"/>
        <v>0</v>
      </c>
      <c r="AE444" s="31"/>
      <c r="AF444" s="85"/>
      <c r="AG444" s="85">
        <f t="shared" si="158"/>
        <v>0</v>
      </c>
      <c r="AH444" s="31">
        <f t="shared" si="166"/>
        <v>0</v>
      </c>
      <c r="AI444" s="85"/>
      <c r="AJ444" s="31">
        <f t="shared" si="160"/>
        <v>0</v>
      </c>
      <c r="AK444" s="31">
        <f t="shared" si="167"/>
        <v>0</v>
      </c>
      <c r="AL444" s="85"/>
      <c r="AM444" s="85"/>
      <c r="AN444" s="85"/>
      <c r="AO444" s="85"/>
      <c r="AP444" s="85"/>
      <c r="AQ444" s="85"/>
      <c r="AR444" s="85"/>
      <c r="AS444" s="85"/>
      <c r="AT444" s="85"/>
      <c r="AU444" s="85"/>
      <c r="AV444" s="85"/>
      <c r="AW444" s="85"/>
      <c r="AX444" s="85"/>
    </row>
    <row r="445" spans="2:50" s="154" customFormat="1" ht="13" outlineLevel="1">
      <c r="B445" s="87" t="s">
        <v>1075</v>
      </c>
      <c r="C445" s="93" t="s">
        <v>1474</v>
      </c>
      <c r="D445" s="86">
        <v>1</v>
      </c>
      <c r="E445" s="16">
        <v>43693</v>
      </c>
      <c r="F445" s="26" t="s">
        <v>12</v>
      </c>
      <c r="G445" s="157" t="s">
        <v>1292</v>
      </c>
      <c r="H445" s="81">
        <f t="shared" si="162"/>
        <v>180</v>
      </c>
      <c r="I445" s="82">
        <v>130</v>
      </c>
      <c r="J445" s="82">
        <v>50</v>
      </c>
      <c r="K445" s="258">
        <v>0</v>
      </c>
      <c r="L445" s="177" t="s">
        <v>1293</v>
      </c>
      <c r="M445" s="177" t="s">
        <v>1293</v>
      </c>
      <c r="N445" s="177" t="s">
        <v>1293</v>
      </c>
      <c r="O445" s="177" t="s">
        <v>1293</v>
      </c>
      <c r="P445" s="177" t="s">
        <v>1293</v>
      </c>
      <c r="Q445" s="85" t="s">
        <v>1158</v>
      </c>
      <c r="R445" s="85" t="s">
        <v>1159</v>
      </c>
      <c r="S445" s="179"/>
      <c r="T445" s="85"/>
      <c r="U445" s="31">
        <f t="shared" si="163"/>
        <v>0</v>
      </c>
      <c r="V445" s="80"/>
      <c r="W445" s="276"/>
      <c r="X445" s="85"/>
      <c r="Y445" s="85">
        <f t="shared" si="164"/>
        <v>0</v>
      </c>
      <c r="AA445" s="85"/>
      <c r="AB445" s="85">
        <f t="shared" si="165"/>
        <v>0</v>
      </c>
      <c r="AC445" s="85"/>
      <c r="AD445" s="31">
        <f t="shared" si="157"/>
        <v>0</v>
      </c>
      <c r="AE445" s="31"/>
      <c r="AF445" s="85"/>
      <c r="AG445" s="85">
        <f t="shared" si="158"/>
        <v>0</v>
      </c>
      <c r="AH445" s="31">
        <f t="shared" si="166"/>
        <v>0</v>
      </c>
      <c r="AI445" s="85"/>
      <c r="AJ445" s="31">
        <f t="shared" si="160"/>
        <v>0</v>
      </c>
      <c r="AK445" s="31">
        <f t="shared" si="167"/>
        <v>0</v>
      </c>
      <c r="AL445" s="85"/>
      <c r="AM445" s="85"/>
      <c r="AN445" s="85"/>
      <c r="AO445" s="85"/>
      <c r="AP445" s="85"/>
      <c r="AQ445" s="85"/>
      <c r="AR445" s="85"/>
      <c r="AS445" s="85"/>
      <c r="AT445" s="85"/>
      <c r="AU445" s="85"/>
      <c r="AV445" s="85"/>
      <c r="AW445" s="85"/>
      <c r="AX445" s="85"/>
    </row>
    <row r="446" spans="2:50" s="154" customFormat="1" ht="13" outlineLevel="1">
      <c r="B446" s="87" t="s">
        <v>1076</v>
      </c>
      <c r="C446" s="93" t="s">
        <v>1475</v>
      </c>
      <c r="D446" s="86">
        <v>1</v>
      </c>
      <c r="E446" s="16">
        <v>43700</v>
      </c>
      <c r="F446" s="26" t="s">
        <v>12</v>
      </c>
      <c r="G446" s="157" t="s">
        <v>1292</v>
      </c>
      <c r="H446" s="81">
        <f t="shared" si="162"/>
        <v>155</v>
      </c>
      <c r="I446" s="82">
        <v>95</v>
      </c>
      <c r="J446" s="82">
        <v>60</v>
      </c>
      <c r="K446" s="258">
        <v>0</v>
      </c>
      <c r="L446" s="177" t="s">
        <v>1293</v>
      </c>
      <c r="M446" s="177" t="s">
        <v>1293</v>
      </c>
      <c r="N446" s="177" t="s">
        <v>1293</v>
      </c>
      <c r="O446" s="177" t="s">
        <v>1293</v>
      </c>
      <c r="P446" s="177" t="s">
        <v>1293</v>
      </c>
      <c r="Q446" s="85" t="s">
        <v>1158</v>
      </c>
      <c r="R446" s="85" t="s">
        <v>1159</v>
      </c>
      <c r="S446" s="179"/>
      <c r="T446" s="85"/>
      <c r="U446" s="31">
        <f t="shared" si="163"/>
        <v>0</v>
      </c>
      <c r="V446" s="80"/>
      <c r="W446" s="276"/>
      <c r="X446" s="85"/>
      <c r="Y446" s="85">
        <f t="shared" si="164"/>
        <v>0</v>
      </c>
      <c r="AA446" s="85"/>
      <c r="AB446" s="85">
        <f t="shared" si="165"/>
        <v>0</v>
      </c>
      <c r="AC446" s="85"/>
      <c r="AD446" s="31">
        <f t="shared" si="157"/>
        <v>0</v>
      </c>
      <c r="AE446" s="31"/>
      <c r="AF446" s="85"/>
      <c r="AG446" s="85">
        <f t="shared" si="158"/>
        <v>0</v>
      </c>
      <c r="AH446" s="31">
        <f t="shared" si="166"/>
        <v>0</v>
      </c>
      <c r="AI446" s="85"/>
      <c r="AJ446" s="31">
        <f t="shared" si="160"/>
        <v>0</v>
      </c>
      <c r="AK446" s="31">
        <f t="shared" si="167"/>
        <v>0</v>
      </c>
      <c r="AL446" s="85"/>
      <c r="AM446" s="85"/>
      <c r="AN446" s="85"/>
      <c r="AO446" s="85"/>
      <c r="AP446" s="85"/>
      <c r="AQ446" s="85"/>
      <c r="AR446" s="85"/>
      <c r="AS446" s="85"/>
      <c r="AT446" s="85"/>
      <c r="AU446" s="85"/>
      <c r="AV446" s="85"/>
      <c r="AW446" s="85"/>
      <c r="AX446" s="85"/>
    </row>
    <row r="447" spans="2:50" s="154" customFormat="1" ht="13" outlineLevel="1">
      <c r="B447" s="87" t="s">
        <v>1077</v>
      </c>
      <c r="C447" s="93" t="s">
        <v>1476</v>
      </c>
      <c r="D447" s="86">
        <v>1</v>
      </c>
      <c r="E447" s="16">
        <v>43733</v>
      </c>
      <c r="F447" s="26" t="s">
        <v>12</v>
      </c>
      <c r="G447" s="157" t="s">
        <v>1292</v>
      </c>
      <c r="H447" s="81">
        <f t="shared" si="162"/>
        <v>65</v>
      </c>
      <c r="I447" s="82">
        <v>65</v>
      </c>
      <c r="J447" s="82">
        <v>0</v>
      </c>
      <c r="K447" s="258">
        <v>0</v>
      </c>
      <c r="L447" s="177" t="s">
        <v>1293</v>
      </c>
      <c r="M447" s="177" t="s">
        <v>1293</v>
      </c>
      <c r="N447" s="177" t="s">
        <v>1293</v>
      </c>
      <c r="O447" s="177" t="s">
        <v>1293</v>
      </c>
      <c r="P447" s="177" t="s">
        <v>1293</v>
      </c>
      <c r="Q447" s="85" t="s">
        <v>1158</v>
      </c>
      <c r="R447" s="85" t="s">
        <v>1159</v>
      </c>
      <c r="S447" s="179"/>
      <c r="T447" s="85"/>
      <c r="U447" s="31">
        <f t="shared" si="163"/>
        <v>0</v>
      </c>
      <c r="V447" s="80"/>
      <c r="W447" s="276"/>
      <c r="X447" s="85"/>
      <c r="Y447" s="85">
        <f t="shared" si="164"/>
        <v>0</v>
      </c>
      <c r="AA447" s="85"/>
      <c r="AB447" s="85">
        <f t="shared" si="165"/>
        <v>0</v>
      </c>
      <c r="AC447" s="85"/>
      <c r="AD447" s="31">
        <f t="shared" si="157"/>
        <v>0</v>
      </c>
      <c r="AE447" s="31"/>
      <c r="AF447" s="85"/>
      <c r="AG447" s="85">
        <f t="shared" si="158"/>
        <v>0</v>
      </c>
      <c r="AH447" s="31">
        <f t="shared" si="166"/>
        <v>0</v>
      </c>
      <c r="AI447" s="85"/>
      <c r="AJ447" s="31">
        <f t="shared" si="160"/>
        <v>0</v>
      </c>
      <c r="AK447" s="31">
        <f t="shared" si="167"/>
        <v>0</v>
      </c>
      <c r="AL447" s="85"/>
      <c r="AM447" s="85"/>
      <c r="AN447" s="85"/>
      <c r="AO447" s="85"/>
      <c r="AP447" s="85"/>
      <c r="AQ447" s="85"/>
      <c r="AR447" s="85"/>
      <c r="AS447" s="85"/>
      <c r="AT447" s="85"/>
      <c r="AU447" s="85"/>
      <c r="AV447" s="85"/>
      <c r="AW447" s="85"/>
      <c r="AX447" s="85"/>
    </row>
    <row r="448" spans="2:50" s="154" customFormat="1" ht="13" outlineLevel="1">
      <c r="B448" s="87" t="s">
        <v>1078</v>
      </c>
      <c r="C448" s="93" t="s">
        <v>679</v>
      </c>
      <c r="D448" s="295">
        <v>1.1000000000000001</v>
      </c>
      <c r="E448" s="38">
        <v>43766</v>
      </c>
      <c r="F448" s="26" t="s">
        <v>12</v>
      </c>
      <c r="G448" s="157" t="s">
        <v>1292</v>
      </c>
      <c r="H448" s="81">
        <f t="shared" si="162"/>
        <v>83</v>
      </c>
      <c r="I448" s="82">
        <v>68</v>
      </c>
      <c r="J448" s="82">
        <v>15</v>
      </c>
      <c r="K448" s="258">
        <v>0</v>
      </c>
      <c r="L448" s="177" t="s">
        <v>1293</v>
      </c>
      <c r="M448" s="177" t="s">
        <v>1293</v>
      </c>
      <c r="N448" s="177" t="s">
        <v>1293</v>
      </c>
      <c r="O448" s="177" t="s">
        <v>1293</v>
      </c>
      <c r="P448" s="177" t="s">
        <v>1293</v>
      </c>
      <c r="Q448" s="85" t="s">
        <v>1158</v>
      </c>
      <c r="R448" s="85" t="s">
        <v>1159</v>
      </c>
      <c r="S448" s="179"/>
      <c r="T448" s="85"/>
      <c r="U448" s="31">
        <f t="shared" si="163"/>
        <v>0</v>
      </c>
      <c r="V448" s="80"/>
      <c r="W448" s="276"/>
      <c r="X448" s="85"/>
      <c r="Y448" s="85">
        <f t="shared" si="164"/>
        <v>0</v>
      </c>
      <c r="AA448" s="85"/>
      <c r="AB448" s="85">
        <f t="shared" si="165"/>
        <v>0</v>
      </c>
      <c r="AC448" s="85"/>
      <c r="AD448" s="31">
        <f t="shared" si="157"/>
        <v>0</v>
      </c>
      <c r="AE448" s="31"/>
      <c r="AF448" s="85"/>
      <c r="AG448" s="85">
        <f t="shared" si="158"/>
        <v>0</v>
      </c>
      <c r="AH448" s="31">
        <f t="shared" si="166"/>
        <v>0</v>
      </c>
      <c r="AI448" s="85"/>
      <c r="AJ448" s="31">
        <f t="shared" si="160"/>
        <v>0</v>
      </c>
      <c r="AK448" s="31">
        <f t="shared" si="167"/>
        <v>0</v>
      </c>
      <c r="AL448" s="85"/>
      <c r="AM448" s="85"/>
      <c r="AN448" s="85"/>
      <c r="AO448" s="85"/>
      <c r="AP448" s="85"/>
      <c r="AQ448" s="85"/>
      <c r="AR448" s="85"/>
      <c r="AS448" s="85"/>
      <c r="AT448" s="85"/>
      <c r="AU448" s="85"/>
      <c r="AV448" s="85"/>
      <c r="AW448" s="85"/>
      <c r="AX448" s="85"/>
    </row>
    <row r="449" spans="2:50" s="154" customFormat="1" ht="13" outlineLevel="1">
      <c r="B449" s="87" t="s">
        <v>1079</v>
      </c>
      <c r="C449" s="93" t="s">
        <v>1572</v>
      </c>
      <c r="D449" s="295">
        <v>1.1000000000000001</v>
      </c>
      <c r="E449" s="38">
        <v>43766</v>
      </c>
      <c r="F449" s="26" t="s">
        <v>12</v>
      </c>
      <c r="G449" s="157" t="s">
        <v>1292</v>
      </c>
      <c r="H449" s="81">
        <f t="shared" ref="H449" si="169">SUM(I449,J449)</f>
        <v>92</v>
      </c>
      <c r="I449" s="82">
        <v>77</v>
      </c>
      <c r="J449" s="82">
        <v>15</v>
      </c>
      <c r="K449" s="258">
        <v>0</v>
      </c>
      <c r="L449" s="177" t="s">
        <v>1293</v>
      </c>
      <c r="M449" s="177" t="s">
        <v>1293</v>
      </c>
      <c r="N449" s="177" t="s">
        <v>1293</v>
      </c>
      <c r="O449" s="177" t="s">
        <v>1293</v>
      </c>
      <c r="P449" s="177" t="s">
        <v>1293</v>
      </c>
      <c r="Q449" s="85" t="s">
        <v>1158</v>
      </c>
      <c r="R449" s="85" t="s">
        <v>1159</v>
      </c>
      <c r="S449" s="179"/>
      <c r="T449" s="85"/>
      <c r="U449" s="31">
        <f t="shared" si="163"/>
        <v>0</v>
      </c>
      <c r="V449" s="80"/>
      <c r="W449" s="276"/>
      <c r="X449" s="85"/>
      <c r="Y449" s="85">
        <f t="shared" si="164"/>
        <v>0</v>
      </c>
      <c r="AA449" s="85"/>
      <c r="AB449" s="85">
        <f t="shared" si="165"/>
        <v>0</v>
      </c>
      <c r="AC449" s="85"/>
      <c r="AD449" s="31">
        <f t="shared" si="157"/>
        <v>0</v>
      </c>
      <c r="AE449" s="31"/>
      <c r="AF449" s="85"/>
      <c r="AG449" s="85">
        <f t="shared" si="158"/>
        <v>0</v>
      </c>
      <c r="AH449" s="31">
        <f t="shared" si="166"/>
        <v>0</v>
      </c>
      <c r="AI449" s="85"/>
      <c r="AJ449" s="31">
        <f t="shared" si="160"/>
        <v>0</v>
      </c>
      <c r="AK449" s="31">
        <f t="shared" si="167"/>
        <v>0</v>
      </c>
      <c r="AL449" s="85"/>
      <c r="AM449" s="85"/>
      <c r="AN449" s="85"/>
      <c r="AO449" s="85"/>
      <c r="AP449" s="85"/>
      <c r="AQ449" s="85"/>
      <c r="AR449" s="85"/>
      <c r="AS449" s="85"/>
      <c r="AT449" s="85"/>
      <c r="AU449" s="85"/>
      <c r="AV449" s="85"/>
      <c r="AW449" s="85"/>
      <c r="AX449" s="85"/>
    </row>
    <row r="450" spans="2:50" s="154" customFormat="1" ht="13" outlineLevel="1">
      <c r="B450" s="87" t="s">
        <v>1288</v>
      </c>
      <c r="C450" s="93" t="s">
        <v>1289</v>
      </c>
      <c r="D450" s="295" t="s">
        <v>1654</v>
      </c>
      <c r="E450" s="38">
        <v>43780</v>
      </c>
      <c r="F450" s="26" t="s">
        <v>12</v>
      </c>
      <c r="G450" s="157" t="s">
        <v>1292</v>
      </c>
      <c r="H450" s="81">
        <f t="shared" ref="H450" si="170">SUM(I450,J450)</f>
        <v>277</v>
      </c>
      <c r="I450" s="82">
        <v>155</v>
      </c>
      <c r="J450" s="82">
        <v>122</v>
      </c>
      <c r="K450" s="258">
        <v>0</v>
      </c>
      <c r="L450" s="177" t="s">
        <v>1293</v>
      </c>
      <c r="M450" s="177" t="s">
        <v>1293</v>
      </c>
      <c r="N450" s="177" t="s">
        <v>1293</v>
      </c>
      <c r="O450" s="177" t="s">
        <v>1293</v>
      </c>
      <c r="P450" s="177" t="s">
        <v>1293</v>
      </c>
      <c r="Q450" s="85" t="s">
        <v>1159</v>
      </c>
      <c r="R450" s="85" t="s">
        <v>1159</v>
      </c>
      <c r="S450" s="179"/>
      <c r="T450" s="85"/>
      <c r="U450" s="31">
        <f t="shared" si="163"/>
        <v>0</v>
      </c>
      <c r="V450" s="80"/>
      <c r="W450" s="276"/>
      <c r="X450" s="85"/>
      <c r="Y450" s="85">
        <f>U450*X450</f>
        <v>0</v>
      </c>
      <c r="AA450" s="85"/>
      <c r="AB450" s="85">
        <f t="shared" si="165"/>
        <v>0</v>
      </c>
      <c r="AC450" s="85"/>
      <c r="AD450" s="31">
        <f t="shared" si="157"/>
        <v>0</v>
      </c>
      <c r="AE450" s="31"/>
      <c r="AF450" s="85"/>
      <c r="AG450" s="85">
        <f t="shared" si="158"/>
        <v>0</v>
      </c>
      <c r="AH450" s="31">
        <f t="shared" si="166"/>
        <v>0</v>
      </c>
      <c r="AI450" s="85"/>
      <c r="AJ450" s="31">
        <f>COUNTIF(AL450:AU450,"V")</f>
        <v>0</v>
      </c>
      <c r="AK450" s="31">
        <f t="shared" si="167"/>
        <v>0</v>
      </c>
      <c r="AL450" s="85"/>
      <c r="AM450" s="85"/>
      <c r="AN450" s="85"/>
      <c r="AO450" s="85"/>
      <c r="AP450" s="85"/>
      <c r="AQ450" s="85"/>
      <c r="AR450" s="85"/>
      <c r="AS450" s="85"/>
      <c r="AT450" s="85"/>
      <c r="AU450" s="85"/>
      <c r="AV450" s="85"/>
      <c r="AW450" s="85"/>
      <c r="AX450" s="85"/>
    </row>
    <row r="451" spans="2:50" s="154" customFormat="1" ht="13" outlineLevel="1">
      <c r="B451" s="87" t="s">
        <v>1290</v>
      </c>
      <c r="C451" s="93" t="s">
        <v>1291</v>
      </c>
      <c r="D451" s="295" t="s">
        <v>1654</v>
      </c>
      <c r="E451" s="38">
        <v>43783</v>
      </c>
      <c r="F451" s="26" t="s">
        <v>12</v>
      </c>
      <c r="G451" s="157" t="s">
        <v>1292</v>
      </c>
      <c r="H451" s="81">
        <f>SUM(I451,J451)</f>
        <v>550</v>
      </c>
      <c r="I451" s="82">
        <v>290</v>
      </c>
      <c r="J451" s="82">
        <v>260</v>
      </c>
      <c r="K451" s="258">
        <v>0</v>
      </c>
      <c r="L451" s="177" t="s">
        <v>1293</v>
      </c>
      <c r="M451" s="177" t="s">
        <v>1293</v>
      </c>
      <c r="N451" s="177" t="s">
        <v>1293</v>
      </c>
      <c r="O451" s="177" t="s">
        <v>1293</v>
      </c>
      <c r="P451" s="177" t="s">
        <v>1293</v>
      </c>
      <c r="Q451" s="85" t="s">
        <v>1159</v>
      </c>
      <c r="R451" s="85" t="s">
        <v>1159</v>
      </c>
      <c r="S451" s="179"/>
      <c r="T451" s="85"/>
      <c r="U451" s="31">
        <f t="shared" si="163"/>
        <v>0</v>
      </c>
      <c r="V451" s="80"/>
      <c r="W451" s="276"/>
      <c r="X451" s="85"/>
      <c r="Y451" s="85">
        <f>U451*X451</f>
        <v>0</v>
      </c>
      <c r="AA451" s="85"/>
      <c r="AB451" s="85">
        <f t="shared" si="165"/>
        <v>0</v>
      </c>
      <c r="AC451" s="85"/>
      <c r="AD451" s="31">
        <f t="shared" si="157"/>
        <v>0</v>
      </c>
      <c r="AE451" s="31"/>
      <c r="AF451" s="85"/>
      <c r="AG451" s="85">
        <f t="shared" si="158"/>
        <v>0</v>
      </c>
      <c r="AH451" s="31">
        <f t="shared" si="166"/>
        <v>0</v>
      </c>
      <c r="AI451" s="85"/>
      <c r="AJ451" s="31">
        <f>COUNTIF(AL451:AU451,"V")</f>
        <v>0</v>
      </c>
      <c r="AK451" s="31">
        <f t="shared" si="167"/>
        <v>0</v>
      </c>
      <c r="AL451" s="85"/>
      <c r="AM451" s="85"/>
      <c r="AN451" s="85"/>
      <c r="AO451" s="85"/>
      <c r="AP451" s="85"/>
      <c r="AQ451" s="85"/>
      <c r="AR451" s="85"/>
      <c r="AS451" s="85"/>
      <c r="AT451" s="85"/>
      <c r="AU451" s="85"/>
      <c r="AV451" s="85"/>
      <c r="AW451" s="85"/>
      <c r="AX451" s="85"/>
    </row>
    <row r="452" spans="2:50" s="154" customFormat="1" ht="13" outlineLevel="1">
      <c r="B452" s="87" t="s">
        <v>1571</v>
      </c>
      <c r="C452" s="93" t="s">
        <v>1287</v>
      </c>
      <c r="D452" s="295" t="s">
        <v>1654</v>
      </c>
      <c r="E452" s="38">
        <v>43783</v>
      </c>
      <c r="F452" s="26" t="s">
        <v>12</v>
      </c>
      <c r="G452" s="157" t="s">
        <v>1292</v>
      </c>
      <c r="H452" s="81">
        <f t="shared" ref="H452:H455" si="171">SUM(I452,J452)</f>
        <v>164</v>
      </c>
      <c r="I452" s="82">
        <v>160</v>
      </c>
      <c r="J452" s="82">
        <v>4</v>
      </c>
      <c r="K452" s="258">
        <v>0</v>
      </c>
      <c r="L452" s="177" t="s">
        <v>1293</v>
      </c>
      <c r="M452" s="177" t="s">
        <v>1293</v>
      </c>
      <c r="N452" s="177" t="s">
        <v>1293</v>
      </c>
      <c r="O452" s="177" t="s">
        <v>1293</v>
      </c>
      <c r="P452" s="177" t="s">
        <v>1293</v>
      </c>
      <c r="Q452" s="85" t="s">
        <v>1159</v>
      </c>
      <c r="R452" s="85" t="s">
        <v>1159</v>
      </c>
      <c r="S452" s="179"/>
      <c r="T452" s="85"/>
      <c r="U452" s="31">
        <f t="shared" ref="U452:U455" si="172">SUMIF(T452,"Y",I452)</f>
        <v>0</v>
      </c>
      <c r="V452" s="80"/>
      <c r="W452" s="276"/>
      <c r="X452" s="85"/>
      <c r="Y452" s="85">
        <f t="shared" ref="Y452:Y455" si="173">U452*X452</f>
        <v>0</v>
      </c>
      <c r="AA452" s="85"/>
      <c r="AB452" s="85">
        <f t="shared" ref="AB452:AB455" si="174">SUMIF(AA452,"Y",K452)*X452</f>
        <v>0</v>
      </c>
      <c r="AC452" s="85"/>
      <c r="AD452" s="31">
        <f t="shared" si="157"/>
        <v>0</v>
      </c>
      <c r="AE452" s="31"/>
      <c r="AF452" s="85"/>
      <c r="AG452" s="85">
        <f t="shared" si="158"/>
        <v>0</v>
      </c>
      <c r="AH452" s="31">
        <f t="shared" ref="AH452:AH455" si="175">(Y452-AB452-AD452)*AG452</f>
        <v>0</v>
      </c>
      <c r="AI452" s="85"/>
      <c r="AJ452" s="31">
        <f t="shared" ref="AJ452:AJ455" si="176">COUNTIF(AL452:AU452,"V")</f>
        <v>0</v>
      </c>
      <c r="AK452" s="31">
        <f t="shared" ref="AK452:AK455" si="177">Y452-AB452-AD452-AH452</f>
        <v>0</v>
      </c>
      <c r="AL452" s="85"/>
      <c r="AM452" s="85"/>
      <c r="AN452" s="85"/>
      <c r="AO452" s="85"/>
      <c r="AP452" s="85"/>
      <c r="AQ452" s="85"/>
      <c r="AR452" s="85"/>
      <c r="AS452" s="85"/>
      <c r="AT452" s="85"/>
      <c r="AU452" s="85"/>
      <c r="AV452" s="85"/>
      <c r="AW452" s="85"/>
      <c r="AX452" s="85"/>
    </row>
    <row r="453" spans="2:50" s="154" customFormat="1" ht="13" outlineLevel="1">
      <c r="B453" s="87" t="s">
        <v>1655</v>
      </c>
      <c r="C453" s="93" t="s">
        <v>1656</v>
      </c>
      <c r="D453" s="295" t="s">
        <v>630</v>
      </c>
      <c r="E453" s="38">
        <v>43788</v>
      </c>
      <c r="F453" s="26" t="s">
        <v>12</v>
      </c>
      <c r="G453" s="157" t="s">
        <v>1292</v>
      </c>
      <c r="H453" s="81">
        <f t="shared" si="171"/>
        <v>562</v>
      </c>
      <c r="I453" s="82">
        <v>522</v>
      </c>
      <c r="J453" s="82">
        <v>40</v>
      </c>
      <c r="K453" s="258">
        <v>0</v>
      </c>
      <c r="L453" s="177" t="s">
        <v>1293</v>
      </c>
      <c r="M453" s="177" t="s">
        <v>1293</v>
      </c>
      <c r="N453" s="177" t="s">
        <v>1293</v>
      </c>
      <c r="O453" s="177" t="s">
        <v>1293</v>
      </c>
      <c r="P453" s="177" t="s">
        <v>1293</v>
      </c>
      <c r="Q453" s="85" t="s">
        <v>1159</v>
      </c>
      <c r="R453" s="85" t="s">
        <v>1159</v>
      </c>
      <c r="S453" s="179"/>
      <c r="T453" s="85"/>
      <c r="U453" s="31">
        <f t="shared" si="172"/>
        <v>0</v>
      </c>
      <c r="V453" s="80"/>
      <c r="W453" s="276"/>
      <c r="X453" s="85"/>
      <c r="Y453" s="85">
        <f t="shared" si="173"/>
        <v>0</v>
      </c>
      <c r="AA453" s="85"/>
      <c r="AB453" s="85">
        <f t="shared" si="174"/>
        <v>0</v>
      </c>
      <c r="AC453" s="85"/>
      <c r="AD453" s="31">
        <f t="shared" ref="AD453:AD455" si="178">(I453-AB453)*COUNTIF(AL453:AU453,"L")</f>
        <v>0</v>
      </c>
      <c r="AE453" s="31"/>
      <c r="AF453" s="85"/>
      <c r="AG453" s="85">
        <f t="shared" ref="AG453:AG455" si="179">IFERROR(COUNTIF(AL453:AU453,"S")/(COUNTIF(AL453:AU453,"V")+COUNTIF(AL453:AU453,"S")),0)</f>
        <v>0</v>
      </c>
      <c r="AH453" s="31">
        <f t="shared" si="175"/>
        <v>0</v>
      </c>
      <c r="AI453" s="85"/>
      <c r="AJ453" s="31">
        <f t="shared" si="176"/>
        <v>0</v>
      </c>
      <c r="AK453" s="31">
        <f t="shared" si="177"/>
        <v>0</v>
      </c>
      <c r="AL453" s="85"/>
      <c r="AM453" s="85"/>
      <c r="AN453" s="85"/>
      <c r="AO453" s="85"/>
      <c r="AP453" s="85"/>
      <c r="AQ453" s="85"/>
      <c r="AR453" s="85"/>
      <c r="AS453" s="85"/>
      <c r="AT453" s="85"/>
      <c r="AU453" s="85"/>
      <c r="AV453" s="85"/>
      <c r="AW453" s="85"/>
      <c r="AX453" s="85"/>
    </row>
    <row r="454" spans="2:50" s="154" customFormat="1" ht="13" outlineLevel="1">
      <c r="B454" s="87" t="s">
        <v>2824</v>
      </c>
      <c r="C454" s="384" t="s">
        <v>2825</v>
      </c>
      <c r="D454" s="385" t="s">
        <v>630</v>
      </c>
      <c r="E454" s="38">
        <v>43815</v>
      </c>
      <c r="F454" s="26" t="s">
        <v>12</v>
      </c>
      <c r="G454" s="157" t="s">
        <v>1292</v>
      </c>
      <c r="H454" s="81">
        <f t="shared" ref="H454" si="180">SUM(I454,J454)</f>
        <v>105</v>
      </c>
      <c r="I454" s="82">
        <v>105</v>
      </c>
      <c r="J454" s="82">
        <v>0</v>
      </c>
      <c r="K454" s="258">
        <v>0</v>
      </c>
      <c r="L454" s="177" t="s">
        <v>1293</v>
      </c>
      <c r="M454" s="177" t="s">
        <v>1293</v>
      </c>
      <c r="N454" s="177" t="s">
        <v>1293</v>
      </c>
      <c r="O454" s="177" t="s">
        <v>1293</v>
      </c>
      <c r="P454" s="177" t="s">
        <v>1293</v>
      </c>
      <c r="Q454" s="173"/>
      <c r="R454" s="173"/>
      <c r="S454" s="179"/>
      <c r="T454" s="85"/>
      <c r="U454" s="31">
        <f t="shared" ref="U454" si="181">SUMIF(T454,"Y",I454)</f>
        <v>0</v>
      </c>
      <c r="V454" s="80"/>
      <c r="W454" s="276"/>
      <c r="X454" s="85"/>
      <c r="Y454" s="85">
        <f t="shared" ref="Y454" si="182">U454*X454</f>
        <v>0</v>
      </c>
      <c r="AA454" s="85"/>
      <c r="AB454" s="85">
        <f t="shared" ref="AB454" si="183">SUMIF(AA454,"Y",K454)*X454</f>
        <v>0</v>
      </c>
      <c r="AC454" s="85"/>
      <c r="AD454" s="31">
        <f t="shared" ref="AD454" si="184">(I454-AB454)*COUNTIF(AL454:AU454,"L")</f>
        <v>0</v>
      </c>
      <c r="AE454" s="31"/>
      <c r="AF454" s="85"/>
      <c r="AG454" s="85">
        <f t="shared" ref="AG454" si="185">IFERROR(COUNTIF(AL454:AU454,"S")/(COUNTIF(AL454:AU454,"V")+COUNTIF(AL454:AU454,"S")),0)</f>
        <v>0</v>
      </c>
      <c r="AH454" s="31">
        <f t="shared" ref="AH454" si="186">(Y454-AB454-AD454)*AG454</f>
        <v>0</v>
      </c>
      <c r="AI454" s="85"/>
      <c r="AJ454" s="31">
        <f t="shared" ref="AJ454" si="187">COUNTIF(AL454:AU454,"V")</f>
        <v>0</v>
      </c>
      <c r="AK454" s="31">
        <f t="shared" ref="AK454" si="188">Y454-AB454-AD454-AH454</f>
        <v>0</v>
      </c>
      <c r="AL454" s="85"/>
      <c r="AM454" s="85"/>
      <c r="AN454" s="85"/>
      <c r="AO454" s="85"/>
      <c r="AP454" s="85"/>
      <c r="AQ454" s="85"/>
      <c r="AR454" s="85"/>
      <c r="AS454" s="85"/>
      <c r="AT454" s="85"/>
      <c r="AU454" s="85"/>
      <c r="AV454" s="85"/>
      <c r="AW454" s="85"/>
      <c r="AX454" s="85"/>
    </row>
    <row r="455" spans="2:50" s="154" customFormat="1" ht="13" outlineLevel="1">
      <c r="B455" s="87" t="s">
        <v>2826</v>
      </c>
      <c r="C455" s="384" t="s">
        <v>2827</v>
      </c>
      <c r="D455" s="385" t="s">
        <v>630</v>
      </c>
      <c r="E455" s="38">
        <v>43808</v>
      </c>
      <c r="F455" s="26" t="s">
        <v>12</v>
      </c>
      <c r="G455" s="157" t="s">
        <v>1292</v>
      </c>
      <c r="H455" s="81">
        <f t="shared" si="171"/>
        <v>325</v>
      </c>
      <c r="I455" s="82">
        <v>85</v>
      </c>
      <c r="J455" s="82">
        <v>240</v>
      </c>
      <c r="K455" s="258">
        <v>0</v>
      </c>
      <c r="L455" s="177" t="s">
        <v>1293</v>
      </c>
      <c r="M455" s="177" t="s">
        <v>1293</v>
      </c>
      <c r="N455" s="177" t="s">
        <v>1293</v>
      </c>
      <c r="O455" s="177" t="s">
        <v>1293</v>
      </c>
      <c r="P455" s="177" t="s">
        <v>1293</v>
      </c>
      <c r="Q455" s="173"/>
      <c r="R455" s="173"/>
      <c r="S455" s="179"/>
      <c r="T455" s="85"/>
      <c r="U455" s="31">
        <f t="shared" si="172"/>
        <v>0</v>
      </c>
      <c r="V455" s="80"/>
      <c r="W455" s="276"/>
      <c r="X455" s="85"/>
      <c r="Y455" s="85">
        <f t="shared" si="173"/>
        <v>0</v>
      </c>
      <c r="AA455" s="85"/>
      <c r="AB455" s="85">
        <f t="shared" si="174"/>
        <v>0</v>
      </c>
      <c r="AC455" s="85"/>
      <c r="AD455" s="31">
        <f t="shared" si="178"/>
        <v>0</v>
      </c>
      <c r="AE455" s="31"/>
      <c r="AF455" s="85"/>
      <c r="AG455" s="85">
        <f t="shared" si="179"/>
        <v>0</v>
      </c>
      <c r="AH455" s="31">
        <f t="shared" si="175"/>
        <v>0</v>
      </c>
      <c r="AI455" s="85"/>
      <c r="AJ455" s="31">
        <f t="shared" si="176"/>
        <v>0</v>
      </c>
      <c r="AK455" s="31">
        <f t="shared" si="177"/>
        <v>0</v>
      </c>
      <c r="AL455" s="85"/>
      <c r="AM455" s="85"/>
      <c r="AN455" s="85"/>
      <c r="AO455" s="85"/>
      <c r="AP455" s="85"/>
      <c r="AQ455" s="85"/>
      <c r="AR455" s="85"/>
      <c r="AS455" s="85"/>
      <c r="AT455" s="85"/>
      <c r="AU455" s="85"/>
      <c r="AV455" s="85"/>
      <c r="AW455" s="85"/>
      <c r="AX455" s="85"/>
    </row>
    <row r="456" spans="2:50" s="154" customFormat="1" ht="13" outlineLevel="1">
      <c r="B456" s="87" t="s">
        <v>2828</v>
      </c>
      <c r="C456" s="384" t="s">
        <v>2829</v>
      </c>
      <c r="D456" s="385" t="s">
        <v>630</v>
      </c>
      <c r="E456" s="38">
        <v>43810</v>
      </c>
      <c r="F456" s="26" t="s">
        <v>12</v>
      </c>
      <c r="G456" s="157" t="s">
        <v>1292</v>
      </c>
      <c r="H456" s="81">
        <f t="shared" si="162"/>
        <v>45</v>
      </c>
      <c r="I456" s="82">
        <v>45</v>
      </c>
      <c r="J456" s="82">
        <v>0</v>
      </c>
      <c r="K456" s="258">
        <v>0</v>
      </c>
      <c r="L456" s="177" t="s">
        <v>1293</v>
      </c>
      <c r="M456" s="177" t="s">
        <v>1293</v>
      </c>
      <c r="N456" s="177" t="s">
        <v>1293</v>
      </c>
      <c r="O456" s="177" t="s">
        <v>1293</v>
      </c>
      <c r="P456" s="177" t="s">
        <v>1293</v>
      </c>
      <c r="Q456" s="173"/>
      <c r="R456" s="173"/>
      <c r="S456" s="179"/>
      <c r="T456" s="85"/>
      <c r="U456" s="31">
        <f t="shared" si="163"/>
        <v>0</v>
      </c>
      <c r="V456" s="80"/>
      <c r="W456" s="276"/>
      <c r="X456" s="85"/>
      <c r="Y456" s="85">
        <f t="shared" si="164"/>
        <v>0</v>
      </c>
      <c r="AA456" s="85"/>
      <c r="AB456" s="85">
        <f t="shared" si="165"/>
        <v>0</v>
      </c>
      <c r="AC456" s="85"/>
      <c r="AD456" s="31">
        <f t="shared" si="157"/>
        <v>0</v>
      </c>
      <c r="AE456" s="31"/>
      <c r="AF456" s="85"/>
      <c r="AG456" s="85">
        <f t="shared" si="158"/>
        <v>0</v>
      </c>
      <c r="AH456" s="31">
        <f t="shared" si="166"/>
        <v>0</v>
      </c>
      <c r="AI456" s="85"/>
      <c r="AJ456" s="31">
        <f t="shared" si="160"/>
        <v>0</v>
      </c>
      <c r="AK456" s="31">
        <f t="shared" si="167"/>
        <v>0</v>
      </c>
      <c r="AL456" s="85"/>
      <c r="AM456" s="85"/>
      <c r="AN456" s="85"/>
      <c r="AO456" s="85"/>
      <c r="AP456" s="85"/>
      <c r="AQ456" s="85"/>
      <c r="AR456" s="85"/>
      <c r="AS456" s="85"/>
      <c r="AT456" s="85"/>
      <c r="AU456" s="85"/>
      <c r="AV456" s="85"/>
      <c r="AW456" s="85"/>
      <c r="AX456" s="85"/>
    </row>
    <row r="457" spans="2:50" s="154" customFormat="1" ht="13">
      <c r="B457" s="407" t="s">
        <v>1477</v>
      </c>
      <c r="C457" s="407"/>
      <c r="D457" s="407"/>
      <c r="E457" s="408"/>
      <c r="F457" s="181" t="s">
        <v>7</v>
      </c>
      <c r="G457" s="182"/>
      <c r="H457" s="183">
        <f>H458/60</f>
        <v>27.066666666666666</v>
      </c>
      <c r="I457" s="183">
        <f>I458/60</f>
        <v>21.333333333333332</v>
      </c>
      <c r="J457" s="183">
        <f>J458/60</f>
        <v>5.7333333333333334</v>
      </c>
      <c r="K457" s="183">
        <f>K458/60</f>
        <v>0</v>
      </c>
      <c r="L457" s="182"/>
      <c r="M457" s="182"/>
      <c r="N457" s="182"/>
      <c r="O457" s="182"/>
      <c r="P457" s="182"/>
      <c r="Q457" s="182"/>
      <c r="R457" s="182"/>
      <c r="S457" s="184"/>
      <c r="T457" s="182"/>
      <c r="U457" s="183">
        <f>U458/60</f>
        <v>0</v>
      </c>
      <c r="V457" s="184"/>
      <c r="W457" s="277"/>
      <c r="X457" s="182"/>
      <c r="Y457" s="183">
        <f>Y458/60</f>
        <v>0</v>
      </c>
      <c r="AA457" s="186"/>
      <c r="AB457" s="186">
        <f t="shared" ref="AB457:AK457" si="189">AB458/60</f>
        <v>0</v>
      </c>
      <c r="AC457" s="186"/>
      <c r="AD457" s="186">
        <f>AD458/60</f>
        <v>0</v>
      </c>
      <c r="AE457" s="186"/>
      <c r="AF457" s="186"/>
      <c r="AG457" s="186"/>
      <c r="AH457" s="186">
        <f>AH458/60</f>
        <v>0</v>
      </c>
      <c r="AI457" s="186"/>
      <c r="AJ457" s="182"/>
      <c r="AK457" s="186">
        <f t="shared" si="189"/>
        <v>0</v>
      </c>
      <c r="AL457" s="182"/>
      <c r="AM457" s="182"/>
      <c r="AN457" s="182"/>
      <c r="AO457" s="182"/>
      <c r="AP457" s="182"/>
      <c r="AQ457" s="182"/>
      <c r="AR457" s="182"/>
      <c r="AS457" s="182"/>
      <c r="AT457" s="182"/>
      <c r="AU457" s="182"/>
      <c r="AV457" s="186"/>
      <c r="AW457" s="186"/>
      <c r="AX457" s="186">
        <f>AX458/60</f>
        <v>0</v>
      </c>
    </row>
    <row r="458" spans="2:50" s="154" customFormat="1" ht="13">
      <c r="B458" s="407"/>
      <c r="C458" s="407"/>
      <c r="D458" s="407"/>
      <c r="E458" s="408"/>
      <c r="F458" s="185" t="s">
        <v>8</v>
      </c>
      <c r="G458" s="186"/>
      <c r="H458" s="183">
        <f>SUM(I458:J458)</f>
        <v>1624</v>
      </c>
      <c r="I458" s="183">
        <f>SUMIF(F459:F463,"DQA",$I459:$I463)</f>
        <v>1280</v>
      </c>
      <c r="J458" s="183">
        <f>SUMIF(F459:F463,"DQA",$J459:$J463)</f>
        <v>344</v>
      </c>
      <c r="K458" s="183">
        <f>SUM(K459:K463)</f>
        <v>0</v>
      </c>
      <c r="L458" s="182"/>
      <c r="M458" s="182"/>
      <c r="N458" s="182"/>
      <c r="O458" s="182"/>
      <c r="P458" s="182"/>
      <c r="Q458" s="182"/>
      <c r="R458" s="182"/>
      <c r="S458" s="184"/>
      <c r="T458" s="182"/>
      <c r="U458" s="183">
        <f>SUM(U459:U463)</f>
        <v>0</v>
      </c>
      <c r="V458" s="184"/>
      <c r="W458" s="277"/>
      <c r="X458" s="182"/>
      <c r="Y458" s="183">
        <f>SUM(Y459:Y463)</f>
        <v>0</v>
      </c>
      <c r="AA458" s="186"/>
      <c r="AB458" s="186">
        <f t="shared" ref="AB458" si="190">SUM(AB459:AB463)</f>
        <v>0</v>
      </c>
      <c r="AC458" s="186"/>
      <c r="AD458" s="186">
        <f>SUM(AD459:AD463)</f>
        <v>0</v>
      </c>
      <c r="AE458" s="186"/>
      <c r="AF458" s="186"/>
      <c r="AG458" s="186"/>
      <c r="AH458" s="186">
        <f>SUM(AH459:AH463)</f>
        <v>0</v>
      </c>
      <c r="AI458" s="186"/>
      <c r="AJ458" s="182"/>
      <c r="AK458" s="186">
        <f t="shared" ref="AK458" si="191">SUM(AK459:AK463)</f>
        <v>0</v>
      </c>
      <c r="AL458" s="182"/>
      <c r="AM458" s="182"/>
      <c r="AN458" s="182"/>
      <c r="AO458" s="182"/>
      <c r="AP458" s="182"/>
      <c r="AQ458" s="182"/>
      <c r="AR458" s="182"/>
      <c r="AS458" s="182"/>
      <c r="AT458" s="182"/>
      <c r="AU458" s="182"/>
      <c r="AV458" s="186"/>
      <c r="AW458" s="186"/>
      <c r="AX458" s="186">
        <f t="shared" ref="AX458" si="192">SUM(AX459:AX463)</f>
        <v>0</v>
      </c>
    </row>
    <row r="459" spans="2:50" s="154" customFormat="1" ht="13" outlineLevel="1">
      <c r="B459" s="157" t="s">
        <v>1324</v>
      </c>
      <c r="C459" s="39" t="s">
        <v>1325</v>
      </c>
      <c r="D459" s="40" t="s">
        <v>140</v>
      </c>
      <c r="E459" s="16"/>
      <c r="F459" s="17" t="s">
        <v>12</v>
      </c>
      <c r="G459" s="27" t="s">
        <v>13</v>
      </c>
      <c r="H459" s="28">
        <f t="shared" ref="H459:H462" si="193">I459+J459</f>
        <v>360</v>
      </c>
      <c r="I459" s="28">
        <v>60</v>
      </c>
      <c r="J459" s="29">
        <v>300</v>
      </c>
      <c r="K459" s="258">
        <v>0</v>
      </c>
      <c r="L459" s="31" t="s">
        <v>1159</v>
      </c>
      <c r="M459" s="31" t="s">
        <v>1159</v>
      </c>
      <c r="N459" s="31" t="s">
        <v>1169</v>
      </c>
      <c r="O459" s="31" t="s">
        <v>1169</v>
      </c>
      <c r="P459" s="31" t="s">
        <v>1169</v>
      </c>
      <c r="Q459" s="31" t="s">
        <v>1159</v>
      </c>
      <c r="R459" s="31" t="s">
        <v>1159</v>
      </c>
      <c r="S459" s="55" t="s">
        <v>1172</v>
      </c>
      <c r="T459" s="31"/>
      <c r="U459" s="31">
        <f>SUMIF(T459,"Y",I459)</f>
        <v>0</v>
      </c>
      <c r="V459" s="30"/>
      <c r="W459" s="272"/>
      <c r="X459" s="31"/>
      <c r="Y459" s="85">
        <f t="shared" ref="Y459:Y463" si="194">U459*X459</f>
        <v>0</v>
      </c>
      <c r="AA459" s="31"/>
      <c r="AB459" s="31">
        <f>SUMIF(AA459,"Y",K459)*X459</f>
        <v>0</v>
      </c>
      <c r="AC459" s="31"/>
      <c r="AD459" s="31">
        <f t="shared" ref="AD459:AD463" si="195">(I459-AB459)*COUNTIF(AL459:AU459,"L")</f>
        <v>0</v>
      </c>
      <c r="AE459" s="31"/>
      <c r="AF459" s="31"/>
      <c r="AG459" s="31">
        <f t="shared" ref="AG459:AG463" si="196">IFERROR(COUNTIF(AL459:AU459,"S")/(COUNTIF(AL459:AU459,"V")+COUNTIF(AL459:AU459,"S")),0)</f>
        <v>0</v>
      </c>
      <c r="AH459" s="31">
        <f>(Y459-AB459-AD459)*AG459</f>
        <v>0</v>
      </c>
      <c r="AI459" s="31"/>
      <c r="AJ459" s="31">
        <f t="shared" ref="AJ459:AJ463" si="197">COUNTIF(AL459:AU459,"V")</f>
        <v>0</v>
      </c>
      <c r="AK459" s="31">
        <f>Y459-AB459-AD459-AH459</f>
        <v>0</v>
      </c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</row>
    <row r="460" spans="2:50" s="154" customFormat="1" ht="13" outlineLevel="1">
      <c r="B460" s="157" t="s">
        <v>1324</v>
      </c>
      <c r="C460" s="26" t="s">
        <v>1633</v>
      </c>
      <c r="D460" s="40" t="s">
        <v>140</v>
      </c>
      <c r="E460" s="16"/>
      <c r="F460" s="17" t="s">
        <v>12</v>
      </c>
      <c r="G460" s="27" t="s">
        <v>13</v>
      </c>
      <c r="H460" s="28">
        <f t="shared" si="193"/>
        <v>1002</v>
      </c>
      <c r="I460" s="28">
        <v>1000</v>
      </c>
      <c r="J460" s="28">
        <v>2</v>
      </c>
      <c r="K460" s="258">
        <v>0</v>
      </c>
      <c r="L460" s="31" t="s">
        <v>1159</v>
      </c>
      <c r="M460" s="31" t="s">
        <v>1159</v>
      </c>
      <c r="N460" s="31" t="s">
        <v>1169</v>
      </c>
      <c r="O460" s="31" t="s">
        <v>1169</v>
      </c>
      <c r="P460" s="31" t="s">
        <v>1169</v>
      </c>
      <c r="Q460" s="31" t="s">
        <v>1159</v>
      </c>
      <c r="R460" s="31" t="s">
        <v>1159</v>
      </c>
      <c r="S460" s="55" t="s">
        <v>1171</v>
      </c>
      <c r="T460" s="31"/>
      <c r="U460" s="31">
        <f>SUMIF(T460,"Y",I460)</f>
        <v>0</v>
      </c>
      <c r="V460" s="30"/>
      <c r="W460" s="272"/>
      <c r="X460" s="31"/>
      <c r="Y460" s="173">
        <f>U460*5</f>
        <v>0</v>
      </c>
      <c r="AA460" s="31"/>
      <c r="AB460" s="173">
        <f>SUMIF(AA460,"Y",K460)*5</f>
        <v>0</v>
      </c>
      <c r="AC460" s="31"/>
      <c r="AD460" s="31">
        <f t="shared" si="195"/>
        <v>0</v>
      </c>
      <c r="AE460" s="31"/>
      <c r="AF460" s="31"/>
      <c r="AG460" s="31">
        <f t="shared" si="196"/>
        <v>0</v>
      </c>
      <c r="AH460" s="31">
        <f>(Y460-AB460-AD460)*AG460</f>
        <v>0</v>
      </c>
      <c r="AI460" s="31"/>
      <c r="AJ460" s="173"/>
      <c r="AK460" s="31">
        <f>Y460-AB460-AD460-AH460</f>
        <v>0</v>
      </c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</row>
    <row r="461" spans="2:50" s="154" customFormat="1" ht="13" outlineLevel="1">
      <c r="B461" s="157" t="s">
        <v>1324</v>
      </c>
      <c r="C461" s="26" t="s">
        <v>141</v>
      </c>
      <c r="D461" s="40" t="s">
        <v>140</v>
      </c>
      <c r="E461" s="16"/>
      <c r="F461" s="17" t="s">
        <v>12</v>
      </c>
      <c r="G461" s="27" t="s">
        <v>24</v>
      </c>
      <c r="H461" s="28">
        <f t="shared" si="193"/>
        <v>22</v>
      </c>
      <c r="I461" s="28">
        <v>20</v>
      </c>
      <c r="J461" s="28">
        <v>2</v>
      </c>
      <c r="K461" s="258">
        <v>0</v>
      </c>
      <c r="L461" s="31" t="s">
        <v>1159</v>
      </c>
      <c r="M461" s="31" t="s">
        <v>1159</v>
      </c>
      <c r="N461" s="31" t="s">
        <v>1169</v>
      </c>
      <c r="O461" s="31" t="s">
        <v>1169</v>
      </c>
      <c r="P461" s="31" t="s">
        <v>1169</v>
      </c>
      <c r="Q461" s="31" t="s">
        <v>1159</v>
      </c>
      <c r="R461" s="31" t="s">
        <v>1159</v>
      </c>
      <c r="S461" s="55" t="s">
        <v>1157</v>
      </c>
      <c r="T461" s="31"/>
      <c r="U461" s="31">
        <f>SUMIF(T461,"Y",I461)</f>
        <v>0</v>
      </c>
      <c r="V461" s="30"/>
      <c r="W461" s="272"/>
      <c r="X461" s="31"/>
      <c r="Y461" s="85">
        <f t="shared" si="194"/>
        <v>0</v>
      </c>
      <c r="AA461" s="31"/>
      <c r="AB461" s="31">
        <f>SUMIF(AA461,"Y",K461)*X461</f>
        <v>0</v>
      </c>
      <c r="AC461" s="31"/>
      <c r="AD461" s="31">
        <f t="shared" si="195"/>
        <v>0</v>
      </c>
      <c r="AE461" s="31"/>
      <c r="AF461" s="31"/>
      <c r="AG461" s="31">
        <f t="shared" si="196"/>
        <v>0</v>
      </c>
      <c r="AH461" s="31">
        <f>(Y461-AB461-AD461)*AG461</f>
        <v>0</v>
      </c>
      <c r="AI461" s="31"/>
      <c r="AJ461" s="31">
        <f t="shared" si="197"/>
        <v>0</v>
      </c>
      <c r="AK461" s="31">
        <f>Y461-AB461-AD461-AH461</f>
        <v>0</v>
      </c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</row>
    <row r="462" spans="2:50" s="154" customFormat="1" ht="13" outlineLevel="1">
      <c r="B462" s="157" t="s">
        <v>1324</v>
      </c>
      <c r="C462" s="158" t="s">
        <v>239</v>
      </c>
      <c r="D462" s="40" t="s">
        <v>140</v>
      </c>
      <c r="E462" s="38"/>
      <c r="F462" s="26" t="s">
        <v>12</v>
      </c>
      <c r="G462" s="46" t="s">
        <v>943</v>
      </c>
      <c r="H462" s="28">
        <f t="shared" si="193"/>
        <v>30</v>
      </c>
      <c r="I462" s="51">
        <v>30</v>
      </c>
      <c r="J462" s="51">
        <v>0</v>
      </c>
      <c r="K462" s="258">
        <v>0</v>
      </c>
      <c r="L462" s="31" t="s">
        <v>1159</v>
      </c>
      <c r="M462" s="31" t="s">
        <v>1159</v>
      </c>
      <c r="N462" s="31" t="s">
        <v>1158</v>
      </c>
      <c r="O462" s="31" t="s">
        <v>1158</v>
      </c>
      <c r="P462" s="31" t="s">
        <v>1158</v>
      </c>
      <c r="Q462" s="31" t="s">
        <v>1159</v>
      </c>
      <c r="R462" s="31" t="s">
        <v>1159</v>
      </c>
      <c r="S462" s="55" t="s">
        <v>1201</v>
      </c>
      <c r="T462" s="31"/>
      <c r="U462" s="31">
        <f>SUMIF(T462,"Y",I462)</f>
        <v>0</v>
      </c>
      <c r="V462" s="30"/>
      <c r="W462" s="272"/>
      <c r="X462" s="31"/>
      <c r="Y462" s="85">
        <f t="shared" si="194"/>
        <v>0</v>
      </c>
      <c r="AA462" s="31"/>
      <c r="AB462" s="31">
        <f>SUMIF(AA462,"Y",K462)*X462</f>
        <v>0</v>
      </c>
      <c r="AC462" s="31"/>
      <c r="AD462" s="31">
        <f t="shared" si="195"/>
        <v>0</v>
      </c>
      <c r="AE462" s="31"/>
      <c r="AF462" s="31"/>
      <c r="AG462" s="31">
        <f t="shared" si="196"/>
        <v>0</v>
      </c>
      <c r="AH462" s="31">
        <f>(Y462-AB462-AD462)*AG462</f>
        <v>0</v>
      </c>
      <c r="AI462" s="31"/>
      <c r="AJ462" s="31">
        <f t="shared" si="197"/>
        <v>0</v>
      </c>
      <c r="AK462" s="31">
        <f>Y462-AB462-AD462-AH462</f>
        <v>0</v>
      </c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</row>
    <row r="463" spans="2:50" s="154" customFormat="1" ht="26" outlineLevel="1">
      <c r="B463" s="157" t="s">
        <v>1324</v>
      </c>
      <c r="C463" s="94" t="s">
        <v>1478</v>
      </c>
      <c r="D463" s="40" t="s">
        <v>140</v>
      </c>
      <c r="E463" s="38"/>
      <c r="F463" s="26" t="s">
        <v>12</v>
      </c>
      <c r="G463" s="46" t="s">
        <v>943</v>
      </c>
      <c r="H463" s="81">
        <f>SUM(I463,J463)</f>
        <v>210</v>
      </c>
      <c r="I463" s="98">
        <v>170</v>
      </c>
      <c r="J463" s="98">
        <v>40</v>
      </c>
      <c r="K463" s="258">
        <v>0</v>
      </c>
      <c r="L463" s="31" t="s">
        <v>1159</v>
      </c>
      <c r="M463" s="31" t="s">
        <v>1159</v>
      </c>
      <c r="N463" s="31" t="s">
        <v>1158</v>
      </c>
      <c r="O463" s="31" t="s">
        <v>1158</v>
      </c>
      <c r="P463" s="31" t="s">
        <v>1158</v>
      </c>
      <c r="Q463" s="31" t="s">
        <v>1159</v>
      </c>
      <c r="R463" s="31" t="s">
        <v>1159</v>
      </c>
      <c r="S463" s="179" t="s">
        <v>1479</v>
      </c>
      <c r="T463" s="85"/>
      <c r="U463" s="31">
        <f>SUMIF(T463,"Y",I463)</f>
        <v>0</v>
      </c>
      <c r="V463" s="80"/>
      <c r="W463" s="276"/>
      <c r="X463" s="85"/>
      <c r="Y463" s="85">
        <f t="shared" si="194"/>
        <v>0</v>
      </c>
      <c r="AA463" s="85"/>
      <c r="AB463" s="31">
        <f>SUMIF(AA463,"Y",K463)*X463</f>
        <v>0</v>
      </c>
      <c r="AC463" s="85"/>
      <c r="AD463" s="31">
        <f t="shared" si="195"/>
        <v>0</v>
      </c>
      <c r="AE463" s="31"/>
      <c r="AF463" s="85"/>
      <c r="AG463" s="85">
        <f t="shared" si="196"/>
        <v>0</v>
      </c>
      <c r="AH463" s="31">
        <f>(Y463-AB463-AD463)*AG463</f>
        <v>0</v>
      </c>
      <c r="AI463" s="85"/>
      <c r="AJ463" s="31">
        <f t="shared" si="197"/>
        <v>0</v>
      </c>
      <c r="AK463" s="31">
        <f>Y463-AB463-AD463-AH463</f>
        <v>0</v>
      </c>
      <c r="AL463" s="85"/>
      <c r="AM463" s="85"/>
      <c r="AN463" s="85"/>
      <c r="AO463" s="85"/>
      <c r="AP463" s="85"/>
      <c r="AQ463" s="85"/>
      <c r="AR463" s="85"/>
      <c r="AS463" s="85"/>
      <c r="AT463" s="85"/>
      <c r="AU463" s="85"/>
      <c r="AV463" s="31"/>
      <c r="AW463" s="31"/>
      <c r="AX463" s="31"/>
    </row>
    <row r="464" spans="2:50" s="154" customFormat="1" ht="13">
      <c r="B464" s="409" t="s">
        <v>1622</v>
      </c>
      <c r="C464" s="409"/>
      <c r="D464" s="409"/>
      <c r="E464" s="406"/>
      <c r="F464" s="41" t="s">
        <v>7</v>
      </c>
      <c r="G464" s="42"/>
      <c r="H464" s="23">
        <f>H465/60</f>
        <v>242.75</v>
      </c>
      <c r="I464" s="23">
        <f>I465/60</f>
        <v>26</v>
      </c>
      <c r="J464" s="23">
        <f>J465/60</f>
        <v>216.75</v>
      </c>
      <c r="K464" s="257">
        <f>K465/60</f>
        <v>0</v>
      </c>
      <c r="L464" s="42"/>
      <c r="M464" s="42"/>
      <c r="N464" s="42"/>
      <c r="O464" s="42"/>
      <c r="P464" s="42"/>
      <c r="Q464" s="42"/>
      <c r="R464" s="42"/>
      <c r="S464" s="43"/>
      <c r="T464" s="42"/>
      <c r="U464" s="23">
        <f>U465/60</f>
        <v>0</v>
      </c>
      <c r="V464" s="43"/>
      <c r="W464" s="274"/>
      <c r="X464" s="42"/>
      <c r="Y464" s="23">
        <f>Y465/60</f>
        <v>0</v>
      </c>
      <c r="AA464" s="45"/>
      <c r="AB464" s="45">
        <f t="shared" ref="AB464:AK464" si="198">AB465/60</f>
        <v>0</v>
      </c>
      <c r="AC464" s="45"/>
      <c r="AD464" s="45">
        <f>AD465/60</f>
        <v>0</v>
      </c>
      <c r="AE464" s="45"/>
      <c r="AF464" s="45"/>
      <c r="AG464" s="45"/>
      <c r="AH464" s="45">
        <f>AH465/60</f>
        <v>0</v>
      </c>
      <c r="AI464" s="45"/>
      <c r="AJ464" s="42"/>
      <c r="AK464" s="45">
        <f t="shared" si="198"/>
        <v>0</v>
      </c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5"/>
      <c r="AW464" s="45"/>
      <c r="AX464" s="45">
        <f>AX465/60</f>
        <v>0</v>
      </c>
    </row>
    <row r="465" spans="2:50" s="154" customFormat="1" ht="13">
      <c r="B465" s="409"/>
      <c r="C465" s="409"/>
      <c r="D465" s="409"/>
      <c r="E465" s="406"/>
      <c r="F465" s="44" t="s">
        <v>8</v>
      </c>
      <c r="G465" s="45"/>
      <c r="H465" s="23">
        <f>SUM(I465:J465)</f>
        <v>14565</v>
      </c>
      <c r="I465" s="23">
        <f>SUMIF(F466:F470,"DQA",$I466:$I470)</f>
        <v>1560</v>
      </c>
      <c r="J465" s="23">
        <f>SUMIF(F466:F470,"DQA",$J466:$J470)</f>
        <v>13005</v>
      </c>
      <c r="K465" s="252">
        <f>SUM(K466:K470)</f>
        <v>0</v>
      </c>
      <c r="L465" s="42"/>
      <c r="M465" s="42"/>
      <c r="N465" s="42"/>
      <c r="O465" s="42"/>
      <c r="P465" s="42"/>
      <c r="Q465" s="42"/>
      <c r="R465" s="42"/>
      <c r="S465" s="43"/>
      <c r="T465" s="42"/>
      <c r="U465" s="23">
        <f>SUM(U466:U470)</f>
        <v>0</v>
      </c>
      <c r="V465" s="43"/>
      <c r="W465" s="274"/>
      <c r="X465" s="42"/>
      <c r="Y465" s="23">
        <f>SUM(Y466:Y470)</f>
        <v>0</v>
      </c>
      <c r="AA465" s="45"/>
      <c r="AB465" s="45">
        <f t="shared" ref="AB465" si="199">SUM(AB466:AB470)</f>
        <v>0</v>
      </c>
      <c r="AC465" s="45"/>
      <c r="AD465" s="45">
        <f t="shared" ref="AD465" si="200">SUM(AD466:AD470)</f>
        <v>0</v>
      </c>
      <c r="AE465" s="45"/>
      <c r="AF465" s="45"/>
      <c r="AG465" s="45"/>
      <c r="AH465" s="45">
        <f t="shared" ref="AH465" si="201">SUM(AH466:AH470)</f>
        <v>0</v>
      </c>
      <c r="AI465" s="45"/>
      <c r="AJ465" s="42"/>
      <c r="AK465" s="45">
        <f t="shared" ref="AK465" si="202">SUM(AK466:AK470)</f>
        <v>0</v>
      </c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5"/>
      <c r="AW465" s="45"/>
      <c r="AX465" s="45">
        <f t="shared" ref="AX465" si="203">SUM(AX466:AX470)</f>
        <v>0</v>
      </c>
    </row>
    <row r="466" spans="2:50" s="154" customFormat="1" ht="13" outlineLevel="1">
      <c r="B466" s="157" t="s">
        <v>1610</v>
      </c>
      <c r="C466" s="39" t="s">
        <v>1611</v>
      </c>
      <c r="D466" s="12" t="s">
        <v>1322</v>
      </c>
      <c r="E466" s="38" t="s">
        <v>2763</v>
      </c>
      <c r="F466" s="17" t="s">
        <v>12</v>
      </c>
      <c r="G466" s="27"/>
      <c r="H466" s="28">
        <f t="shared" ref="H466:H469" si="204">I466+J466</f>
        <v>5</v>
      </c>
      <c r="I466" s="28">
        <v>5</v>
      </c>
      <c r="J466" s="29">
        <v>0</v>
      </c>
      <c r="K466" s="258">
        <v>0</v>
      </c>
      <c r="L466" s="31"/>
      <c r="M466" s="31"/>
      <c r="N466" s="31"/>
      <c r="O466" s="31"/>
      <c r="P466" s="31"/>
      <c r="Q466" s="31" t="s">
        <v>1159</v>
      </c>
      <c r="R466" s="31" t="s">
        <v>1159</v>
      </c>
      <c r="S466" s="55"/>
      <c r="T466" s="31"/>
      <c r="U466" s="31">
        <f>SUMIF(T466,"Y",I466)</f>
        <v>0</v>
      </c>
      <c r="V466" s="30"/>
      <c r="W466" s="272"/>
      <c r="X466" s="31"/>
      <c r="Y466" s="31">
        <v>0</v>
      </c>
      <c r="AA466" s="31"/>
      <c r="AB466" s="31">
        <f>SUMIF(AA466,"Y",K466)*X466</f>
        <v>0</v>
      </c>
      <c r="AC466" s="31"/>
      <c r="AD466" s="31">
        <f t="shared" ref="AD466:AD470" si="205">(I466-AB466)*COUNTIF(AL466:AU466,"L")</f>
        <v>0</v>
      </c>
      <c r="AE466" s="31"/>
      <c r="AF466" s="31"/>
      <c r="AG466" s="31">
        <f t="shared" ref="AG466:AG470" si="206">IFERROR(COUNTIF(AL466:AU466,"S")/(COUNTIF(AL466:AU466,"V")+COUNTIF(AL466:AU466,"S")),0)</f>
        <v>0</v>
      </c>
      <c r="AH466" s="31">
        <f>(Y466-AB466-AD466)*AG466</f>
        <v>0</v>
      </c>
      <c r="AI466" s="31"/>
      <c r="AJ466" s="31">
        <f t="shared" ref="AJ466:AJ470" si="207">COUNTIF(AL466:AU466,"V")</f>
        <v>0</v>
      </c>
      <c r="AK466" s="31">
        <f>Y466-AB466-AD466-AH466</f>
        <v>0</v>
      </c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</row>
    <row r="467" spans="2:50" s="154" customFormat="1" ht="13" outlineLevel="1">
      <c r="B467" s="157" t="s">
        <v>2744</v>
      </c>
      <c r="C467" s="39" t="s">
        <v>1612</v>
      </c>
      <c r="D467" s="12" t="s">
        <v>2761</v>
      </c>
      <c r="E467" s="38">
        <v>43777</v>
      </c>
      <c r="F467" s="17" t="s">
        <v>12</v>
      </c>
      <c r="G467" s="27"/>
      <c r="H467" s="28">
        <f t="shared" si="204"/>
        <v>9565</v>
      </c>
      <c r="I467" s="28">
        <v>1015</v>
      </c>
      <c r="J467" s="28">
        <v>8550</v>
      </c>
      <c r="K467" s="258">
        <v>0</v>
      </c>
      <c r="L467" s="31"/>
      <c r="M467" s="31"/>
      <c r="N467" s="31"/>
      <c r="O467" s="31"/>
      <c r="P467" s="31"/>
      <c r="Q467" s="31" t="s">
        <v>1159</v>
      </c>
      <c r="R467" s="31" t="s">
        <v>1159</v>
      </c>
      <c r="S467" s="55"/>
      <c r="T467" s="31"/>
      <c r="U467" s="31">
        <f>SUMIF(T467,"Y",I467)</f>
        <v>0</v>
      </c>
      <c r="V467" s="30"/>
      <c r="W467" s="272"/>
      <c r="X467" s="31"/>
      <c r="Y467" s="31">
        <v>0</v>
      </c>
      <c r="AA467" s="31"/>
      <c r="AB467" s="31">
        <f>SUMIF(AA467,"Y",K467)*X467</f>
        <v>0</v>
      </c>
      <c r="AC467" s="31"/>
      <c r="AD467" s="31">
        <f t="shared" si="205"/>
        <v>0</v>
      </c>
      <c r="AE467" s="31"/>
      <c r="AF467" s="31"/>
      <c r="AG467" s="31">
        <f t="shared" si="206"/>
        <v>0</v>
      </c>
      <c r="AH467" s="31">
        <f>(Y467-AB467-AD467)*AG467</f>
        <v>0</v>
      </c>
      <c r="AI467" s="31"/>
      <c r="AJ467" s="31">
        <f t="shared" si="207"/>
        <v>0</v>
      </c>
      <c r="AK467" s="31">
        <f>Y467-AB467-AD467-AH467</f>
        <v>0</v>
      </c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</row>
    <row r="468" spans="2:50" s="154" customFormat="1" ht="13" outlineLevel="1">
      <c r="B468" s="157" t="s">
        <v>2746</v>
      </c>
      <c r="C468" s="39" t="s">
        <v>1613</v>
      </c>
      <c r="D468" s="12" t="s">
        <v>1003</v>
      </c>
      <c r="E468" s="38">
        <v>43791</v>
      </c>
      <c r="F468" s="17" t="s">
        <v>12</v>
      </c>
      <c r="G468" s="27"/>
      <c r="H468" s="28">
        <f t="shared" si="204"/>
        <v>1210</v>
      </c>
      <c r="I468" s="28">
        <v>365</v>
      </c>
      <c r="J468" s="28">
        <v>845</v>
      </c>
      <c r="K468" s="258">
        <v>0</v>
      </c>
      <c r="L468" s="31"/>
      <c r="M468" s="31"/>
      <c r="N468" s="31"/>
      <c r="O468" s="31"/>
      <c r="P468" s="31"/>
      <c r="Q468" s="31" t="s">
        <v>1159</v>
      </c>
      <c r="R468" s="31" t="s">
        <v>1159</v>
      </c>
      <c r="S468" s="55"/>
      <c r="T468" s="31"/>
      <c r="U468" s="31">
        <f>SUMIF(T468,"Y",I468)</f>
        <v>0</v>
      </c>
      <c r="V468" s="30"/>
      <c r="W468" s="272"/>
      <c r="X468" s="31"/>
      <c r="Y468" s="31">
        <v>0</v>
      </c>
      <c r="AA468" s="31"/>
      <c r="AB468" s="31">
        <f>SUMIF(AA468,"Y",K468)*X468</f>
        <v>0</v>
      </c>
      <c r="AC468" s="31"/>
      <c r="AD468" s="31">
        <f t="shared" si="205"/>
        <v>0</v>
      </c>
      <c r="AE468" s="31"/>
      <c r="AF468" s="31"/>
      <c r="AG468" s="31">
        <f t="shared" si="206"/>
        <v>0</v>
      </c>
      <c r="AH468" s="31">
        <f>(Y468-AB468-AD468)*AG468</f>
        <v>0</v>
      </c>
      <c r="AI468" s="31"/>
      <c r="AJ468" s="31">
        <f t="shared" si="207"/>
        <v>0</v>
      </c>
      <c r="AK468" s="31">
        <f>Y468-AB468-AD468-AH468</f>
        <v>0</v>
      </c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</row>
    <row r="469" spans="2:50" s="154" customFormat="1" ht="13" outlineLevel="1">
      <c r="B469" s="157" t="s">
        <v>2748</v>
      </c>
      <c r="C469" s="158" t="s">
        <v>2619</v>
      </c>
      <c r="D469" s="12" t="s">
        <v>2758</v>
      </c>
      <c r="E469" s="38" t="s">
        <v>2763</v>
      </c>
      <c r="F469" s="26" t="s">
        <v>12</v>
      </c>
      <c r="G469" s="46"/>
      <c r="H469" s="28">
        <f t="shared" si="204"/>
        <v>2330</v>
      </c>
      <c r="I469" s="51">
        <v>160</v>
      </c>
      <c r="J469" s="51">
        <v>2170</v>
      </c>
      <c r="K469" s="258">
        <v>0</v>
      </c>
      <c r="L469" s="31"/>
      <c r="M469" s="31"/>
      <c r="N469" s="31"/>
      <c r="O469" s="31"/>
      <c r="P469" s="31"/>
      <c r="Q469" s="31" t="s">
        <v>1159</v>
      </c>
      <c r="R469" s="31" t="s">
        <v>1159</v>
      </c>
      <c r="S469" s="55"/>
      <c r="T469" s="31"/>
      <c r="U469" s="31">
        <f>SUMIF(T469,"Y",I469)</f>
        <v>0</v>
      </c>
      <c r="V469" s="30"/>
      <c r="W469" s="272"/>
      <c r="X469" s="31"/>
      <c r="Y469" s="31">
        <v>0</v>
      </c>
      <c r="AA469" s="31"/>
      <c r="AB469" s="31">
        <f>SUMIF(AA469,"Y",K469)*X469</f>
        <v>0</v>
      </c>
      <c r="AC469" s="31"/>
      <c r="AD469" s="31">
        <f t="shared" si="205"/>
        <v>0</v>
      </c>
      <c r="AE469" s="31"/>
      <c r="AF469" s="31"/>
      <c r="AG469" s="31">
        <f t="shared" si="206"/>
        <v>0</v>
      </c>
      <c r="AH469" s="31">
        <f>(Y469-AB469-AD469)*AG469</f>
        <v>0</v>
      </c>
      <c r="AI469" s="31"/>
      <c r="AJ469" s="31">
        <f t="shared" si="207"/>
        <v>0</v>
      </c>
      <c r="AK469" s="31">
        <f>Y469-AB469-AD469-AH469</f>
        <v>0</v>
      </c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</row>
    <row r="470" spans="2:50" s="154" customFormat="1" ht="13" outlineLevel="1">
      <c r="B470" s="157" t="s">
        <v>1615</v>
      </c>
      <c r="C470" s="39" t="s">
        <v>1616</v>
      </c>
      <c r="D470" s="12" t="s">
        <v>1614</v>
      </c>
      <c r="E470" s="38" t="s">
        <v>2763</v>
      </c>
      <c r="F470" s="26" t="s">
        <v>12</v>
      </c>
      <c r="G470" s="46"/>
      <c r="H470" s="81">
        <f>SUM(I470,J470)</f>
        <v>1455</v>
      </c>
      <c r="I470" s="98">
        <v>15</v>
      </c>
      <c r="J470" s="98">
        <v>1440</v>
      </c>
      <c r="K470" s="258">
        <v>0</v>
      </c>
      <c r="L470" s="31"/>
      <c r="M470" s="31"/>
      <c r="N470" s="31"/>
      <c r="O470" s="31"/>
      <c r="P470" s="31"/>
      <c r="Q470" s="31" t="s">
        <v>1159</v>
      </c>
      <c r="R470" s="31" t="s">
        <v>1159</v>
      </c>
      <c r="S470" s="179"/>
      <c r="T470" s="85"/>
      <c r="U470" s="31">
        <f>SUMIF(T470,"Y",I470)</f>
        <v>0</v>
      </c>
      <c r="V470" s="80"/>
      <c r="W470" s="276"/>
      <c r="X470" s="85"/>
      <c r="Y470" s="85">
        <v>0</v>
      </c>
      <c r="AA470" s="85"/>
      <c r="AB470" s="31">
        <f>SUMIF(AA470,"Y",K470)*X470</f>
        <v>0</v>
      </c>
      <c r="AC470" s="85"/>
      <c r="AD470" s="31">
        <f t="shared" si="205"/>
        <v>0</v>
      </c>
      <c r="AE470" s="31"/>
      <c r="AF470" s="85"/>
      <c r="AG470" s="85">
        <f t="shared" si="206"/>
        <v>0</v>
      </c>
      <c r="AH470" s="31">
        <f>(Y470-AB470-AD470)*AG470</f>
        <v>0</v>
      </c>
      <c r="AI470" s="85"/>
      <c r="AJ470" s="31">
        <f t="shared" si="207"/>
        <v>0</v>
      </c>
      <c r="AK470" s="31">
        <f>Y470-AB470-AD470-AH470</f>
        <v>0</v>
      </c>
      <c r="AL470" s="85"/>
      <c r="AM470" s="85"/>
      <c r="AN470" s="85"/>
      <c r="AO470" s="85"/>
      <c r="AP470" s="85"/>
      <c r="AQ470" s="85"/>
      <c r="AR470" s="85"/>
      <c r="AS470" s="85"/>
      <c r="AT470" s="85"/>
      <c r="AU470" s="85"/>
      <c r="AV470" s="31"/>
      <c r="AW470" s="31"/>
      <c r="AX470" s="31"/>
    </row>
    <row r="471" spans="2:50" s="154" customFormat="1" ht="13">
      <c r="B471" s="405" t="s">
        <v>506</v>
      </c>
      <c r="C471" s="405"/>
      <c r="D471" s="405"/>
      <c r="E471" s="406"/>
      <c r="F471" s="41" t="s">
        <v>7</v>
      </c>
      <c r="G471" s="42"/>
      <c r="H471" s="23">
        <f>H472/60</f>
        <v>205.23333333333332</v>
      </c>
      <c r="I471" s="23">
        <f>I472/60</f>
        <v>114.83333333333333</v>
      </c>
      <c r="J471" s="23">
        <f>J472/60</f>
        <v>90.4</v>
      </c>
      <c r="K471" s="257">
        <f>K472/60</f>
        <v>0</v>
      </c>
      <c r="L471" s="42"/>
      <c r="M471" s="42"/>
      <c r="N471" s="42"/>
      <c r="O471" s="42"/>
      <c r="P471" s="42"/>
      <c r="Q471" s="42"/>
      <c r="R471" s="42"/>
      <c r="S471" s="43"/>
      <c r="T471" s="42"/>
      <c r="U471" s="23">
        <f>U472/60</f>
        <v>0</v>
      </c>
      <c r="V471" s="43"/>
      <c r="W471" s="274"/>
      <c r="X471" s="42"/>
      <c r="Y471" s="23">
        <f>Y472/60</f>
        <v>0</v>
      </c>
      <c r="AA471" s="45"/>
      <c r="AB471" s="45">
        <f t="shared" ref="AB471:AK471" si="208">AB472/60</f>
        <v>0</v>
      </c>
      <c r="AC471" s="45"/>
      <c r="AD471" s="45">
        <f>AD472/60</f>
        <v>0</v>
      </c>
      <c r="AE471" s="45"/>
      <c r="AF471" s="45"/>
      <c r="AG471" s="45"/>
      <c r="AH471" s="45">
        <f>AH472/60</f>
        <v>0</v>
      </c>
      <c r="AI471" s="45"/>
      <c r="AJ471" s="42"/>
      <c r="AK471" s="45">
        <f t="shared" si="208"/>
        <v>0</v>
      </c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5"/>
      <c r="AW471" s="45"/>
      <c r="AX471" s="45">
        <f>AX472/60</f>
        <v>0</v>
      </c>
    </row>
    <row r="472" spans="2:50" s="154" customFormat="1" ht="13">
      <c r="B472" s="405"/>
      <c r="C472" s="405"/>
      <c r="D472" s="405"/>
      <c r="E472" s="406"/>
      <c r="F472" s="44" t="s">
        <v>8</v>
      </c>
      <c r="G472" s="45"/>
      <c r="H472" s="23">
        <f>SUM(I472:J472)</f>
        <v>12314</v>
      </c>
      <c r="I472" s="23">
        <f>SUMIF(F473:F477,"DQA",$I473:$I477)</f>
        <v>6890</v>
      </c>
      <c r="J472" s="23">
        <f>SUMIF(F473:F477,"DQA",$J473:$J477)</f>
        <v>5424</v>
      </c>
      <c r="K472" s="252">
        <f>SUM(K474,K484,K493,K506,K518,K531,K543,K547,K562)</f>
        <v>0</v>
      </c>
      <c r="L472" s="42"/>
      <c r="M472" s="42"/>
      <c r="N472" s="42"/>
      <c r="O472" s="42"/>
      <c r="P472" s="42"/>
      <c r="Q472" s="42"/>
      <c r="R472" s="42"/>
      <c r="S472" s="43"/>
      <c r="T472" s="42"/>
      <c r="U472" s="23">
        <f>SUM(U473:U477)</f>
        <v>0</v>
      </c>
      <c r="V472" s="43"/>
      <c r="W472" s="274"/>
      <c r="X472" s="42"/>
      <c r="Y472" s="23">
        <f>SUM(Y473:Y477)</f>
        <v>0</v>
      </c>
      <c r="AA472" s="45"/>
      <c r="AB472" s="45">
        <f t="shared" ref="AB472" si="209">SUM(AB473:AB477)</f>
        <v>0</v>
      </c>
      <c r="AC472" s="45"/>
      <c r="AD472" s="45">
        <f>SUM(AD473:AD477)</f>
        <v>0</v>
      </c>
      <c r="AE472" s="45"/>
      <c r="AF472" s="45"/>
      <c r="AG472" s="45"/>
      <c r="AH472" s="45">
        <f>SUM(AH473:AH477)</f>
        <v>0</v>
      </c>
      <c r="AI472" s="45"/>
      <c r="AJ472" s="42"/>
      <c r="AK472" s="45">
        <f t="shared" ref="AK472" si="210">SUM(AK473:AK477)</f>
        <v>0</v>
      </c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5"/>
      <c r="AW472" s="45"/>
      <c r="AX472" s="45">
        <f t="shared" ref="AX472" si="211">SUM(AX473:AX477)</f>
        <v>0</v>
      </c>
    </row>
    <row r="473" spans="2:50" s="154" customFormat="1" ht="13" outlineLevel="1">
      <c r="B473" s="160" t="s">
        <v>507</v>
      </c>
      <c r="C473" s="94" t="s">
        <v>508</v>
      </c>
      <c r="D473" s="95" t="s">
        <v>509</v>
      </c>
      <c r="E473" s="16">
        <v>42403</v>
      </c>
      <c r="F473" s="94" t="s">
        <v>53</v>
      </c>
      <c r="G473" s="96"/>
      <c r="H473" s="81">
        <f>SUM(I473,J473)</f>
        <v>250</v>
      </c>
      <c r="I473" s="48">
        <v>110</v>
      </c>
      <c r="J473" s="48">
        <v>140</v>
      </c>
      <c r="K473" s="258">
        <v>0</v>
      </c>
      <c r="L473" s="177" t="s">
        <v>1293</v>
      </c>
      <c r="M473" s="177" t="s">
        <v>1293</v>
      </c>
      <c r="N473" s="177" t="s">
        <v>1293</v>
      </c>
      <c r="O473" s="177" t="s">
        <v>1293</v>
      </c>
      <c r="P473" s="177" t="s">
        <v>1293</v>
      </c>
      <c r="Q473" s="85" t="s">
        <v>1158</v>
      </c>
      <c r="R473" s="85" t="s">
        <v>1158</v>
      </c>
      <c r="S473" s="179"/>
      <c r="T473" s="85"/>
      <c r="U473" s="31">
        <f>SUMIF(T473,"Y",I473)</f>
        <v>0</v>
      </c>
      <c r="V473" s="80"/>
      <c r="W473" s="276"/>
      <c r="X473" s="85"/>
      <c r="Y473" s="85">
        <f>U473*X473</f>
        <v>0</v>
      </c>
      <c r="AA473" s="85"/>
      <c r="AB473" s="31">
        <f>SUMIF(AA473,"Y",K473)*X473</f>
        <v>0</v>
      </c>
      <c r="AC473" s="85"/>
      <c r="AD473" s="31">
        <f t="shared" ref="AD473:AD477" si="212">(I473-AB473)*COUNTIF(AL473:AU473,"L")</f>
        <v>0</v>
      </c>
      <c r="AE473" s="31"/>
      <c r="AF473" s="85"/>
      <c r="AG473" s="85">
        <f t="shared" ref="AG473:AG477" si="213">IFERROR(COUNTIF(AL473:AU473,"S")/(COUNTIF(AL473:AU473,"V")+COUNTIF(AL473:AU473,"S")),0)</f>
        <v>0</v>
      </c>
      <c r="AH473" s="31">
        <f>(Y473-AB473-AD473)*AG473</f>
        <v>0</v>
      </c>
      <c r="AI473" s="85"/>
      <c r="AJ473" s="31">
        <f t="shared" ref="AJ473:AJ477" si="214">COUNTIF(AL473:AU473,"V")</f>
        <v>0</v>
      </c>
      <c r="AK473" s="31">
        <f>Y473-AB473-AD473-AH473</f>
        <v>0</v>
      </c>
      <c r="AL473" s="85"/>
      <c r="AM473" s="85"/>
      <c r="AN473" s="85"/>
      <c r="AO473" s="85"/>
      <c r="AP473" s="85"/>
      <c r="AQ473" s="85"/>
      <c r="AR473" s="85"/>
      <c r="AS473" s="85"/>
      <c r="AT473" s="85"/>
      <c r="AU473" s="85"/>
      <c r="AV473" s="31"/>
      <c r="AW473" s="31"/>
      <c r="AX473" s="31"/>
    </row>
    <row r="474" spans="2:50" s="154" customFormat="1" ht="13" outlineLevel="1">
      <c r="B474" s="160" t="s">
        <v>510</v>
      </c>
      <c r="C474" s="94" t="s">
        <v>511</v>
      </c>
      <c r="D474" s="95" t="s">
        <v>140</v>
      </c>
      <c r="E474" s="16">
        <v>42403</v>
      </c>
      <c r="F474" s="94" t="s">
        <v>53</v>
      </c>
      <c r="G474" s="96"/>
      <c r="H474" s="81">
        <f>SUM(I474,J474)</f>
        <v>90</v>
      </c>
      <c r="I474" s="48">
        <v>40</v>
      </c>
      <c r="J474" s="48">
        <v>50</v>
      </c>
      <c r="K474" s="258">
        <v>0</v>
      </c>
      <c r="L474" s="177" t="s">
        <v>1293</v>
      </c>
      <c r="M474" s="177" t="s">
        <v>1293</v>
      </c>
      <c r="N474" s="177" t="s">
        <v>1293</v>
      </c>
      <c r="O474" s="177" t="s">
        <v>1293</v>
      </c>
      <c r="P474" s="177" t="s">
        <v>1293</v>
      </c>
      <c r="Q474" s="85" t="s">
        <v>1158</v>
      </c>
      <c r="R474" s="85" t="s">
        <v>1158</v>
      </c>
      <c r="S474" s="179"/>
      <c r="T474" s="85"/>
      <c r="U474" s="31">
        <f>SUMIF(T474,"Y",I474)</f>
        <v>0</v>
      </c>
      <c r="V474" s="80"/>
      <c r="W474" s="276"/>
      <c r="X474" s="85"/>
      <c r="Y474" s="85">
        <f>U474*X474</f>
        <v>0</v>
      </c>
      <c r="AA474" s="85"/>
      <c r="AB474" s="31">
        <f>SUMIF(AA474,"Y",K474)*X474</f>
        <v>0</v>
      </c>
      <c r="AC474" s="85"/>
      <c r="AD474" s="31">
        <f t="shared" si="212"/>
        <v>0</v>
      </c>
      <c r="AE474" s="31"/>
      <c r="AF474" s="85"/>
      <c r="AG474" s="85">
        <f t="shared" si="213"/>
        <v>0</v>
      </c>
      <c r="AH474" s="31">
        <f>(Y474-AB474-AD474)*AG474</f>
        <v>0</v>
      </c>
      <c r="AI474" s="85"/>
      <c r="AJ474" s="31">
        <f t="shared" si="214"/>
        <v>0</v>
      </c>
      <c r="AK474" s="31">
        <f>Y474-AB474-AD474-AH474</f>
        <v>0</v>
      </c>
      <c r="AL474" s="85"/>
      <c r="AM474" s="85"/>
      <c r="AN474" s="85"/>
      <c r="AO474" s="85"/>
      <c r="AP474" s="85"/>
      <c r="AQ474" s="85"/>
      <c r="AR474" s="85"/>
      <c r="AS474" s="85"/>
      <c r="AT474" s="85"/>
      <c r="AU474" s="85"/>
      <c r="AV474" s="31"/>
      <c r="AW474" s="31"/>
      <c r="AX474" s="31"/>
    </row>
    <row r="475" spans="2:50" s="154" customFormat="1" ht="13" outlineLevel="1">
      <c r="B475" s="160" t="s">
        <v>512</v>
      </c>
      <c r="C475" s="94" t="s">
        <v>513</v>
      </c>
      <c r="D475" s="95" t="s">
        <v>514</v>
      </c>
      <c r="E475" s="16">
        <v>42545</v>
      </c>
      <c r="F475" s="94" t="s">
        <v>12</v>
      </c>
      <c r="G475" s="96"/>
      <c r="H475" s="81">
        <f>SUM(I475,J475)</f>
        <v>2480</v>
      </c>
      <c r="I475" s="98">
        <v>692</v>
      </c>
      <c r="J475" s="98">
        <v>1788</v>
      </c>
      <c r="K475" s="258">
        <v>0</v>
      </c>
      <c r="L475" s="177" t="s">
        <v>1293</v>
      </c>
      <c r="M475" s="177" t="s">
        <v>1293</v>
      </c>
      <c r="N475" s="177" t="s">
        <v>1293</v>
      </c>
      <c r="O475" s="177" t="s">
        <v>1293</v>
      </c>
      <c r="P475" s="177" t="s">
        <v>1293</v>
      </c>
      <c r="Q475" s="85" t="s">
        <v>1158</v>
      </c>
      <c r="R475" s="85" t="s">
        <v>1159</v>
      </c>
      <c r="S475" s="179"/>
      <c r="T475" s="85"/>
      <c r="U475" s="31">
        <f>SUMIF(T475,"Y",I475)</f>
        <v>0</v>
      </c>
      <c r="V475" s="80"/>
      <c r="W475" s="276"/>
      <c r="X475" s="85"/>
      <c r="Y475" s="85">
        <f>U475*X475</f>
        <v>0</v>
      </c>
      <c r="AA475" s="85"/>
      <c r="AB475" s="31">
        <f>SUMIF(AA475,"Y",K475)*X475</f>
        <v>0</v>
      </c>
      <c r="AC475" s="85"/>
      <c r="AD475" s="31">
        <f t="shared" si="212"/>
        <v>0</v>
      </c>
      <c r="AE475" s="31"/>
      <c r="AF475" s="85"/>
      <c r="AG475" s="85">
        <f t="shared" si="213"/>
        <v>0</v>
      </c>
      <c r="AH475" s="31">
        <f>(Y475-AB475-AD475)*AG475</f>
        <v>0</v>
      </c>
      <c r="AI475" s="85"/>
      <c r="AJ475" s="31">
        <f t="shared" si="214"/>
        <v>0</v>
      </c>
      <c r="AK475" s="31">
        <f>Y475-AB475-AD475-AH475</f>
        <v>0</v>
      </c>
      <c r="AL475" s="85"/>
      <c r="AM475" s="85"/>
      <c r="AN475" s="85"/>
      <c r="AO475" s="85"/>
      <c r="AP475" s="85"/>
      <c r="AQ475" s="85"/>
      <c r="AR475" s="85"/>
      <c r="AS475" s="85"/>
      <c r="AT475" s="85"/>
      <c r="AU475" s="85"/>
      <c r="AV475" s="31"/>
      <c r="AW475" s="31"/>
      <c r="AX475" s="31"/>
    </row>
    <row r="476" spans="2:50" s="154" customFormat="1" ht="13" outlineLevel="1">
      <c r="B476" s="160" t="s">
        <v>515</v>
      </c>
      <c r="C476" s="94" t="s">
        <v>516</v>
      </c>
      <c r="D476" s="95" t="s">
        <v>517</v>
      </c>
      <c r="E476" s="16">
        <v>42545</v>
      </c>
      <c r="F476" s="94" t="s">
        <v>12</v>
      </c>
      <c r="G476" s="96"/>
      <c r="H476" s="81">
        <f>SUM(I476,J476)</f>
        <v>2400</v>
      </c>
      <c r="I476" s="98">
        <v>612</v>
      </c>
      <c r="J476" s="98">
        <v>1788</v>
      </c>
      <c r="K476" s="258">
        <v>0</v>
      </c>
      <c r="L476" s="177" t="s">
        <v>1293</v>
      </c>
      <c r="M476" s="177" t="s">
        <v>1293</v>
      </c>
      <c r="N476" s="177" t="s">
        <v>1293</v>
      </c>
      <c r="O476" s="177" t="s">
        <v>1293</v>
      </c>
      <c r="P476" s="177" t="s">
        <v>1293</v>
      </c>
      <c r="Q476" s="85" t="s">
        <v>1158</v>
      </c>
      <c r="R476" s="85" t="s">
        <v>1159</v>
      </c>
      <c r="S476" s="179"/>
      <c r="T476" s="85"/>
      <c r="U476" s="31">
        <f>SUMIF(T476,"Y",I476)</f>
        <v>0</v>
      </c>
      <c r="V476" s="80"/>
      <c r="W476" s="276"/>
      <c r="X476" s="85"/>
      <c r="Y476" s="85">
        <f>U476*X476</f>
        <v>0</v>
      </c>
      <c r="AA476" s="85"/>
      <c r="AB476" s="31">
        <f>SUMIF(AA476,"Y",K476)*X476</f>
        <v>0</v>
      </c>
      <c r="AC476" s="85"/>
      <c r="AD476" s="31">
        <f t="shared" si="212"/>
        <v>0</v>
      </c>
      <c r="AE476" s="31"/>
      <c r="AF476" s="85"/>
      <c r="AG476" s="85">
        <f t="shared" si="213"/>
        <v>0</v>
      </c>
      <c r="AH476" s="31">
        <f>(Y476-AB476-AD476)*AG476</f>
        <v>0</v>
      </c>
      <c r="AI476" s="85"/>
      <c r="AJ476" s="31">
        <f t="shared" si="214"/>
        <v>0</v>
      </c>
      <c r="AK476" s="31">
        <f>Y476-AB476-AD476-AH476</f>
        <v>0</v>
      </c>
      <c r="AL476" s="85"/>
      <c r="AM476" s="85"/>
      <c r="AN476" s="85"/>
      <c r="AO476" s="85"/>
      <c r="AP476" s="85"/>
      <c r="AQ476" s="85"/>
      <c r="AR476" s="85"/>
      <c r="AS476" s="85"/>
      <c r="AT476" s="85"/>
      <c r="AU476" s="85"/>
      <c r="AV476" s="31"/>
      <c r="AW476" s="31"/>
      <c r="AX476" s="31"/>
    </row>
    <row r="477" spans="2:50" s="154" customFormat="1" ht="13" outlineLevel="1">
      <c r="B477" s="160" t="s">
        <v>518</v>
      </c>
      <c r="C477" s="94" t="s">
        <v>519</v>
      </c>
      <c r="D477" s="95" t="s">
        <v>517</v>
      </c>
      <c r="E477" s="16">
        <v>42545</v>
      </c>
      <c r="F477" s="94" t="s">
        <v>12</v>
      </c>
      <c r="G477" s="96"/>
      <c r="H477" s="81">
        <f>SUM(I477,J477)</f>
        <v>7434</v>
      </c>
      <c r="I477" s="48">
        <v>5586</v>
      </c>
      <c r="J477" s="48">
        <v>1848</v>
      </c>
      <c r="K477" s="258">
        <v>0</v>
      </c>
      <c r="L477" s="177" t="s">
        <v>1293</v>
      </c>
      <c r="M477" s="177" t="s">
        <v>1293</v>
      </c>
      <c r="N477" s="177" t="s">
        <v>1293</v>
      </c>
      <c r="O477" s="177" t="s">
        <v>1293</v>
      </c>
      <c r="P477" s="177" t="s">
        <v>1293</v>
      </c>
      <c r="Q477" s="85" t="s">
        <v>1158</v>
      </c>
      <c r="R477" s="85" t="s">
        <v>1159</v>
      </c>
      <c r="S477" s="179"/>
      <c r="T477" s="85"/>
      <c r="U477" s="31">
        <f>SUMIF(T477,"Y",I477)</f>
        <v>0</v>
      </c>
      <c r="V477" s="80"/>
      <c r="W477" s="276"/>
      <c r="X477" s="85"/>
      <c r="Y477" s="85">
        <f>U477*X477</f>
        <v>0</v>
      </c>
      <c r="AA477" s="85"/>
      <c r="AB477" s="31">
        <f>SUMIF(AA477,"Y",K477)*X477</f>
        <v>0</v>
      </c>
      <c r="AC477" s="85"/>
      <c r="AD477" s="31">
        <f t="shared" si="212"/>
        <v>0</v>
      </c>
      <c r="AE477" s="31"/>
      <c r="AF477" s="85"/>
      <c r="AG477" s="85">
        <f t="shared" si="213"/>
        <v>0</v>
      </c>
      <c r="AH477" s="31">
        <f>(Y477-AB477-AD477)*AG477</f>
        <v>0</v>
      </c>
      <c r="AI477" s="85"/>
      <c r="AJ477" s="31">
        <f t="shared" si="214"/>
        <v>0</v>
      </c>
      <c r="AK477" s="31">
        <f>Y477-AB477-AD477-AH477</f>
        <v>0</v>
      </c>
      <c r="AL477" s="85"/>
      <c r="AM477" s="85"/>
      <c r="AN477" s="85"/>
      <c r="AO477" s="85"/>
      <c r="AP477" s="85"/>
      <c r="AQ477" s="85"/>
      <c r="AR477" s="85"/>
      <c r="AS477" s="85"/>
      <c r="AT477" s="85"/>
      <c r="AU477" s="85"/>
      <c r="AV477" s="31"/>
      <c r="AW477" s="31"/>
      <c r="AX477" s="31"/>
    </row>
    <row r="478" spans="2:50" s="154" customFormat="1" ht="13">
      <c r="B478" s="405" t="s">
        <v>742</v>
      </c>
      <c r="C478" s="405"/>
      <c r="D478" s="405"/>
      <c r="E478" s="406"/>
      <c r="F478" s="41" t="s">
        <v>7</v>
      </c>
      <c r="G478" s="42"/>
      <c r="H478" s="20">
        <f>H479/60</f>
        <v>83.35</v>
      </c>
      <c r="I478" s="20">
        <f ca="1">I479/60</f>
        <v>491.91666666666669</v>
      </c>
      <c r="J478" s="20">
        <f>J479/60</f>
        <v>809.61666666666667</v>
      </c>
      <c r="K478" s="257">
        <f>K479/60</f>
        <v>0</v>
      </c>
      <c r="L478" s="42"/>
      <c r="M478" s="42"/>
      <c r="N478" s="42"/>
      <c r="O478" s="42"/>
      <c r="P478" s="42"/>
      <c r="Q478" s="42"/>
      <c r="R478" s="42"/>
      <c r="S478" s="43"/>
      <c r="T478" s="42"/>
      <c r="U478" s="20">
        <f>U479/60</f>
        <v>0</v>
      </c>
      <c r="V478" s="43"/>
      <c r="W478" s="274"/>
      <c r="X478" s="42"/>
      <c r="Y478" s="20">
        <f>Y479/60</f>
        <v>0</v>
      </c>
      <c r="AA478" s="45"/>
      <c r="AB478" s="45">
        <f t="shared" ref="AB478:AK478" si="215">AB479/60</f>
        <v>0</v>
      </c>
      <c r="AC478" s="45"/>
      <c r="AD478" s="45">
        <f t="shared" si="215"/>
        <v>0</v>
      </c>
      <c r="AE478" s="45"/>
      <c r="AF478" s="45"/>
      <c r="AG478" s="45"/>
      <c r="AH478" s="45">
        <f>AH479/60</f>
        <v>0</v>
      </c>
      <c r="AI478" s="45"/>
      <c r="AJ478" s="45"/>
      <c r="AK478" s="45">
        <f t="shared" si="215"/>
        <v>0</v>
      </c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5"/>
      <c r="AW478" s="45"/>
      <c r="AX478" s="45">
        <f>AX479/60</f>
        <v>0</v>
      </c>
    </row>
    <row r="479" spans="2:50" s="154" customFormat="1" ht="13">
      <c r="B479" s="405"/>
      <c r="C479" s="405"/>
      <c r="D479" s="405"/>
      <c r="E479" s="406"/>
      <c r="F479" s="44" t="s">
        <v>8</v>
      </c>
      <c r="G479" s="45"/>
      <c r="H479" s="23">
        <f>SUM(I482:J489)</f>
        <v>5001</v>
      </c>
      <c r="I479" s="23">
        <f ca="1">SUM(I481,I491,I500,I516,I557,I525,I538,I550,I554,I569)</f>
        <v>29515</v>
      </c>
      <c r="J479" s="23">
        <f>SUM(J481,J491,J500,J516,J525,J538,J550,J554,J569)</f>
        <v>48577</v>
      </c>
      <c r="K479" s="252">
        <f>SUM(K481,K491,K500,K516,K525,K538,K550,K554,K569)</f>
        <v>0</v>
      </c>
      <c r="L479" s="42"/>
      <c r="M479" s="42"/>
      <c r="N479" s="42"/>
      <c r="O479" s="42"/>
      <c r="P479" s="42"/>
      <c r="Q479" s="42"/>
      <c r="R479" s="42"/>
      <c r="S479" s="43"/>
      <c r="T479" s="42"/>
      <c r="U479" s="23">
        <f>SUM(U481,U491,U500,U516,U525,U538,U550,U554,U569)</f>
        <v>0</v>
      </c>
      <c r="V479" s="43"/>
      <c r="W479" s="274"/>
      <c r="X479" s="42"/>
      <c r="Y479" s="23">
        <f>SUM(Y481,Y491,Y500,Y516,Y525,Y538,Y550,Y554,Y569)</f>
        <v>0</v>
      </c>
      <c r="AA479" s="45"/>
      <c r="AB479" s="45">
        <f>SUM(AB481,AB491,AB500,AB516,AB525,AB538,AB550,AB554,AB569)</f>
        <v>0</v>
      </c>
      <c r="AC479" s="45"/>
      <c r="AD479" s="45">
        <f>SUM(AD481,AD491,AD500,AD516,AD525,AD538,AD550,AD554,AD569)</f>
        <v>0</v>
      </c>
      <c r="AE479" s="45"/>
      <c r="AF479" s="45"/>
      <c r="AG479" s="45"/>
      <c r="AH479" s="45">
        <f>SUM(AH481,AH491,AH500,AH516,AH525,AH538,AH550,AH554,AH569)</f>
        <v>0</v>
      </c>
      <c r="AI479" s="45"/>
      <c r="AJ479" s="45"/>
      <c r="AK479" s="45">
        <f>SUM(AK481,AK491,AK500,AK516,AK525,AK538,AK550,AK554,AK569)</f>
        <v>0</v>
      </c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5"/>
      <c r="AW479" s="45"/>
      <c r="AX479" s="45">
        <f>SUM(AX481,AX491,AX500,AX516,AX525,AX538,AX550,AX554,AX569)</f>
        <v>0</v>
      </c>
    </row>
    <row r="480" spans="2:50" s="154" customFormat="1" ht="13">
      <c r="B480" s="397" t="s">
        <v>744</v>
      </c>
      <c r="C480" s="397"/>
      <c r="D480" s="397"/>
      <c r="E480" s="398"/>
      <c r="F480" s="99" t="s">
        <v>7</v>
      </c>
      <c r="G480" s="100"/>
      <c r="H480" s="101">
        <f>H481/60</f>
        <v>83.35</v>
      </c>
      <c r="I480" s="101">
        <f>I481/60</f>
        <v>19</v>
      </c>
      <c r="J480" s="101">
        <f>J481/60</f>
        <v>64.349999999999994</v>
      </c>
      <c r="K480" s="259">
        <f>K481/60</f>
        <v>0</v>
      </c>
      <c r="L480" s="166"/>
      <c r="M480" s="166"/>
      <c r="N480" s="166"/>
      <c r="O480" s="166"/>
      <c r="P480" s="166"/>
      <c r="Q480" s="166"/>
      <c r="R480" s="166"/>
      <c r="S480" s="102"/>
      <c r="T480" s="166"/>
      <c r="U480" s="101">
        <f>U481/60</f>
        <v>0</v>
      </c>
      <c r="V480" s="102"/>
      <c r="W480" s="278"/>
      <c r="X480" s="166"/>
      <c r="Y480" s="101">
        <f>Y481/60</f>
        <v>0</v>
      </c>
      <c r="AA480" s="101"/>
      <c r="AB480" s="101">
        <f t="shared" ref="AB480:AK480" si="216">AB481/60</f>
        <v>0</v>
      </c>
      <c r="AC480" s="101"/>
      <c r="AD480" s="101">
        <f>AD481/60</f>
        <v>0</v>
      </c>
      <c r="AE480" s="101"/>
      <c r="AF480" s="101"/>
      <c r="AG480" s="101"/>
      <c r="AH480" s="101">
        <f>AH481/60</f>
        <v>0</v>
      </c>
      <c r="AI480" s="101"/>
      <c r="AJ480" s="101"/>
      <c r="AK480" s="101">
        <f t="shared" si="216"/>
        <v>0</v>
      </c>
      <c r="AL480" s="166"/>
      <c r="AM480" s="166"/>
      <c r="AN480" s="166"/>
      <c r="AO480" s="166"/>
      <c r="AP480" s="166"/>
      <c r="AQ480" s="166"/>
      <c r="AR480" s="166"/>
      <c r="AS480" s="166"/>
      <c r="AT480" s="166"/>
      <c r="AU480" s="166"/>
      <c r="AV480" s="101"/>
      <c r="AW480" s="101"/>
      <c r="AX480" s="101">
        <f>AX481/60</f>
        <v>0</v>
      </c>
    </row>
    <row r="481" spans="2:50" s="154" customFormat="1" ht="13">
      <c r="B481" s="397"/>
      <c r="C481" s="397"/>
      <c r="D481" s="397"/>
      <c r="E481" s="398"/>
      <c r="F481" s="103" t="s">
        <v>8</v>
      </c>
      <c r="G481" s="104"/>
      <c r="H481" s="105">
        <f t="shared" ref="H481:H489" si="217">SUM(I481:J481)</f>
        <v>5001</v>
      </c>
      <c r="I481" s="105">
        <f>SUMIF(F482:F489,"DQA",$I482:$I489)</f>
        <v>1140</v>
      </c>
      <c r="J481" s="105">
        <f>SUMIF(F482:F489,"DQA",$J482:$J489)</f>
        <v>3861</v>
      </c>
      <c r="K481" s="260">
        <f>SUM(K482:K489)</f>
        <v>0</v>
      </c>
      <c r="L481" s="166"/>
      <c r="M481" s="166"/>
      <c r="N481" s="166"/>
      <c r="O481" s="166"/>
      <c r="P481" s="166"/>
      <c r="Q481" s="166"/>
      <c r="R481" s="166"/>
      <c r="S481" s="102"/>
      <c r="T481" s="166"/>
      <c r="U481" s="105">
        <f>SUM(U482:U489)</f>
        <v>0</v>
      </c>
      <c r="V481" s="102"/>
      <c r="W481" s="278"/>
      <c r="X481" s="166"/>
      <c r="Y481" s="105">
        <f>SUM(Y482:Y489)</f>
        <v>0</v>
      </c>
      <c r="AA481" s="101"/>
      <c r="AB481" s="101">
        <f t="shared" ref="AB481:AD481" si="218">SUM(AB482:AB489)</f>
        <v>0</v>
      </c>
      <c r="AC481" s="101"/>
      <c r="AD481" s="101">
        <f t="shared" si="218"/>
        <v>0</v>
      </c>
      <c r="AE481" s="101"/>
      <c r="AF481" s="101"/>
      <c r="AG481" s="101"/>
      <c r="AH481" s="101">
        <f>SUM(AH482:AH489)</f>
        <v>0</v>
      </c>
      <c r="AI481" s="101"/>
      <c r="AJ481" s="101"/>
      <c r="AK481" s="101">
        <f t="shared" ref="AK481" si="219">SUM(AK482:AK489)</f>
        <v>0</v>
      </c>
      <c r="AL481" s="166"/>
      <c r="AM481" s="166"/>
      <c r="AN481" s="166"/>
      <c r="AO481" s="166"/>
      <c r="AP481" s="166"/>
      <c r="AQ481" s="166"/>
      <c r="AR481" s="166"/>
      <c r="AS481" s="166"/>
      <c r="AT481" s="166"/>
      <c r="AU481" s="166"/>
      <c r="AV481" s="101"/>
      <c r="AW481" s="101"/>
      <c r="AX481" s="101">
        <f t="shared" ref="AX481" si="220">SUM(AX482:AX489)</f>
        <v>0</v>
      </c>
    </row>
    <row r="482" spans="2:50" s="154" customFormat="1" ht="13" outlineLevel="1">
      <c r="B482" s="160" t="s">
        <v>745</v>
      </c>
      <c r="C482" s="17" t="s">
        <v>746</v>
      </c>
      <c r="D482" s="40" t="s">
        <v>19</v>
      </c>
      <c r="E482" s="16">
        <v>42809</v>
      </c>
      <c r="F482" s="26" t="s">
        <v>12</v>
      </c>
      <c r="G482" s="46" t="s">
        <v>13</v>
      </c>
      <c r="H482" s="81">
        <f t="shared" si="217"/>
        <v>145</v>
      </c>
      <c r="I482" s="81">
        <v>145</v>
      </c>
      <c r="J482" s="81">
        <v>0</v>
      </c>
      <c r="K482" s="258">
        <v>0</v>
      </c>
      <c r="L482" s="85" t="s">
        <v>1159</v>
      </c>
      <c r="M482" s="85" t="s">
        <v>1159</v>
      </c>
      <c r="N482" s="85" t="s">
        <v>1158</v>
      </c>
      <c r="O482" s="85" t="s">
        <v>1159</v>
      </c>
      <c r="P482" s="85" t="s">
        <v>1158</v>
      </c>
      <c r="Q482" s="85" t="s">
        <v>1159</v>
      </c>
      <c r="R482" s="85" t="s">
        <v>1159</v>
      </c>
      <c r="S482" s="179" t="s">
        <v>1278</v>
      </c>
      <c r="T482" s="85"/>
      <c r="U482" s="31">
        <f t="shared" ref="U482:U489" si="221">SUMIF(T482,"Y",I482)</f>
        <v>0</v>
      </c>
      <c r="V482" s="80"/>
      <c r="W482" s="276"/>
      <c r="X482" s="85"/>
      <c r="Y482" s="85">
        <f t="shared" ref="Y482:Y489" si="222">U482*X482</f>
        <v>0</v>
      </c>
      <c r="AA482" s="85"/>
      <c r="AB482" s="31">
        <f t="shared" ref="AB482:AB489" si="223">SUMIF(AA482,"Y",K482)*X482</f>
        <v>0</v>
      </c>
      <c r="AC482" s="85"/>
      <c r="AD482" s="31">
        <f t="shared" ref="AD482:AD489" si="224">(I482-AB482)*COUNTIF(AL482:AU482,"L")</f>
        <v>0</v>
      </c>
      <c r="AE482" s="31"/>
      <c r="AF482" s="85"/>
      <c r="AG482" s="85">
        <f t="shared" ref="AG482:AG489" si="225">IFERROR(COUNTIF(AL482:AU482,"S")/(COUNTIF(AL482:AU482,"V")+COUNTIF(AL482:AU482,"S")),0)</f>
        <v>0</v>
      </c>
      <c r="AH482" s="31">
        <f t="shared" ref="AH482:AH489" si="226">(Y482-AB482-AD482)*AG482</f>
        <v>0</v>
      </c>
      <c r="AI482" s="85"/>
      <c r="AJ482" s="31">
        <f t="shared" ref="AJ482:AJ489" si="227">COUNTIF(AL482:AU482,"V")</f>
        <v>0</v>
      </c>
      <c r="AK482" s="31">
        <f t="shared" ref="AK482:AK489" si="228">Y482-AB482-AD482-AH482</f>
        <v>0</v>
      </c>
      <c r="AL482" s="85"/>
      <c r="AM482" s="85"/>
      <c r="AN482" s="85"/>
      <c r="AO482" s="85"/>
      <c r="AP482" s="85"/>
      <c r="AQ482" s="85"/>
      <c r="AR482" s="85"/>
      <c r="AS482" s="85"/>
      <c r="AT482" s="85"/>
      <c r="AU482" s="85"/>
      <c r="AV482" s="31"/>
      <c r="AW482" s="31"/>
      <c r="AX482" s="31"/>
    </row>
    <row r="483" spans="2:50" s="154" customFormat="1" ht="13" outlineLevel="1">
      <c r="B483" s="160" t="s">
        <v>747</v>
      </c>
      <c r="C483" s="17" t="s">
        <v>748</v>
      </c>
      <c r="D483" s="40" t="s">
        <v>39</v>
      </c>
      <c r="E483" s="16">
        <v>42552</v>
      </c>
      <c r="F483" s="26" t="s">
        <v>12</v>
      </c>
      <c r="G483" s="46" t="s">
        <v>13</v>
      </c>
      <c r="H483" s="81">
        <f t="shared" si="217"/>
        <v>75</v>
      </c>
      <c r="I483" s="81">
        <v>55</v>
      </c>
      <c r="J483" s="81">
        <v>20</v>
      </c>
      <c r="K483" s="258">
        <v>0</v>
      </c>
      <c r="L483" s="85" t="s">
        <v>1159</v>
      </c>
      <c r="M483" s="85" t="s">
        <v>1159</v>
      </c>
      <c r="N483" s="85" t="s">
        <v>1158</v>
      </c>
      <c r="O483" s="85" t="s">
        <v>1159</v>
      </c>
      <c r="P483" s="85" t="s">
        <v>1158</v>
      </c>
      <c r="Q483" s="85" t="s">
        <v>1159</v>
      </c>
      <c r="R483" s="85" t="s">
        <v>1159</v>
      </c>
      <c r="S483" s="179" t="s">
        <v>1278</v>
      </c>
      <c r="T483" s="85"/>
      <c r="U483" s="31">
        <f t="shared" si="221"/>
        <v>0</v>
      </c>
      <c r="V483" s="80"/>
      <c r="W483" s="276"/>
      <c r="X483" s="85"/>
      <c r="Y483" s="85">
        <f t="shared" si="222"/>
        <v>0</v>
      </c>
      <c r="AA483" s="85"/>
      <c r="AB483" s="31">
        <f t="shared" si="223"/>
        <v>0</v>
      </c>
      <c r="AC483" s="85"/>
      <c r="AD483" s="31">
        <f t="shared" si="224"/>
        <v>0</v>
      </c>
      <c r="AE483" s="31"/>
      <c r="AF483" s="85"/>
      <c r="AG483" s="85">
        <f t="shared" si="225"/>
        <v>0</v>
      </c>
      <c r="AH483" s="31">
        <f t="shared" si="226"/>
        <v>0</v>
      </c>
      <c r="AI483" s="85"/>
      <c r="AJ483" s="31">
        <f t="shared" si="227"/>
        <v>0</v>
      </c>
      <c r="AK483" s="31">
        <f t="shared" si="228"/>
        <v>0</v>
      </c>
      <c r="AL483" s="85"/>
      <c r="AM483" s="85"/>
      <c r="AN483" s="85"/>
      <c r="AO483" s="85"/>
      <c r="AP483" s="85"/>
      <c r="AQ483" s="85"/>
      <c r="AR483" s="85"/>
      <c r="AS483" s="85"/>
      <c r="AT483" s="85"/>
      <c r="AU483" s="85"/>
      <c r="AV483" s="31"/>
      <c r="AW483" s="31"/>
      <c r="AX483" s="31"/>
    </row>
    <row r="484" spans="2:50" s="154" customFormat="1" ht="13" outlineLevel="1">
      <c r="B484" s="160" t="s">
        <v>749</v>
      </c>
      <c r="C484" s="26" t="s">
        <v>750</v>
      </c>
      <c r="D484" s="25" t="s">
        <v>39</v>
      </c>
      <c r="E484" s="16">
        <v>42642</v>
      </c>
      <c r="F484" s="26" t="s">
        <v>12</v>
      </c>
      <c r="G484" s="46" t="s">
        <v>13</v>
      </c>
      <c r="H484" s="81">
        <f t="shared" si="217"/>
        <v>151</v>
      </c>
      <c r="I484" s="81">
        <v>150</v>
      </c>
      <c r="J484" s="81">
        <v>1</v>
      </c>
      <c r="K484" s="258">
        <v>0</v>
      </c>
      <c r="L484" s="85" t="s">
        <v>1159</v>
      </c>
      <c r="M484" s="85" t="s">
        <v>1159</v>
      </c>
      <c r="N484" s="85" t="s">
        <v>1158</v>
      </c>
      <c r="O484" s="85" t="s">
        <v>1159</v>
      </c>
      <c r="P484" s="85" t="s">
        <v>1158</v>
      </c>
      <c r="Q484" s="85" t="s">
        <v>1159</v>
      </c>
      <c r="R484" s="85" t="s">
        <v>1159</v>
      </c>
      <c r="S484" s="179" t="s">
        <v>1278</v>
      </c>
      <c r="T484" s="85"/>
      <c r="U484" s="31">
        <f t="shared" si="221"/>
        <v>0</v>
      </c>
      <c r="V484" s="80"/>
      <c r="W484" s="276"/>
      <c r="X484" s="85"/>
      <c r="Y484" s="85">
        <f t="shared" si="222"/>
        <v>0</v>
      </c>
      <c r="AA484" s="85"/>
      <c r="AB484" s="31">
        <f t="shared" si="223"/>
        <v>0</v>
      </c>
      <c r="AC484" s="85"/>
      <c r="AD484" s="31">
        <f t="shared" si="224"/>
        <v>0</v>
      </c>
      <c r="AE484" s="31"/>
      <c r="AF484" s="85"/>
      <c r="AG484" s="85">
        <f t="shared" si="225"/>
        <v>0</v>
      </c>
      <c r="AH484" s="31">
        <f t="shared" si="226"/>
        <v>0</v>
      </c>
      <c r="AI484" s="85"/>
      <c r="AJ484" s="31">
        <f t="shared" si="227"/>
        <v>0</v>
      </c>
      <c r="AK484" s="31">
        <f t="shared" si="228"/>
        <v>0</v>
      </c>
      <c r="AL484" s="85"/>
      <c r="AM484" s="85"/>
      <c r="AN484" s="85"/>
      <c r="AO484" s="85"/>
      <c r="AP484" s="85"/>
      <c r="AQ484" s="85"/>
      <c r="AR484" s="85"/>
      <c r="AS484" s="85"/>
      <c r="AT484" s="85"/>
      <c r="AU484" s="85"/>
      <c r="AV484" s="31"/>
      <c r="AW484" s="31"/>
      <c r="AX484" s="31"/>
    </row>
    <row r="485" spans="2:50" s="154" customFormat="1" ht="13" outlineLevel="1">
      <c r="B485" s="160" t="s">
        <v>751</v>
      </c>
      <c r="C485" s="17" t="s">
        <v>752</v>
      </c>
      <c r="D485" s="40" t="s">
        <v>58</v>
      </c>
      <c r="E485" s="16">
        <v>42620</v>
      </c>
      <c r="F485" s="26" t="s">
        <v>12</v>
      </c>
      <c r="G485" s="46" t="s">
        <v>13</v>
      </c>
      <c r="H485" s="81">
        <f t="shared" si="217"/>
        <v>65</v>
      </c>
      <c r="I485" s="81">
        <v>65</v>
      </c>
      <c r="J485" s="81">
        <v>0</v>
      </c>
      <c r="K485" s="258">
        <v>0</v>
      </c>
      <c r="L485" s="85" t="s">
        <v>1159</v>
      </c>
      <c r="M485" s="85" t="s">
        <v>1159</v>
      </c>
      <c r="N485" s="85" t="s">
        <v>1158</v>
      </c>
      <c r="O485" s="85" t="s">
        <v>1159</v>
      </c>
      <c r="P485" s="85" t="s">
        <v>1158</v>
      </c>
      <c r="Q485" s="85" t="s">
        <v>1159</v>
      </c>
      <c r="R485" s="85" t="s">
        <v>1159</v>
      </c>
      <c r="S485" s="179" t="s">
        <v>1278</v>
      </c>
      <c r="T485" s="85"/>
      <c r="U485" s="31">
        <f t="shared" si="221"/>
        <v>0</v>
      </c>
      <c r="V485" s="80"/>
      <c r="W485" s="276"/>
      <c r="X485" s="85"/>
      <c r="Y485" s="85">
        <f t="shared" si="222"/>
        <v>0</v>
      </c>
      <c r="AA485" s="85"/>
      <c r="AB485" s="31">
        <f t="shared" si="223"/>
        <v>0</v>
      </c>
      <c r="AC485" s="85"/>
      <c r="AD485" s="31">
        <f t="shared" si="224"/>
        <v>0</v>
      </c>
      <c r="AE485" s="31"/>
      <c r="AF485" s="85"/>
      <c r="AG485" s="85">
        <f t="shared" si="225"/>
        <v>0</v>
      </c>
      <c r="AH485" s="31">
        <f t="shared" si="226"/>
        <v>0</v>
      </c>
      <c r="AI485" s="85"/>
      <c r="AJ485" s="31">
        <f t="shared" si="227"/>
        <v>0</v>
      </c>
      <c r="AK485" s="31">
        <f t="shared" si="228"/>
        <v>0</v>
      </c>
      <c r="AL485" s="85"/>
      <c r="AM485" s="85"/>
      <c r="AN485" s="85"/>
      <c r="AO485" s="85"/>
      <c r="AP485" s="85"/>
      <c r="AQ485" s="85"/>
      <c r="AR485" s="85"/>
      <c r="AS485" s="85"/>
      <c r="AT485" s="85"/>
      <c r="AU485" s="85"/>
      <c r="AV485" s="31"/>
      <c r="AW485" s="31"/>
      <c r="AX485" s="31"/>
    </row>
    <row r="486" spans="2:50" s="154" customFormat="1" ht="13" outlineLevel="1">
      <c r="B486" s="160" t="s">
        <v>753</v>
      </c>
      <c r="C486" s="17" t="s">
        <v>754</v>
      </c>
      <c r="D486" s="40" t="s">
        <v>27</v>
      </c>
      <c r="E486" s="16">
        <v>42685</v>
      </c>
      <c r="F486" s="26" t="s">
        <v>12</v>
      </c>
      <c r="G486" s="46" t="s">
        <v>13</v>
      </c>
      <c r="H486" s="81">
        <f t="shared" si="217"/>
        <v>205</v>
      </c>
      <c r="I486" s="81">
        <v>205</v>
      </c>
      <c r="J486" s="81">
        <v>0</v>
      </c>
      <c r="K486" s="258">
        <v>0</v>
      </c>
      <c r="L486" s="85" t="s">
        <v>1159</v>
      </c>
      <c r="M486" s="85" t="s">
        <v>1159</v>
      </c>
      <c r="N486" s="85" t="s">
        <v>1158</v>
      </c>
      <c r="O486" s="85" t="s">
        <v>1159</v>
      </c>
      <c r="P486" s="85" t="s">
        <v>1158</v>
      </c>
      <c r="Q486" s="85" t="s">
        <v>1159</v>
      </c>
      <c r="R486" s="85" t="s">
        <v>1159</v>
      </c>
      <c r="S486" s="179" t="s">
        <v>1278</v>
      </c>
      <c r="T486" s="85"/>
      <c r="U486" s="31">
        <f t="shared" si="221"/>
        <v>0</v>
      </c>
      <c r="V486" s="80"/>
      <c r="W486" s="276"/>
      <c r="X486" s="85"/>
      <c r="Y486" s="85">
        <f t="shared" si="222"/>
        <v>0</v>
      </c>
      <c r="AA486" s="85"/>
      <c r="AB486" s="31">
        <f t="shared" si="223"/>
        <v>0</v>
      </c>
      <c r="AC486" s="85"/>
      <c r="AD486" s="31">
        <f t="shared" si="224"/>
        <v>0</v>
      </c>
      <c r="AE486" s="31"/>
      <c r="AF486" s="85"/>
      <c r="AG486" s="85">
        <f t="shared" si="225"/>
        <v>0</v>
      </c>
      <c r="AH486" s="31">
        <f t="shared" si="226"/>
        <v>0</v>
      </c>
      <c r="AI486" s="85"/>
      <c r="AJ486" s="31">
        <f t="shared" si="227"/>
        <v>0</v>
      </c>
      <c r="AK486" s="31">
        <f t="shared" si="228"/>
        <v>0</v>
      </c>
      <c r="AL486" s="85"/>
      <c r="AM486" s="85"/>
      <c r="AN486" s="85"/>
      <c r="AO486" s="85"/>
      <c r="AP486" s="85"/>
      <c r="AQ486" s="85"/>
      <c r="AR486" s="85"/>
      <c r="AS486" s="85"/>
      <c r="AT486" s="85"/>
      <c r="AU486" s="85"/>
      <c r="AV486" s="31"/>
      <c r="AW486" s="31"/>
      <c r="AX486" s="31"/>
    </row>
    <row r="487" spans="2:50" s="154" customFormat="1" ht="13" outlineLevel="1">
      <c r="B487" s="160" t="s">
        <v>755</v>
      </c>
      <c r="C487" s="17" t="s">
        <v>756</v>
      </c>
      <c r="D487" s="40" t="s">
        <v>39</v>
      </c>
      <c r="E487" s="16">
        <v>42620</v>
      </c>
      <c r="F487" s="26" t="s">
        <v>12</v>
      </c>
      <c r="G487" s="46" t="s">
        <v>13</v>
      </c>
      <c r="H487" s="81">
        <f t="shared" si="217"/>
        <v>95</v>
      </c>
      <c r="I487" s="81">
        <v>95</v>
      </c>
      <c r="J487" s="81">
        <v>0</v>
      </c>
      <c r="K487" s="258">
        <v>0</v>
      </c>
      <c r="L487" s="85" t="s">
        <v>1159</v>
      </c>
      <c r="M487" s="85" t="s">
        <v>1159</v>
      </c>
      <c r="N487" s="85" t="s">
        <v>1158</v>
      </c>
      <c r="O487" s="85" t="s">
        <v>1159</v>
      </c>
      <c r="P487" s="85" t="s">
        <v>1158</v>
      </c>
      <c r="Q487" s="85" t="s">
        <v>1159</v>
      </c>
      <c r="R487" s="85" t="s">
        <v>1159</v>
      </c>
      <c r="S487" s="179" t="s">
        <v>1278</v>
      </c>
      <c r="T487" s="85"/>
      <c r="U487" s="31">
        <f t="shared" si="221"/>
        <v>0</v>
      </c>
      <c r="V487" s="80"/>
      <c r="W487" s="276"/>
      <c r="X487" s="85"/>
      <c r="Y487" s="85">
        <f t="shared" si="222"/>
        <v>0</v>
      </c>
      <c r="AA487" s="85"/>
      <c r="AB487" s="31">
        <f t="shared" si="223"/>
        <v>0</v>
      </c>
      <c r="AC487" s="85"/>
      <c r="AD487" s="31">
        <f t="shared" si="224"/>
        <v>0</v>
      </c>
      <c r="AE487" s="31"/>
      <c r="AF487" s="85"/>
      <c r="AG487" s="85">
        <f t="shared" si="225"/>
        <v>0</v>
      </c>
      <c r="AH487" s="31">
        <f t="shared" si="226"/>
        <v>0</v>
      </c>
      <c r="AI487" s="85"/>
      <c r="AJ487" s="31">
        <f t="shared" si="227"/>
        <v>0</v>
      </c>
      <c r="AK487" s="31">
        <f t="shared" si="228"/>
        <v>0</v>
      </c>
      <c r="AL487" s="85"/>
      <c r="AM487" s="85"/>
      <c r="AN487" s="85"/>
      <c r="AO487" s="85"/>
      <c r="AP487" s="85"/>
      <c r="AQ487" s="85"/>
      <c r="AR487" s="85"/>
      <c r="AS487" s="85"/>
      <c r="AT487" s="85"/>
      <c r="AU487" s="85"/>
      <c r="AV487" s="31"/>
      <c r="AW487" s="31"/>
      <c r="AX487" s="31"/>
    </row>
    <row r="488" spans="2:50" s="154" customFormat="1" ht="13" outlineLevel="1">
      <c r="B488" s="160" t="s">
        <v>757</v>
      </c>
      <c r="C488" s="17" t="s">
        <v>758</v>
      </c>
      <c r="D488" s="40" t="s">
        <v>759</v>
      </c>
      <c r="E488" s="16">
        <v>42692</v>
      </c>
      <c r="F488" s="26" t="s">
        <v>12</v>
      </c>
      <c r="G488" s="46" t="s">
        <v>13</v>
      </c>
      <c r="H488" s="81">
        <f t="shared" si="217"/>
        <v>370</v>
      </c>
      <c r="I488" s="81">
        <v>370</v>
      </c>
      <c r="J488" s="81">
        <v>0</v>
      </c>
      <c r="K488" s="258">
        <v>0</v>
      </c>
      <c r="L488" s="85" t="s">
        <v>1159</v>
      </c>
      <c r="M488" s="85" t="s">
        <v>1159</v>
      </c>
      <c r="N488" s="85" t="s">
        <v>1158</v>
      </c>
      <c r="O488" s="85" t="s">
        <v>1159</v>
      </c>
      <c r="P488" s="85" t="s">
        <v>1158</v>
      </c>
      <c r="Q488" s="85" t="s">
        <v>1159</v>
      </c>
      <c r="R488" s="85" t="s">
        <v>1159</v>
      </c>
      <c r="S488" s="179" t="s">
        <v>1278</v>
      </c>
      <c r="T488" s="85"/>
      <c r="U488" s="31">
        <f t="shared" si="221"/>
        <v>0</v>
      </c>
      <c r="V488" s="80"/>
      <c r="W488" s="276"/>
      <c r="X488" s="85"/>
      <c r="Y488" s="85">
        <f t="shared" si="222"/>
        <v>0</v>
      </c>
      <c r="AA488" s="85"/>
      <c r="AB488" s="31">
        <f t="shared" si="223"/>
        <v>0</v>
      </c>
      <c r="AC488" s="85"/>
      <c r="AD488" s="31">
        <f t="shared" si="224"/>
        <v>0</v>
      </c>
      <c r="AE488" s="31"/>
      <c r="AF488" s="85"/>
      <c r="AG488" s="85">
        <f t="shared" si="225"/>
        <v>0</v>
      </c>
      <c r="AH488" s="31">
        <f t="shared" si="226"/>
        <v>0</v>
      </c>
      <c r="AI488" s="85"/>
      <c r="AJ488" s="31">
        <f t="shared" si="227"/>
        <v>0</v>
      </c>
      <c r="AK488" s="31">
        <f t="shared" si="228"/>
        <v>0</v>
      </c>
      <c r="AL488" s="85"/>
      <c r="AM488" s="85"/>
      <c r="AN488" s="85"/>
      <c r="AO488" s="85"/>
      <c r="AP488" s="85"/>
      <c r="AQ488" s="85"/>
      <c r="AR488" s="85"/>
      <c r="AS488" s="85"/>
      <c r="AT488" s="85"/>
      <c r="AU488" s="85"/>
      <c r="AV488" s="31"/>
      <c r="AW488" s="31"/>
      <c r="AX488" s="31"/>
    </row>
    <row r="489" spans="2:50" s="154" customFormat="1" ht="13" outlineLevel="1">
      <c r="B489" s="160" t="s">
        <v>760</v>
      </c>
      <c r="C489" s="26" t="s">
        <v>761</v>
      </c>
      <c r="D489" s="40" t="s">
        <v>43</v>
      </c>
      <c r="E489" s="16">
        <v>42685</v>
      </c>
      <c r="F489" s="26" t="s">
        <v>12</v>
      </c>
      <c r="G489" s="46" t="s">
        <v>13</v>
      </c>
      <c r="H489" s="81">
        <f t="shared" si="217"/>
        <v>3895</v>
      </c>
      <c r="I489" s="81">
        <v>55</v>
      </c>
      <c r="J489" s="81">
        <v>3840</v>
      </c>
      <c r="K489" s="258">
        <v>0</v>
      </c>
      <c r="L489" s="85" t="s">
        <v>1159</v>
      </c>
      <c r="M489" s="85" t="s">
        <v>1159</v>
      </c>
      <c r="N489" s="85" t="s">
        <v>1158</v>
      </c>
      <c r="O489" s="85" t="s">
        <v>1159</v>
      </c>
      <c r="P489" s="85" t="s">
        <v>1158</v>
      </c>
      <c r="Q489" s="85" t="s">
        <v>1159</v>
      </c>
      <c r="R489" s="85" t="s">
        <v>1159</v>
      </c>
      <c r="S489" s="179" t="s">
        <v>1278</v>
      </c>
      <c r="T489" s="85"/>
      <c r="U489" s="31">
        <f t="shared" si="221"/>
        <v>0</v>
      </c>
      <c r="V489" s="80"/>
      <c r="W489" s="276"/>
      <c r="X489" s="85"/>
      <c r="Y489" s="85">
        <f t="shared" si="222"/>
        <v>0</v>
      </c>
      <c r="AA489" s="85"/>
      <c r="AB489" s="31">
        <f t="shared" si="223"/>
        <v>0</v>
      </c>
      <c r="AC489" s="85"/>
      <c r="AD489" s="31">
        <f t="shared" si="224"/>
        <v>0</v>
      </c>
      <c r="AE489" s="31"/>
      <c r="AF489" s="85"/>
      <c r="AG489" s="85">
        <f t="shared" si="225"/>
        <v>0</v>
      </c>
      <c r="AH489" s="31">
        <f t="shared" si="226"/>
        <v>0</v>
      </c>
      <c r="AI489" s="85"/>
      <c r="AJ489" s="31">
        <f t="shared" si="227"/>
        <v>0</v>
      </c>
      <c r="AK489" s="31">
        <f t="shared" si="228"/>
        <v>0</v>
      </c>
      <c r="AL489" s="85"/>
      <c r="AM489" s="85"/>
      <c r="AN489" s="85"/>
      <c r="AO489" s="85"/>
      <c r="AP489" s="85"/>
      <c r="AQ489" s="85"/>
      <c r="AR489" s="85"/>
      <c r="AS489" s="85"/>
      <c r="AT489" s="85"/>
      <c r="AU489" s="85"/>
      <c r="AV489" s="31"/>
      <c r="AW489" s="31"/>
      <c r="AX489" s="31"/>
    </row>
    <row r="490" spans="2:50" s="154" customFormat="1" ht="13">
      <c r="B490" s="397" t="s">
        <v>762</v>
      </c>
      <c r="C490" s="397"/>
      <c r="D490" s="397"/>
      <c r="E490" s="398"/>
      <c r="F490" s="99" t="s">
        <v>7</v>
      </c>
      <c r="G490" s="100"/>
      <c r="H490" s="101">
        <f>H491/60</f>
        <v>107.33333333333333</v>
      </c>
      <c r="I490" s="101">
        <f>I491/60</f>
        <v>19.833333333333332</v>
      </c>
      <c r="J490" s="101">
        <f>J491/60</f>
        <v>87.5</v>
      </c>
      <c r="K490" s="259">
        <f>K491/60</f>
        <v>0</v>
      </c>
      <c r="L490" s="166"/>
      <c r="M490" s="166"/>
      <c r="N490" s="166"/>
      <c r="O490" s="166"/>
      <c r="P490" s="166"/>
      <c r="Q490" s="166"/>
      <c r="R490" s="166"/>
      <c r="S490" s="102"/>
      <c r="T490" s="166"/>
      <c r="U490" s="101">
        <f>U491/60</f>
        <v>0</v>
      </c>
      <c r="V490" s="102"/>
      <c r="W490" s="278"/>
      <c r="X490" s="166"/>
      <c r="Y490" s="101">
        <f>Y491/60</f>
        <v>0</v>
      </c>
      <c r="AA490" s="101"/>
      <c r="AB490" s="101">
        <f t="shared" ref="AB490:AK490" si="229">AB491/60</f>
        <v>0</v>
      </c>
      <c r="AC490" s="101"/>
      <c r="AD490" s="101">
        <f>AD491/60</f>
        <v>0</v>
      </c>
      <c r="AE490" s="101"/>
      <c r="AF490" s="101"/>
      <c r="AG490" s="101"/>
      <c r="AH490" s="101">
        <f>AH491/60</f>
        <v>0</v>
      </c>
      <c r="AI490" s="101"/>
      <c r="AJ490" s="166"/>
      <c r="AK490" s="101">
        <f t="shared" si="229"/>
        <v>0</v>
      </c>
      <c r="AL490" s="166"/>
      <c r="AM490" s="166"/>
      <c r="AN490" s="166"/>
      <c r="AO490" s="166"/>
      <c r="AP490" s="166"/>
      <c r="AQ490" s="166"/>
      <c r="AR490" s="166"/>
      <c r="AS490" s="166"/>
      <c r="AT490" s="166"/>
      <c r="AU490" s="166"/>
      <c r="AV490" s="101"/>
      <c r="AW490" s="101"/>
      <c r="AX490" s="101">
        <f>AX491/60</f>
        <v>0</v>
      </c>
    </row>
    <row r="491" spans="2:50" s="154" customFormat="1" ht="13">
      <c r="B491" s="397"/>
      <c r="C491" s="397"/>
      <c r="D491" s="397"/>
      <c r="E491" s="398"/>
      <c r="F491" s="103" t="s">
        <v>8</v>
      </c>
      <c r="G491" s="104"/>
      <c r="H491" s="105">
        <f t="shared" ref="H491:H498" si="230">SUM(I491:J491)</f>
        <v>6440</v>
      </c>
      <c r="I491" s="105">
        <f>SUMIF(F492:F498,"DQA",$I492:$I498)</f>
        <v>1190</v>
      </c>
      <c r="J491" s="105">
        <f>SUMIF(F492:F498,"DQA",$J492:$J498)</f>
        <v>5250</v>
      </c>
      <c r="K491" s="260">
        <f>SUM(K492:K498)</f>
        <v>0</v>
      </c>
      <c r="L491" s="166"/>
      <c r="M491" s="166"/>
      <c r="N491" s="166"/>
      <c r="O491" s="166"/>
      <c r="P491" s="166"/>
      <c r="Q491" s="166"/>
      <c r="R491" s="166"/>
      <c r="S491" s="102"/>
      <c r="T491" s="166"/>
      <c r="U491" s="105">
        <f>SUM(U492:U498)</f>
        <v>0</v>
      </c>
      <c r="V491" s="102"/>
      <c r="W491" s="278"/>
      <c r="X491" s="166"/>
      <c r="Y491" s="105">
        <f>SUM(Y492:Y498)</f>
        <v>0</v>
      </c>
      <c r="AA491" s="101"/>
      <c r="AB491" s="101">
        <f t="shared" ref="AB491" si="231">SUM(AB492:AB498)</f>
        <v>0</v>
      </c>
      <c r="AC491" s="101"/>
      <c r="AD491" s="101">
        <f>SUM(AD492:AD498)</f>
        <v>0</v>
      </c>
      <c r="AE491" s="101"/>
      <c r="AF491" s="101"/>
      <c r="AG491" s="101"/>
      <c r="AH491" s="101">
        <f>SUM(AH492:AH498)</f>
        <v>0</v>
      </c>
      <c r="AI491" s="101"/>
      <c r="AJ491" s="166"/>
      <c r="AK491" s="101">
        <f t="shared" ref="AK491" si="232">SUM(AK492:AK498)</f>
        <v>0</v>
      </c>
      <c r="AL491" s="166"/>
      <c r="AM491" s="166"/>
      <c r="AN491" s="166"/>
      <c r="AO491" s="166"/>
      <c r="AP491" s="166"/>
      <c r="AQ491" s="166"/>
      <c r="AR491" s="166"/>
      <c r="AS491" s="166"/>
      <c r="AT491" s="166"/>
      <c r="AU491" s="166"/>
      <c r="AV491" s="101"/>
      <c r="AW491" s="101"/>
      <c r="AX491" s="101">
        <f t="shared" ref="AX491" si="233">SUM(AX492:AX498)</f>
        <v>0</v>
      </c>
    </row>
    <row r="492" spans="2:50" s="154" customFormat="1" ht="13" outlineLevel="1">
      <c r="B492" s="160" t="s">
        <v>763</v>
      </c>
      <c r="C492" s="6" t="s">
        <v>764</v>
      </c>
      <c r="D492" s="25" t="s">
        <v>39</v>
      </c>
      <c r="E492" s="16">
        <v>43138</v>
      </c>
      <c r="F492" s="26" t="s">
        <v>12</v>
      </c>
      <c r="G492" s="46" t="s">
        <v>13</v>
      </c>
      <c r="H492" s="54">
        <f t="shared" si="230"/>
        <v>1100</v>
      </c>
      <c r="I492" s="54">
        <v>140</v>
      </c>
      <c r="J492" s="54">
        <v>960</v>
      </c>
      <c r="K492" s="258">
        <v>0</v>
      </c>
      <c r="L492" s="85" t="s">
        <v>1159</v>
      </c>
      <c r="M492" s="85" t="s">
        <v>1158</v>
      </c>
      <c r="N492" s="85" t="s">
        <v>1158</v>
      </c>
      <c r="O492" s="85" t="s">
        <v>1158</v>
      </c>
      <c r="P492" s="85" t="s">
        <v>1158</v>
      </c>
      <c r="Q492" s="85" t="s">
        <v>1159</v>
      </c>
      <c r="R492" s="85" t="s">
        <v>1159</v>
      </c>
      <c r="S492" s="179" t="s">
        <v>1279</v>
      </c>
      <c r="T492" s="85"/>
      <c r="U492" s="31">
        <f t="shared" ref="U492:U498" si="234">SUMIF(T492,"Y",I492)</f>
        <v>0</v>
      </c>
      <c r="V492" s="80"/>
      <c r="W492" s="276"/>
      <c r="X492" s="85"/>
      <c r="Y492" s="85">
        <f t="shared" ref="Y492:Y498" si="235">U492*X492</f>
        <v>0</v>
      </c>
      <c r="AA492" s="85"/>
      <c r="AB492" s="31">
        <f t="shared" ref="AB492:AB498" si="236">SUMIF(AA492,"Y",K492)*X492</f>
        <v>0</v>
      </c>
      <c r="AC492" s="85"/>
      <c r="AD492" s="31">
        <f t="shared" ref="AD492:AD498" si="237">(I492-AB492)*COUNTIF(AL492:AU492,"L")</f>
        <v>0</v>
      </c>
      <c r="AE492" s="31"/>
      <c r="AF492" s="85"/>
      <c r="AG492" s="85">
        <f t="shared" ref="AG492:AG498" si="238">IFERROR(COUNTIF(AL492:AU492,"S")/(COUNTIF(AL492:AU492,"V")+COUNTIF(AL492:AU492,"S")),0)</f>
        <v>0</v>
      </c>
      <c r="AH492" s="31">
        <f t="shared" ref="AH492:AH498" si="239">(Y492-AB492-AD492)*AG492</f>
        <v>0</v>
      </c>
      <c r="AI492" s="85"/>
      <c r="AJ492" s="31">
        <f t="shared" ref="AJ492:AJ498" si="240">COUNTIF(AL492:AU492,"V")</f>
        <v>0</v>
      </c>
      <c r="AK492" s="31">
        <f t="shared" ref="AK492:AK498" si="241">Y492-AB492-AD492-AH492</f>
        <v>0</v>
      </c>
      <c r="AL492" s="85"/>
      <c r="AM492" s="85"/>
      <c r="AN492" s="85"/>
      <c r="AO492" s="85"/>
      <c r="AP492" s="85"/>
      <c r="AQ492" s="85"/>
      <c r="AR492" s="85"/>
      <c r="AS492" s="85"/>
      <c r="AT492" s="85"/>
      <c r="AU492" s="85"/>
      <c r="AV492" s="31"/>
      <c r="AW492" s="31"/>
      <c r="AX492" s="31"/>
    </row>
    <row r="493" spans="2:50" s="154" customFormat="1" ht="13" outlineLevel="1">
      <c r="B493" s="160" t="s">
        <v>765</v>
      </c>
      <c r="C493" s="6" t="s">
        <v>766</v>
      </c>
      <c r="D493" s="15" t="s">
        <v>39</v>
      </c>
      <c r="E493" s="16">
        <v>42783</v>
      </c>
      <c r="F493" s="26" t="s">
        <v>12</v>
      </c>
      <c r="G493" s="46" t="s">
        <v>13</v>
      </c>
      <c r="H493" s="54">
        <f t="shared" si="230"/>
        <v>185</v>
      </c>
      <c r="I493" s="54">
        <v>185</v>
      </c>
      <c r="J493" s="54">
        <v>0</v>
      </c>
      <c r="K493" s="258">
        <v>0</v>
      </c>
      <c r="L493" s="85" t="s">
        <v>1159</v>
      </c>
      <c r="M493" s="85" t="s">
        <v>1158</v>
      </c>
      <c r="N493" s="85" t="s">
        <v>1158</v>
      </c>
      <c r="O493" s="85" t="s">
        <v>1158</v>
      </c>
      <c r="P493" s="85" t="s">
        <v>1158</v>
      </c>
      <c r="Q493" s="85" t="s">
        <v>1159</v>
      </c>
      <c r="R493" s="85" t="s">
        <v>1159</v>
      </c>
      <c r="S493" s="179" t="s">
        <v>1279</v>
      </c>
      <c r="T493" s="85"/>
      <c r="U493" s="31">
        <f t="shared" si="234"/>
        <v>0</v>
      </c>
      <c r="V493" s="80"/>
      <c r="W493" s="276"/>
      <c r="X493" s="85"/>
      <c r="Y493" s="85">
        <f t="shared" si="235"/>
        <v>0</v>
      </c>
      <c r="AA493" s="85"/>
      <c r="AB493" s="31">
        <f t="shared" si="236"/>
        <v>0</v>
      </c>
      <c r="AC493" s="85"/>
      <c r="AD493" s="31">
        <f t="shared" si="237"/>
        <v>0</v>
      </c>
      <c r="AE493" s="31"/>
      <c r="AF493" s="85"/>
      <c r="AG493" s="85">
        <f t="shared" si="238"/>
        <v>0</v>
      </c>
      <c r="AH493" s="31">
        <f t="shared" si="239"/>
        <v>0</v>
      </c>
      <c r="AI493" s="85"/>
      <c r="AJ493" s="31">
        <f t="shared" si="240"/>
        <v>0</v>
      </c>
      <c r="AK493" s="31">
        <f t="shared" si="241"/>
        <v>0</v>
      </c>
      <c r="AL493" s="85"/>
      <c r="AM493" s="85"/>
      <c r="AN493" s="85"/>
      <c r="AO493" s="85"/>
      <c r="AP493" s="85"/>
      <c r="AQ493" s="85"/>
      <c r="AR493" s="85"/>
      <c r="AS493" s="85"/>
      <c r="AT493" s="85"/>
      <c r="AU493" s="85"/>
      <c r="AV493" s="31"/>
      <c r="AW493" s="31"/>
      <c r="AX493" s="31"/>
    </row>
    <row r="494" spans="2:50" s="154" customFormat="1" ht="13" outlineLevel="1">
      <c r="B494" s="160" t="s">
        <v>767</v>
      </c>
      <c r="C494" s="6" t="s">
        <v>768</v>
      </c>
      <c r="D494" s="25" t="s">
        <v>95</v>
      </c>
      <c r="E494" s="16">
        <v>42583</v>
      </c>
      <c r="F494" s="26" t="s">
        <v>12</v>
      </c>
      <c r="G494" s="46" t="s">
        <v>13</v>
      </c>
      <c r="H494" s="54">
        <f t="shared" si="230"/>
        <v>1350</v>
      </c>
      <c r="I494" s="106">
        <v>230</v>
      </c>
      <c r="J494" s="106">
        <v>1120</v>
      </c>
      <c r="K494" s="258">
        <v>0</v>
      </c>
      <c r="L494" s="85" t="s">
        <v>1159</v>
      </c>
      <c r="M494" s="85" t="s">
        <v>1158</v>
      </c>
      <c r="N494" s="85" t="s">
        <v>1158</v>
      </c>
      <c r="O494" s="85" t="s">
        <v>1158</v>
      </c>
      <c r="P494" s="85" t="s">
        <v>1158</v>
      </c>
      <c r="Q494" s="85" t="s">
        <v>1159</v>
      </c>
      <c r="R494" s="85" t="s">
        <v>1159</v>
      </c>
      <c r="S494" s="179" t="s">
        <v>1279</v>
      </c>
      <c r="T494" s="85"/>
      <c r="U494" s="31">
        <f t="shared" si="234"/>
        <v>0</v>
      </c>
      <c r="V494" s="80"/>
      <c r="W494" s="276"/>
      <c r="X494" s="85"/>
      <c r="Y494" s="85">
        <f t="shared" si="235"/>
        <v>0</v>
      </c>
      <c r="AA494" s="85"/>
      <c r="AB494" s="31">
        <f t="shared" si="236"/>
        <v>0</v>
      </c>
      <c r="AC494" s="85"/>
      <c r="AD494" s="31">
        <f t="shared" si="237"/>
        <v>0</v>
      </c>
      <c r="AE494" s="31"/>
      <c r="AF494" s="85"/>
      <c r="AG494" s="85">
        <f t="shared" si="238"/>
        <v>0</v>
      </c>
      <c r="AH494" s="31">
        <f t="shared" si="239"/>
        <v>0</v>
      </c>
      <c r="AI494" s="85"/>
      <c r="AJ494" s="31">
        <f t="shared" si="240"/>
        <v>0</v>
      </c>
      <c r="AK494" s="31">
        <f t="shared" si="241"/>
        <v>0</v>
      </c>
      <c r="AL494" s="85"/>
      <c r="AM494" s="85"/>
      <c r="AN494" s="85"/>
      <c r="AO494" s="85"/>
      <c r="AP494" s="85"/>
      <c r="AQ494" s="85"/>
      <c r="AR494" s="85"/>
      <c r="AS494" s="85"/>
      <c r="AT494" s="85"/>
      <c r="AU494" s="85"/>
      <c r="AV494" s="31"/>
      <c r="AW494" s="31"/>
      <c r="AX494" s="31"/>
    </row>
    <row r="495" spans="2:50" s="154" customFormat="1" ht="13" outlineLevel="1">
      <c r="B495" s="160" t="s">
        <v>769</v>
      </c>
      <c r="C495" s="6" t="s">
        <v>770</v>
      </c>
      <c r="D495" s="25" t="s">
        <v>50</v>
      </c>
      <c r="E495" s="16">
        <v>42688</v>
      </c>
      <c r="F495" s="26" t="s">
        <v>12</v>
      </c>
      <c r="G495" s="46" t="s">
        <v>13</v>
      </c>
      <c r="H495" s="54">
        <f t="shared" si="230"/>
        <v>195</v>
      </c>
      <c r="I495" s="106">
        <v>75</v>
      </c>
      <c r="J495" s="106">
        <v>120</v>
      </c>
      <c r="K495" s="258">
        <v>0</v>
      </c>
      <c r="L495" s="85" t="s">
        <v>1159</v>
      </c>
      <c r="M495" s="85" t="s">
        <v>1158</v>
      </c>
      <c r="N495" s="85" t="s">
        <v>1158</v>
      </c>
      <c r="O495" s="85" t="s">
        <v>1158</v>
      </c>
      <c r="P495" s="85" t="s">
        <v>1158</v>
      </c>
      <c r="Q495" s="85" t="s">
        <v>1159</v>
      </c>
      <c r="R495" s="85" t="s">
        <v>1159</v>
      </c>
      <c r="S495" s="179" t="s">
        <v>1279</v>
      </c>
      <c r="T495" s="85"/>
      <c r="U495" s="31">
        <f t="shared" si="234"/>
        <v>0</v>
      </c>
      <c r="V495" s="80"/>
      <c r="W495" s="276"/>
      <c r="X495" s="85"/>
      <c r="Y495" s="85">
        <f t="shared" si="235"/>
        <v>0</v>
      </c>
      <c r="AA495" s="85"/>
      <c r="AB495" s="31">
        <f t="shared" si="236"/>
        <v>0</v>
      </c>
      <c r="AC495" s="85"/>
      <c r="AD495" s="31">
        <f t="shared" si="237"/>
        <v>0</v>
      </c>
      <c r="AE495" s="31"/>
      <c r="AF495" s="85"/>
      <c r="AG495" s="85">
        <f t="shared" si="238"/>
        <v>0</v>
      </c>
      <c r="AH495" s="31">
        <f t="shared" si="239"/>
        <v>0</v>
      </c>
      <c r="AI495" s="85"/>
      <c r="AJ495" s="31">
        <f t="shared" si="240"/>
        <v>0</v>
      </c>
      <c r="AK495" s="31">
        <f t="shared" si="241"/>
        <v>0</v>
      </c>
      <c r="AL495" s="85"/>
      <c r="AM495" s="85"/>
      <c r="AN495" s="85"/>
      <c r="AO495" s="85"/>
      <c r="AP495" s="85"/>
      <c r="AQ495" s="85"/>
      <c r="AR495" s="85"/>
      <c r="AS495" s="85"/>
      <c r="AT495" s="85"/>
      <c r="AU495" s="85"/>
      <c r="AV495" s="31"/>
      <c r="AW495" s="31"/>
      <c r="AX495" s="31"/>
    </row>
    <row r="496" spans="2:50" s="154" customFormat="1" ht="13" outlineLevel="1">
      <c r="B496" s="160" t="s">
        <v>771</v>
      </c>
      <c r="C496" s="6" t="s">
        <v>772</v>
      </c>
      <c r="D496" s="25" t="s">
        <v>95</v>
      </c>
      <c r="E496" s="16">
        <v>42583</v>
      </c>
      <c r="F496" s="26" t="s">
        <v>12</v>
      </c>
      <c r="G496" s="46" t="s">
        <v>13</v>
      </c>
      <c r="H496" s="54">
        <f t="shared" si="230"/>
        <v>175</v>
      </c>
      <c r="I496" s="106">
        <v>55</v>
      </c>
      <c r="J496" s="106">
        <v>120</v>
      </c>
      <c r="K496" s="258">
        <v>0</v>
      </c>
      <c r="L496" s="85" t="s">
        <v>1159</v>
      </c>
      <c r="M496" s="85" t="s">
        <v>1158</v>
      </c>
      <c r="N496" s="85" t="s">
        <v>1158</v>
      </c>
      <c r="O496" s="85" t="s">
        <v>1158</v>
      </c>
      <c r="P496" s="85" t="s">
        <v>1158</v>
      </c>
      <c r="Q496" s="85" t="s">
        <v>1159</v>
      </c>
      <c r="R496" s="85" t="s">
        <v>1159</v>
      </c>
      <c r="S496" s="179" t="s">
        <v>1279</v>
      </c>
      <c r="T496" s="85"/>
      <c r="U496" s="31">
        <f t="shared" si="234"/>
        <v>0</v>
      </c>
      <c r="V496" s="80"/>
      <c r="W496" s="276"/>
      <c r="X496" s="85"/>
      <c r="Y496" s="85">
        <f t="shared" si="235"/>
        <v>0</v>
      </c>
      <c r="AA496" s="85"/>
      <c r="AB496" s="31">
        <f t="shared" si="236"/>
        <v>0</v>
      </c>
      <c r="AC496" s="85"/>
      <c r="AD496" s="31">
        <f t="shared" si="237"/>
        <v>0</v>
      </c>
      <c r="AE496" s="31"/>
      <c r="AF496" s="85"/>
      <c r="AG496" s="85">
        <f t="shared" si="238"/>
        <v>0</v>
      </c>
      <c r="AH496" s="31">
        <f t="shared" si="239"/>
        <v>0</v>
      </c>
      <c r="AI496" s="85"/>
      <c r="AJ496" s="31">
        <f t="shared" si="240"/>
        <v>0</v>
      </c>
      <c r="AK496" s="31">
        <f t="shared" si="241"/>
        <v>0</v>
      </c>
      <c r="AL496" s="85"/>
      <c r="AM496" s="85"/>
      <c r="AN496" s="85"/>
      <c r="AO496" s="85"/>
      <c r="AP496" s="85"/>
      <c r="AQ496" s="85"/>
      <c r="AR496" s="85"/>
      <c r="AS496" s="85"/>
      <c r="AT496" s="85"/>
      <c r="AU496" s="85"/>
      <c r="AV496" s="31"/>
      <c r="AW496" s="31"/>
      <c r="AX496" s="31"/>
    </row>
    <row r="497" spans="2:50" s="154" customFormat="1" ht="13" outlineLevel="1">
      <c r="B497" s="160" t="s">
        <v>773</v>
      </c>
      <c r="C497" s="6" t="s">
        <v>774</v>
      </c>
      <c r="D497" s="25" t="s">
        <v>43</v>
      </c>
      <c r="E497" s="16">
        <v>42613</v>
      </c>
      <c r="F497" s="26" t="s">
        <v>12</v>
      </c>
      <c r="G497" s="46" t="s">
        <v>13</v>
      </c>
      <c r="H497" s="54">
        <f t="shared" si="230"/>
        <v>75</v>
      </c>
      <c r="I497" s="106">
        <v>45</v>
      </c>
      <c r="J497" s="106">
        <v>30</v>
      </c>
      <c r="K497" s="258">
        <v>0</v>
      </c>
      <c r="L497" s="85" t="s">
        <v>1159</v>
      </c>
      <c r="M497" s="85" t="s">
        <v>1158</v>
      </c>
      <c r="N497" s="85" t="s">
        <v>1158</v>
      </c>
      <c r="O497" s="85" t="s">
        <v>1158</v>
      </c>
      <c r="P497" s="85" t="s">
        <v>1158</v>
      </c>
      <c r="Q497" s="85" t="s">
        <v>1159</v>
      </c>
      <c r="R497" s="85" t="s">
        <v>1159</v>
      </c>
      <c r="S497" s="179" t="s">
        <v>1279</v>
      </c>
      <c r="T497" s="85"/>
      <c r="U497" s="31">
        <f t="shared" si="234"/>
        <v>0</v>
      </c>
      <c r="V497" s="80"/>
      <c r="W497" s="276"/>
      <c r="X497" s="85"/>
      <c r="Y497" s="85">
        <f t="shared" si="235"/>
        <v>0</v>
      </c>
      <c r="AA497" s="85"/>
      <c r="AB497" s="31">
        <f t="shared" si="236"/>
        <v>0</v>
      </c>
      <c r="AC497" s="85"/>
      <c r="AD497" s="31">
        <f t="shared" si="237"/>
        <v>0</v>
      </c>
      <c r="AE497" s="31"/>
      <c r="AF497" s="85"/>
      <c r="AG497" s="85">
        <f t="shared" si="238"/>
        <v>0</v>
      </c>
      <c r="AH497" s="31">
        <f t="shared" si="239"/>
        <v>0</v>
      </c>
      <c r="AI497" s="85"/>
      <c r="AJ497" s="31">
        <f t="shared" si="240"/>
        <v>0</v>
      </c>
      <c r="AK497" s="31">
        <f t="shared" si="241"/>
        <v>0</v>
      </c>
      <c r="AL497" s="85"/>
      <c r="AM497" s="85"/>
      <c r="AN497" s="85"/>
      <c r="AO497" s="85"/>
      <c r="AP497" s="85"/>
      <c r="AQ497" s="85"/>
      <c r="AR497" s="85"/>
      <c r="AS497" s="85"/>
      <c r="AT497" s="85"/>
      <c r="AU497" s="85"/>
      <c r="AV497" s="31"/>
      <c r="AW497" s="31"/>
      <c r="AX497" s="31"/>
    </row>
    <row r="498" spans="2:50" s="154" customFormat="1" ht="13" outlineLevel="1">
      <c r="B498" s="160" t="s">
        <v>775</v>
      </c>
      <c r="C498" s="6" t="s">
        <v>776</v>
      </c>
      <c r="D498" s="25" t="s">
        <v>39</v>
      </c>
      <c r="E498" s="16">
        <v>42615</v>
      </c>
      <c r="F498" s="26" t="s">
        <v>12</v>
      </c>
      <c r="G498" s="46" t="s">
        <v>13</v>
      </c>
      <c r="H498" s="54">
        <f t="shared" si="230"/>
        <v>3360</v>
      </c>
      <c r="I498" s="106">
        <v>460</v>
      </c>
      <c r="J498" s="106">
        <v>2900</v>
      </c>
      <c r="K498" s="258">
        <v>0</v>
      </c>
      <c r="L498" s="85" t="s">
        <v>1159</v>
      </c>
      <c r="M498" s="85" t="s">
        <v>1158</v>
      </c>
      <c r="N498" s="85" t="s">
        <v>1158</v>
      </c>
      <c r="O498" s="85" t="s">
        <v>1158</v>
      </c>
      <c r="P498" s="85" t="s">
        <v>1158</v>
      </c>
      <c r="Q498" s="85" t="s">
        <v>1159</v>
      </c>
      <c r="R498" s="85" t="s">
        <v>1159</v>
      </c>
      <c r="S498" s="179" t="s">
        <v>1279</v>
      </c>
      <c r="T498" s="85"/>
      <c r="U498" s="31">
        <f t="shared" si="234"/>
        <v>0</v>
      </c>
      <c r="V498" s="80"/>
      <c r="W498" s="276"/>
      <c r="X498" s="85"/>
      <c r="Y498" s="85">
        <f t="shared" si="235"/>
        <v>0</v>
      </c>
      <c r="AA498" s="85"/>
      <c r="AB498" s="31">
        <f t="shared" si="236"/>
        <v>0</v>
      </c>
      <c r="AC498" s="85"/>
      <c r="AD498" s="31">
        <f t="shared" si="237"/>
        <v>0</v>
      </c>
      <c r="AE498" s="31"/>
      <c r="AF498" s="85"/>
      <c r="AG498" s="85">
        <f t="shared" si="238"/>
        <v>0</v>
      </c>
      <c r="AH498" s="31">
        <f t="shared" si="239"/>
        <v>0</v>
      </c>
      <c r="AI498" s="85"/>
      <c r="AJ498" s="31">
        <f t="shared" si="240"/>
        <v>0</v>
      </c>
      <c r="AK498" s="31">
        <f t="shared" si="241"/>
        <v>0</v>
      </c>
      <c r="AL498" s="85"/>
      <c r="AM498" s="85"/>
      <c r="AN498" s="85"/>
      <c r="AO498" s="85"/>
      <c r="AP498" s="85"/>
      <c r="AQ498" s="85"/>
      <c r="AR498" s="85"/>
      <c r="AS498" s="85"/>
      <c r="AT498" s="85"/>
      <c r="AU498" s="85"/>
      <c r="AV498" s="31"/>
      <c r="AW498" s="31"/>
      <c r="AX498" s="31"/>
    </row>
    <row r="499" spans="2:50" s="154" customFormat="1" ht="13">
      <c r="B499" s="397" t="s">
        <v>777</v>
      </c>
      <c r="C499" s="397"/>
      <c r="D499" s="397"/>
      <c r="E499" s="398"/>
      <c r="F499" s="99" t="s">
        <v>7</v>
      </c>
      <c r="G499" s="100"/>
      <c r="H499" s="101">
        <f>H500/60</f>
        <v>275.68333333333334</v>
      </c>
      <c r="I499" s="101">
        <f>I500/60</f>
        <v>108.33333333333333</v>
      </c>
      <c r="J499" s="101">
        <f>J500/60</f>
        <v>167.35</v>
      </c>
      <c r="K499" s="259">
        <f>K500/60</f>
        <v>0</v>
      </c>
      <c r="L499" s="166"/>
      <c r="M499" s="166"/>
      <c r="N499" s="166"/>
      <c r="O499" s="166"/>
      <c r="P499" s="166"/>
      <c r="Q499" s="166"/>
      <c r="R499" s="166"/>
      <c r="S499" s="102"/>
      <c r="T499" s="166"/>
      <c r="U499" s="101">
        <f>U500/60</f>
        <v>0</v>
      </c>
      <c r="V499" s="102"/>
      <c r="W499" s="278"/>
      <c r="X499" s="166"/>
      <c r="Y499" s="101">
        <f>Y500/60</f>
        <v>0</v>
      </c>
      <c r="AA499" s="101"/>
      <c r="AB499" s="101">
        <f t="shared" ref="AB499:AK499" si="242">AB500/60</f>
        <v>0</v>
      </c>
      <c r="AC499" s="101"/>
      <c r="AD499" s="101">
        <f>AD500/60</f>
        <v>0</v>
      </c>
      <c r="AE499" s="101"/>
      <c r="AF499" s="101"/>
      <c r="AG499" s="101"/>
      <c r="AH499" s="101">
        <f>AH500/60</f>
        <v>0</v>
      </c>
      <c r="AI499" s="101"/>
      <c r="AJ499" s="166"/>
      <c r="AK499" s="101">
        <f t="shared" si="242"/>
        <v>0</v>
      </c>
      <c r="AL499" s="166"/>
      <c r="AM499" s="166"/>
      <c r="AN499" s="166"/>
      <c r="AO499" s="166"/>
      <c r="AP499" s="166"/>
      <c r="AQ499" s="166"/>
      <c r="AR499" s="166"/>
      <c r="AS499" s="166"/>
      <c r="AT499" s="166"/>
      <c r="AU499" s="166"/>
      <c r="AV499" s="101"/>
      <c r="AW499" s="101"/>
      <c r="AX499" s="101">
        <f>AX500/60</f>
        <v>0</v>
      </c>
    </row>
    <row r="500" spans="2:50" s="154" customFormat="1" ht="13">
      <c r="B500" s="397"/>
      <c r="C500" s="397"/>
      <c r="D500" s="397"/>
      <c r="E500" s="398"/>
      <c r="F500" s="103" t="s">
        <v>8</v>
      </c>
      <c r="G500" s="104"/>
      <c r="H500" s="105">
        <f>SUM(H501:H514)</f>
        <v>16541</v>
      </c>
      <c r="I500" s="105">
        <f>SUMIF(F501:F514,"DQA",$I501:$I514)</f>
        <v>6500</v>
      </c>
      <c r="J500" s="105">
        <f>SUMIF(F501:F514,"DQA",$J501:$J514)</f>
        <v>10041</v>
      </c>
      <c r="K500" s="260">
        <f>SUM(K501:K514)</f>
        <v>0</v>
      </c>
      <c r="L500" s="166"/>
      <c r="M500" s="166"/>
      <c r="N500" s="166"/>
      <c r="O500" s="166"/>
      <c r="P500" s="166"/>
      <c r="Q500" s="166"/>
      <c r="R500" s="166"/>
      <c r="S500" s="102"/>
      <c r="T500" s="166"/>
      <c r="U500" s="105">
        <f>SUM(U501:U514)</f>
        <v>0</v>
      </c>
      <c r="V500" s="102"/>
      <c r="W500" s="278"/>
      <c r="X500" s="166"/>
      <c r="Y500" s="105">
        <f>SUM(Y501:Y514)</f>
        <v>0</v>
      </c>
      <c r="AA500" s="101"/>
      <c r="AB500" s="101">
        <f>SUM(AB501:AB514)</f>
        <v>0</v>
      </c>
      <c r="AC500" s="101"/>
      <c r="AD500" s="101">
        <f>SUM(AD501:AD514)</f>
        <v>0</v>
      </c>
      <c r="AE500" s="101"/>
      <c r="AF500" s="101"/>
      <c r="AG500" s="101"/>
      <c r="AH500" s="101">
        <f>SUM(AH501:AH514)</f>
        <v>0</v>
      </c>
      <c r="AI500" s="101"/>
      <c r="AJ500" s="166"/>
      <c r="AK500" s="101">
        <f>SUM(AK501:AK514)</f>
        <v>0</v>
      </c>
      <c r="AL500" s="166"/>
      <c r="AM500" s="166"/>
      <c r="AN500" s="166"/>
      <c r="AO500" s="166"/>
      <c r="AP500" s="166"/>
      <c r="AQ500" s="166"/>
      <c r="AR500" s="166"/>
      <c r="AS500" s="166"/>
      <c r="AT500" s="166"/>
      <c r="AU500" s="166"/>
      <c r="AV500" s="101"/>
      <c r="AW500" s="101"/>
      <c r="AX500" s="101">
        <f>SUM(AX501:AX514)</f>
        <v>0</v>
      </c>
    </row>
    <row r="501" spans="2:50" s="154" customFormat="1" ht="13" outlineLevel="1">
      <c r="B501" s="156" t="s">
        <v>778</v>
      </c>
      <c r="C501" s="6" t="s">
        <v>779</v>
      </c>
      <c r="D501" s="25" t="s">
        <v>505</v>
      </c>
      <c r="E501" s="16">
        <v>43117</v>
      </c>
      <c r="F501" s="26" t="s">
        <v>12</v>
      </c>
      <c r="G501" s="46" t="s">
        <v>13</v>
      </c>
      <c r="H501" s="54">
        <f t="shared" ref="H501:H514" si="243">SUM(I501:J501)</f>
        <v>140</v>
      </c>
      <c r="I501" s="81">
        <v>80</v>
      </c>
      <c r="J501" s="81">
        <v>60</v>
      </c>
      <c r="K501" s="258">
        <v>0</v>
      </c>
      <c r="L501" s="85" t="s">
        <v>1159</v>
      </c>
      <c r="M501" s="85" t="s">
        <v>1159</v>
      </c>
      <c r="N501" s="85" t="s">
        <v>1158</v>
      </c>
      <c r="O501" s="176" t="s">
        <v>1176</v>
      </c>
      <c r="P501" s="85" t="s">
        <v>1158</v>
      </c>
      <c r="Q501" s="85" t="s">
        <v>1159</v>
      </c>
      <c r="R501" s="85" t="s">
        <v>1159</v>
      </c>
      <c r="S501" s="179" t="s">
        <v>1280</v>
      </c>
      <c r="T501" s="85"/>
      <c r="U501" s="31">
        <f t="shared" ref="U501:U514" si="244">SUMIF(T501,"Y",I501)</f>
        <v>0</v>
      </c>
      <c r="V501" s="80"/>
      <c r="W501" s="276"/>
      <c r="X501" s="85"/>
      <c r="Y501" s="85">
        <f t="shared" ref="Y501:Y514" si="245">U501*X501</f>
        <v>0</v>
      </c>
      <c r="AA501" s="85"/>
      <c r="AB501" s="31">
        <f t="shared" ref="AB501:AB514" si="246">SUMIF(AA501,"Y",K501)*X501</f>
        <v>0</v>
      </c>
      <c r="AC501" s="85"/>
      <c r="AD501" s="31">
        <f t="shared" ref="AD501:AD514" si="247">(I501-AB501)*COUNTIF(AL501:AU501,"L")</f>
        <v>0</v>
      </c>
      <c r="AE501" s="31"/>
      <c r="AF501" s="85"/>
      <c r="AG501" s="85">
        <f t="shared" ref="AG501:AG514" si="248">IFERROR(COUNTIF(AL501:AU501,"S")/(COUNTIF(AL501:AU501,"V")+COUNTIF(AL501:AU501,"S")),0)</f>
        <v>0</v>
      </c>
      <c r="AH501" s="31">
        <f t="shared" ref="AH501:AH514" si="249">(Y501-AB501-AD501)*AG501</f>
        <v>0</v>
      </c>
      <c r="AI501" s="85"/>
      <c r="AJ501" s="31">
        <f t="shared" ref="AJ501:AJ514" si="250">COUNTIF(AL501:AU501,"V")</f>
        <v>0</v>
      </c>
      <c r="AK501" s="31">
        <f t="shared" ref="AK501:AK514" si="251">Y501-AB501-AD501-AH501</f>
        <v>0</v>
      </c>
      <c r="AL501" s="85"/>
      <c r="AM501" s="85"/>
      <c r="AN501" s="85"/>
      <c r="AO501" s="85"/>
      <c r="AP501" s="85"/>
      <c r="AQ501" s="85"/>
      <c r="AR501" s="85"/>
      <c r="AS501" s="85"/>
      <c r="AT501" s="85"/>
      <c r="AU501" s="85"/>
      <c r="AV501" s="31"/>
      <c r="AW501" s="31"/>
      <c r="AX501" s="31"/>
    </row>
    <row r="502" spans="2:50" s="154" customFormat="1" ht="13" outlineLevel="1">
      <c r="B502" s="156" t="s">
        <v>780</v>
      </c>
      <c r="C502" s="6" t="s">
        <v>781</v>
      </c>
      <c r="D502" s="25" t="s">
        <v>505</v>
      </c>
      <c r="E502" s="16">
        <v>43117</v>
      </c>
      <c r="F502" s="26" t="s">
        <v>12</v>
      </c>
      <c r="G502" s="46" t="s">
        <v>13</v>
      </c>
      <c r="H502" s="54">
        <f t="shared" si="243"/>
        <v>130</v>
      </c>
      <c r="I502" s="81">
        <v>65</v>
      </c>
      <c r="J502" s="81">
        <v>65</v>
      </c>
      <c r="K502" s="258">
        <v>0</v>
      </c>
      <c r="L502" s="85" t="s">
        <v>1159</v>
      </c>
      <c r="M502" s="85" t="s">
        <v>1159</v>
      </c>
      <c r="N502" s="85" t="s">
        <v>1158</v>
      </c>
      <c r="O502" s="176" t="s">
        <v>1176</v>
      </c>
      <c r="P502" s="85" t="s">
        <v>1158</v>
      </c>
      <c r="Q502" s="85" t="s">
        <v>1159</v>
      </c>
      <c r="R502" s="85" t="s">
        <v>1159</v>
      </c>
      <c r="S502" s="179" t="s">
        <v>1280</v>
      </c>
      <c r="T502" s="85"/>
      <c r="U502" s="31">
        <f t="shared" si="244"/>
        <v>0</v>
      </c>
      <c r="V502" s="80"/>
      <c r="W502" s="276"/>
      <c r="X502" s="85"/>
      <c r="Y502" s="85">
        <f t="shared" si="245"/>
        <v>0</v>
      </c>
      <c r="AA502" s="85"/>
      <c r="AB502" s="31">
        <f t="shared" si="246"/>
        <v>0</v>
      </c>
      <c r="AC502" s="85"/>
      <c r="AD502" s="31">
        <f t="shared" si="247"/>
        <v>0</v>
      </c>
      <c r="AE502" s="31"/>
      <c r="AF502" s="85"/>
      <c r="AG502" s="85">
        <f t="shared" si="248"/>
        <v>0</v>
      </c>
      <c r="AH502" s="31">
        <f t="shared" si="249"/>
        <v>0</v>
      </c>
      <c r="AI502" s="85"/>
      <c r="AJ502" s="31">
        <f t="shared" si="250"/>
        <v>0</v>
      </c>
      <c r="AK502" s="31">
        <f t="shared" si="251"/>
        <v>0</v>
      </c>
      <c r="AL502" s="85"/>
      <c r="AM502" s="85"/>
      <c r="AN502" s="85"/>
      <c r="AO502" s="85"/>
      <c r="AP502" s="85"/>
      <c r="AQ502" s="85"/>
      <c r="AR502" s="85"/>
      <c r="AS502" s="85"/>
      <c r="AT502" s="85"/>
      <c r="AU502" s="85"/>
      <c r="AV502" s="31"/>
      <c r="AW502" s="31"/>
      <c r="AX502" s="31"/>
    </row>
    <row r="503" spans="2:50" s="154" customFormat="1" ht="13" outlineLevel="1">
      <c r="B503" s="156" t="s">
        <v>782</v>
      </c>
      <c r="C503" s="6" t="s">
        <v>783</v>
      </c>
      <c r="D503" s="25" t="s">
        <v>505</v>
      </c>
      <c r="E503" s="16">
        <v>43117</v>
      </c>
      <c r="F503" s="26" t="s">
        <v>12</v>
      </c>
      <c r="G503" s="46" t="s">
        <v>13</v>
      </c>
      <c r="H503" s="54">
        <f t="shared" si="243"/>
        <v>90</v>
      </c>
      <c r="I503" s="81">
        <v>45</v>
      </c>
      <c r="J503" s="81">
        <v>45</v>
      </c>
      <c r="K503" s="258">
        <v>0</v>
      </c>
      <c r="L503" s="85" t="s">
        <v>1159</v>
      </c>
      <c r="M503" s="85" t="s">
        <v>1159</v>
      </c>
      <c r="N503" s="85" t="s">
        <v>1158</v>
      </c>
      <c r="O503" s="176" t="s">
        <v>1176</v>
      </c>
      <c r="P503" s="85" t="s">
        <v>1158</v>
      </c>
      <c r="Q503" s="85" t="s">
        <v>1159</v>
      </c>
      <c r="R503" s="85" t="s">
        <v>1159</v>
      </c>
      <c r="S503" s="179" t="s">
        <v>1280</v>
      </c>
      <c r="T503" s="85"/>
      <c r="U503" s="31">
        <f t="shared" si="244"/>
        <v>0</v>
      </c>
      <c r="V503" s="80"/>
      <c r="W503" s="276"/>
      <c r="X503" s="85"/>
      <c r="Y503" s="85">
        <f t="shared" si="245"/>
        <v>0</v>
      </c>
      <c r="AA503" s="85"/>
      <c r="AB503" s="31">
        <f t="shared" si="246"/>
        <v>0</v>
      </c>
      <c r="AC503" s="85"/>
      <c r="AD503" s="31">
        <f t="shared" si="247"/>
        <v>0</v>
      </c>
      <c r="AE503" s="31"/>
      <c r="AF503" s="85"/>
      <c r="AG503" s="85">
        <f t="shared" si="248"/>
        <v>0</v>
      </c>
      <c r="AH503" s="31">
        <f t="shared" si="249"/>
        <v>0</v>
      </c>
      <c r="AI503" s="85"/>
      <c r="AJ503" s="31">
        <f t="shared" si="250"/>
        <v>0</v>
      </c>
      <c r="AK503" s="31">
        <f t="shared" si="251"/>
        <v>0</v>
      </c>
      <c r="AL503" s="85"/>
      <c r="AM503" s="85"/>
      <c r="AN503" s="85"/>
      <c r="AO503" s="85"/>
      <c r="AP503" s="85"/>
      <c r="AQ503" s="85"/>
      <c r="AR503" s="85"/>
      <c r="AS503" s="85"/>
      <c r="AT503" s="85"/>
      <c r="AU503" s="85"/>
      <c r="AV503" s="31"/>
      <c r="AW503" s="31"/>
      <c r="AX503" s="31"/>
    </row>
    <row r="504" spans="2:50" s="154" customFormat="1" ht="13" outlineLevel="1">
      <c r="B504" s="156" t="s">
        <v>784</v>
      </c>
      <c r="C504" s="6" t="s">
        <v>785</v>
      </c>
      <c r="D504" s="25" t="s">
        <v>505</v>
      </c>
      <c r="E504" s="16">
        <v>43117</v>
      </c>
      <c r="F504" s="26" t="s">
        <v>12</v>
      </c>
      <c r="G504" s="46" t="s">
        <v>13</v>
      </c>
      <c r="H504" s="54">
        <f t="shared" si="243"/>
        <v>90</v>
      </c>
      <c r="I504" s="81">
        <v>90</v>
      </c>
      <c r="J504" s="81">
        <v>0</v>
      </c>
      <c r="K504" s="258">
        <v>0</v>
      </c>
      <c r="L504" s="85" t="s">
        <v>1159</v>
      </c>
      <c r="M504" s="85" t="s">
        <v>1159</v>
      </c>
      <c r="N504" s="85" t="s">
        <v>1158</v>
      </c>
      <c r="O504" s="176" t="s">
        <v>1176</v>
      </c>
      <c r="P504" s="85" t="s">
        <v>1158</v>
      </c>
      <c r="Q504" s="85" t="s">
        <v>1159</v>
      </c>
      <c r="R504" s="85" t="s">
        <v>1159</v>
      </c>
      <c r="S504" s="179" t="s">
        <v>1280</v>
      </c>
      <c r="T504" s="85"/>
      <c r="U504" s="31">
        <f t="shared" si="244"/>
        <v>0</v>
      </c>
      <c r="V504" s="80"/>
      <c r="W504" s="276"/>
      <c r="X504" s="85"/>
      <c r="Y504" s="85">
        <f t="shared" si="245"/>
        <v>0</v>
      </c>
      <c r="AA504" s="85"/>
      <c r="AB504" s="31">
        <f t="shared" si="246"/>
        <v>0</v>
      </c>
      <c r="AC504" s="85"/>
      <c r="AD504" s="31">
        <f t="shared" si="247"/>
        <v>0</v>
      </c>
      <c r="AE504" s="31"/>
      <c r="AF504" s="85"/>
      <c r="AG504" s="85">
        <f t="shared" si="248"/>
        <v>0</v>
      </c>
      <c r="AH504" s="31">
        <f t="shared" si="249"/>
        <v>0</v>
      </c>
      <c r="AI504" s="85"/>
      <c r="AJ504" s="31">
        <f t="shared" si="250"/>
        <v>0</v>
      </c>
      <c r="AK504" s="31">
        <f t="shared" si="251"/>
        <v>0</v>
      </c>
      <c r="AL504" s="85"/>
      <c r="AM504" s="85"/>
      <c r="AN504" s="85"/>
      <c r="AO504" s="85"/>
      <c r="AP504" s="85"/>
      <c r="AQ504" s="85"/>
      <c r="AR504" s="85"/>
      <c r="AS504" s="85"/>
      <c r="AT504" s="85"/>
      <c r="AU504" s="85"/>
      <c r="AV504" s="31"/>
      <c r="AW504" s="31"/>
      <c r="AX504" s="31"/>
    </row>
    <row r="505" spans="2:50" s="154" customFormat="1" ht="13" outlineLevel="1">
      <c r="B505" s="156" t="s">
        <v>786</v>
      </c>
      <c r="C505" s="6" t="s">
        <v>787</v>
      </c>
      <c r="D505" s="25" t="s">
        <v>50</v>
      </c>
      <c r="E505" s="16">
        <v>43116</v>
      </c>
      <c r="F505" s="26" t="s">
        <v>12</v>
      </c>
      <c r="G505" s="46" t="s">
        <v>13</v>
      </c>
      <c r="H505" s="54">
        <f t="shared" si="243"/>
        <v>1135</v>
      </c>
      <c r="I505" s="81">
        <v>175</v>
      </c>
      <c r="J505" s="81">
        <v>960</v>
      </c>
      <c r="K505" s="258">
        <v>0</v>
      </c>
      <c r="L505" s="85" t="s">
        <v>1159</v>
      </c>
      <c r="M505" s="85" t="s">
        <v>1159</v>
      </c>
      <c r="N505" s="85" t="s">
        <v>1158</v>
      </c>
      <c r="O505" s="176" t="s">
        <v>1176</v>
      </c>
      <c r="P505" s="85" t="s">
        <v>1158</v>
      </c>
      <c r="Q505" s="85" t="s">
        <v>1159</v>
      </c>
      <c r="R505" s="85" t="s">
        <v>1159</v>
      </c>
      <c r="S505" s="179" t="s">
        <v>1280</v>
      </c>
      <c r="T505" s="85"/>
      <c r="U505" s="31">
        <f t="shared" si="244"/>
        <v>0</v>
      </c>
      <c r="V505" s="80"/>
      <c r="W505" s="276"/>
      <c r="X505" s="85"/>
      <c r="Y505" s="85">
        <f t="shared" si="245"/>
        <v>0</v>
      </c>
      <c r="AA505" s="85"/>
      <c r="AB505" s="31">
        <f t="shared" si="246"/>
        <v>0</v>
      </c>
      <c r="AC505" s="85"/>
      <c r="AD505" s="31">
        <f t="shared" si="247"/>
        <v>0</v>
      </c>
      <c r="AE505" s="31"/>
      <c r="AF505" s="85"/>
      <c r="AG505" s="85">
        <f t="shared" si="248"/>
        <v>0</v>
      </c>
      <c r="AH505" s="31">
        <f t="shared" si="249"/>
        <v>0</v>
      </c>
      <c r="AI505" s="85"/>
      <c r="AJ505" s="31">
        <f t="shared" si="250"/>
        <v>0</v>
      </c>
      <c r="AK505" s="31">
        <f t="shared" si="251"/>
        <v>0</v>
      </c>
      <c r="AL505" s="85"/>
      <c r="AM505" s="85"/>
      <c r="AN505" s="85"/>
      <c r="AO505" s="85"/>
      <c r="AP505" s="85"/>
      <c r="AQ505" s="85"/>
      <c r="AR505" s="85"/>
      <c r="AS505" s="85"/>
      <c r="AT505" s="85"/>
      <c r="AU505" s="85"/>
      <c r="AV505" s="31"/>
      <c r="AW505" s="31"/>
      <c r="AX505" s="31"/>
    </row>
    <row r="506" spans="2:50" s="154" customFormat="1" ht="13" outlineLevel="1">
      <c r="B506" s="156" t="s">
        <v>788</v>
      </c>
      <c r="C506" s="6" t="s">
        <v>789</v>
      </c>
      <c r="D506" s="25" t="s">
        <v>50</v>
      </c>
      <c r="E506" s="16">
        <v>43115</v>
      </c>
      <c r="F506" s="26" t="s">
        <v>12</v>
      </c>
      <c r="G506" s="46" t="s">
        <v>13</v>
      </c>
      <c r="H506" s="54">
        <f t="shared" si="243"/>
        <v>680</v>
      </c>
      <c r="I506" s="81">
        <v>80</v>
      </c>
      <c r="J506" s="81">
        <v>600</v>
      </c>
      <c r="K506" s="258">
        <v>0</v>
      </c>
      <c r="L506" s="85" t="s">
        <v>1159</v>
      </c>
      <c r="M506" s="85" t="s">
        <v>1159</v>
      </c>
      <c r="N506" s="85" t="s">
        <v>1158</v>
      </c>
      <c r="O506" s="176" t="s">
        <v>1176</v>
      </c>
      <c r="P506" s="85" t="s">
        <v>1158</v>
      </c>
      <c r="Q506" s="85" t="s">
        <v>1159</v>
      </c>
      <c r="R506" s="85" t="s">
        <v>1159</v>
      </c>
      <c r="S506" s="179" t="s">
        <v>1280</v>
      </c>
      <c r="T506" s="85"/>
      <c r="U506" s="31">
        <f t="shared" si="244"/>
        <v>0</v>
      </c>
      <c r="V506" s="80"/>
      <c r="W506" s="276"/>
      <c r="X506" s="85"/>
      <c r="Y506" s="85">
        <f t="shared" si="245"/>
        <v>0</v>
      </c>
      <c r="AA506" s="85"/>
      <c r="AB506" s="31">
        <f t="shared" si="246"/>
        <v>0</v>
      </c>
      <c r="AC506" s="85"/>
      <c r="AD506" s="31">
        <f t="shared" si="247"/>
        <v>0</v>
      </c>
      <c r="AE506" s="31"/>
      <c r="AF506" s="85"/>
      <c r="AG506" s="85">
        <f t="shared" si="248"/>
        <v>0</v>
      </c>
      <c r="AH506" s="31">
        <f t="shared" si="249"/>
        <v>0</v>
      </c>
      <c r="AI506" s="85"/>
      <c r="AJ506" s="31">
        <f t="shared" si="250"/>
        <v>0</v>
      </c>
      <c r="AK506" s="31">
        <f t="shared" si="251"/>
        <v>0</v>
      </c>
      <c r="AL506" s="85"/>
      <c r="AM506" s="85"/>
      <c r="AN506" s="85"/>
      <c r="AO506" s="85"/>
      <c r="AP506" s="85"/>
      <c r="AQ506" s="85"/>
      <c r="AR506" s="85"/>
      <c r="AS506" s="85"/>
      <c r="AT506" s="85"/>
      <c r="AU506" s="85"/>
      <c r="AV506" s="31"/>
      <c r="AW506" s="31"/>
      <c r="AX506" s="31"/>
    </row>
    <row r="507" spans="2:50" s="154" customFormat="1" ht="13" outlineLevel="1">
      <c r="B507" s="156" t="s">
        <v>790</v>
      </c>
      <c r="C507" s="6" t="s">
        <v>791</v>
      </c>
      <c r="D507" s="25" t="s">
        <v>50</v>
      </c>
      <c r="E507" s="16">
        <v>43187</v>
      </c>
      <c r="F507" s="26" t="s">
        <v>12</v>
      </c>
      <c r="G507" s="46" t="s">
        <v>13</v>
      </c>
      <c r="H507" s="54">
        <f t="shared" si="243"/>
        <v>4126</v>
      </c>
      <c r="I507" s="81">
        <v>730</v>
      </c>
      <c r="J507" s="81">
        <v>3396</v>
      </c>
      <c r="K507" s="258">
        <v>0</v>
      </c>
      <c r="L507" s="85" t="s">
        <v>1159</v>
      </c>
      <c r="M507" s="85" t="s">
        <v>1159</v>
      </c>
      <c r="N507" s="85" t="s">
        <v>1158</v>
      </c>
      <c r="O507" s="176" t="s">
        <v>1176</v>
      </c>
      <c r="P507" s="85" t="s">
        <v>1158</v>
      </c>
      <c r="Q507" s="85" t="s">
        <v>1159</v>
      </c>
      <c r="R507" s="85" t="s">
        <v>1159</v>
      </c>
      <c r="S507" s="179" t="s">
        <v>1280</v>
      </c>
      <c r="T507" s="85"/>
      <c r="U507" s="31">
        <f t="shared" si="244"/>
        <v>0</v>
      </c>
      <c r="V507" s="80"/>
      <c r="W507" s="276"/>
      <c r="X507" s="85"/>
      <c r="Y507" s="85">
        <f t="shared" si="245"/>
        <v>0</v>
      </c>
      <c r="AA507" s="85"/>
      <c r="AB507" s="31">
        <f t="shared" si="246"/>
        <v>0</v>
      </c>
      <c r="AC507" s="85"/>
      <c r="AD507" s="31">
        <f t="shared" si="247"/>
        <v>0</v>
      </c>
      <c r="AE507" s="31"/>
      <c r="AF507" s="85"/>
      <c r="AG507" s="85">
        <f t="shared" si="248"/>
        <v>0</v>
      </c>
      <c r="AH507" s="31">
        <f t="shared" si="249"/>
        <v>0</v>
      </c>
      <c r="AI507" s="85"/>
      <c r="AJ507" s="31">
        <f t="shared" si="250"/>
        <v>0</v>
      </c>
      <c r="AK507" s="31">
        <f t="shared" si="251"/>
        <v>0</v>
      </c>
      <c r="AL507" s="85"/>
      <c r="AM507" s="85"/>
      <c r="AN507" s="85"/>
      <c r="AO507" s="85"/>
      <c r="AP507" s="85"/>
      <c r="AQ507" s="85"/>
      <c r="AR507" s="85"/>
      <c r="AS507" s="85"/>
      <c r="AT507" s="85"/>
      <c r="AU507" s="85"/>
      <c r="AV507" s="31"/>
      <c r="AW507" s="31"/>
      <c r="AX507" s="31"/>
    </row>
    <row r="508" spans="2:50" s="154" customFormat="1" ht="13" outlineLevel="1">
      <c r="B508" s="156" t="s">
        <v>792</v>
      </c>
      <c r="C508" s="6" t="s">
        <v>793</v>
      </c>
      <c r="D508" s="25" t="s">
        <v>505</v>
      </c>
      <c r="E508" s="16">
        <v>43117</v>
      </c>
      <c r="F508" s="26" t="s">
        <v>12</v>
      </c>
      <c r="G508" s="46" t="s">
        <v>13</v>
      </c>
      <c r="H508" s="54">
        <f t="shared" si="243"/>
        <v>700</v>
      </c>
      <c r="I508" s="81">
        <v>100</v>
      </c>
      <c r="J508" s="81">
        <v>600</v>
      </c>
      <c r="K508" s="258">
        <v>0</v>
      </c>
      <c r="L508" s="85" t="s">
        <v>1159</v>
      </c>
      <c r="M508" s="85" t="s">
        <v>1159</v>
      </c>
      <c r="N508" s="85" t="s">
        <v>1158</v>
      </c>
      <c r="O508" s="176" t="s">
        <v>1176</v>
      </c>
      <c r="P508" s="85" t="s">
        <v>1158</v>
      </c>
      <c r="Q508" s="85" t="s">
        <v>1159</v>
      </c>
      <c r="R508" s="85" t="s">
        <v>1159</v>
      </c>
      <c r="S508" s="179" t="s">
        <v>1280</v>
      </c>
      <c r="T508" s="85"/>
      <c r="U508" s="31">
        <f t="shared" si="244"/>
        <v>0</v>
      </c>
      <c r="V508" s="80"/>
      <c r="W508" s="276"/>
      <c r="X508" s="85"/>
      <c r="Y508" s="85">
        <f t="shared" si="245"/>
        <v>0</v>
      </c>
      <c r="AA508" s="85"/>
      <c r="AB508" s="31">
        <f t="shared" si="246"/>
        <v>0</v>
      </c>
      <c r="AC508" s="85"/>
      <c r="AD508" s="31">
        <f t="shared" si="247"/>
        <v>0</v>
      </c>
      <c r="AE508" s="31"/>
      <c r="AF508" s="85"/>
      <c r="AG508" s="85">
        <f t="shared" si="248"/>
        <v>0</v>
      </c>
      <c r="AH508" s="31">
        <f t="shared" si="249"/>
        <v>0</v>
      </c>
      <c r="AI508" s="85"/>
      <c r="AJ508" s="31">
        <f t="shared" si="250"/>
        <v>0</v>
      </c>
      <c r="AK508" s="31">
        <f t="shared" si="251"/>
        <v>0</v>
      </c>
      <c r="AL508" s="85"/>
      <c r="AM508" s="85"/>
      <c r="AN508" s="85"/>
      <c r="AO508" s="85"/>
      <c r="AP508" s="85"/>
      <c r="AQ508" s="85"/>
      <c r="AR508" s="85"/>
      <c r="AS508" s="85"/>
      <c r="AT508" s="85"/>
      <c r="AU508" s="85"/>
      <c r="AV508" s="31"/>
      <c r="AW508" s="31"/>
      <c r="AX508" s="31"/>
    </row>
    <row r="509" spans="2:50" s="154" customFormat="1" ht="13" outlineLevel="1">
      <c r="B509" s="156" t="s">
        <v>794</v>
      </c>
      <c r="C509" s="6" t="s">
        <v>795</v>
      </c>
      <c r="D509" s="25" t="s">
        <v>95</v>
      </c>
      <c r="E509" s="16">
        <v>43119</v>
      </c>
      <c r="F509" s="26" t="s">
        <v>12</v>
      </c>
      <c r="G509" s="46" t="s">
        <v>13</v>
      </c>
      <c r="H509" s="54">
        <f t="shared" si="243"/>
        <v>680</v>
      </c>
      <c r="I509" s="81">
        <v>680</v>
      </c>
      <c r="J509" s="81">
        <v>0</v>
      </c>
      <c r="K509" s="258">
        <v>0</v>
      </c>
      <c r="L509" s="85" t="s">
        <v>1159</v>
      </c>
      <c r="M509" s="85" t="s">
        <v>1159</v>
      </c>
      <c r="N509" s="85" t="s">
        <v>1158</v>
      </c>
      <c r="O509" s="176" t="s">
        <v>1176</v>
      </c>
      <c r="P509" s="85" t="s">
        <v>1158</v>
      </c>
      <c r="Q509" s="85" t="s">
        <v>1159</v>
      </c>
      <c r="R509" s="85" t="s">
        <v>1159</v>
      </c>
      <c r="S509" s="179" t="s">
        <v>1280</v>
      </c>
      <c r="T509" s="85"/>
      <c r="U509" s="31">
        <f t="shared" si="244"/>
        <v>0</v>
      </c>
      <c r="V509" s="80"/>
      <c r="W509" s="276"/>
      <c r="X509" s="85"/>
      <c r="Y509" s="85">
        <f t="shared" si="245"/>
        <v>0</v>
      </c>
      <c r="AA509" s="85"/>
      <c r="AB509" s="31">
        <f t="shared" si="246"/>
        <v>0</v>
      </c>
      <c r="AC509" s="85"/>
      <c r="AD509" s="31">
        <f t="shared" si="247"/>
        <v>0</v>
      </c>
      <c r="AE509" s="31"/>
      <c r="AF509" s="85"/>
      <c r="AG509" s="85">
        <f t="shared" si="248"/>
        <v>0</v>
      </c>
      <c r="AH509" s="31">
        <f t="shared" si="249"/>
        <v>0</v>
      </c>
      <c r="AI509" s="85"/>
      <c r="AJ509" s="31">
        <f t="shared" si="250"/>
        <v>0</v>
      </c>
      <c r="AK509" s="31">
        <f t="shared" si="251"/>
        <v>0</v>
      </c>
      <c r="AL509" s="85"/>
      <c r="AM509" s="85"/>
      <c r="AN509" s="85"/>
      <c r="AO509" s="85"/>
      <c r="AP509" s="85"/>
      <c r="AQ509" s="85"/>
      <c r="AR509" s="85"/>
      <c r="AS509" s="85"/>
      <c r="AT509" s="85"/>
      <c r="AU509" s="85"/>
      <c r="AV509" s="31"/>
      <c r="AW509" s="31"/>
      <c r="AX509" s="31"/>
    </row>
    <row r="510" spans="2:50" s="154" customFormat="1" ht="13" outlineLevel="1">
      <c r="B510" s="156" t="s">
        <v>2614</v>
      </c>
      <c r="C510" s="59" t="s">
        <v>2615</v>
      </c>
      <c r="D510" s="49" t="s">
        <v>505</v>
      </c>
      <c r="E510" s="38">
        <v>43789</v>
      </c>
      <c r="F510" s="26" t="s">
        <v>12</v>
      </c>
      <c r="G510" s="175"/>
      <c r="H510" s="54">
        <f t="shared" ref="H510" si="252">SUM(I510:J510)</f>
        <v>4840</v>
      </c>
      <c r="I510" s="81">
        <v>3570</v>
      </c>
      <c r="J510" s="81">
        <v>1270</v>
      </c>
      <c r="K510" s="258">
        <v>0</v>
      </c>
      <c r="L510" s="173"/>
      <c r="M510" s="173"/>
      <c r="N510" s="173"/>
      <c r="O510" s="337"/>
      <c r="P510" s="173"/>
      <c r="Q510" s="173"/>
      <c r="R510" s="173"/>
      <c r="S510" s="179"/>
      <c r="T510" s="85"/>
      <c r="U510" s="31">
        <f t="shared" ref="U510" si="253">SUMIF(T510,"Y",I510)</f>
        <v>0</v>
      </c>
      <c r="V510" s="80"/>
      <c r="W510" s="276"/>
      <c r="X510" s="85"/>
      <c r="Y510" s="85">
        <f t="shared" ref="Y510" si="254">U510*X510</f>
        <v>0</v>
      </c>
      <c r="AA510" s="85"/>
      <c r="AB510" s="31">
        <f t="shared" ref="AB510" si="255">SUMIF(AA510,"Y",K510)*X510</f>
        <v>0</v>
      </c>
      <c r="AC510" s="85"/>
      <c r="AD510" s="31">
        <f t="shared" ref="AD510" si="256">(I510-AB510)*COUNTIF(AL510:AU510,"L")</f>
        <v>0</v>
      </c>
      <c r="AE510" s="31"/>
      <c r="AF510" s="85"/>
      <c r="AG510" s="85">
        <f t="shared" ref="AG510" si="257">IFERROR(COUNTIF(AL510:AU510,"S")/(COUNTIF(AL510:AU510,"V")+COUNTIF(AL510:AU510,"S")),0)</f>
        <v>0</v>
      </c>
      <c r="AH510" s="31">
        <f t="shared" ref="AH510" si="258">(Y510-AB510-AD510)*AG510</f>
        <v>0</v>
      </c>
      <c r="AI510" s="85"/>
      <c r="AJ510" s="31">
        <f t="shared" ref="AJ510" si="259">COUNTIF(AL510:AU510,"V")</f>
        <v>0</v>
      </c>
      <c r="AK510" s="31">
        <f t="shared" ref="AK510" si="260">Y510-AB510-AD510-AH510</f>
        <v>0</v>
      </c>
      <c r="AL510" s="85"/>
      <c r="AM510" s="85"/>
      <c r="AN510" s="85"/>
      <c r="AO510" s="85"/>
      <c r="AP510" s="85"/>
      <c r="AQ510" s="85"/>
      <c r="AR510" s="85"/>
      <c r="AS510" s="85"/>
      <c r="AT510" s="85"/>
      <c r="AU510" s="85"/>
      <c r="AV510" s="31"/>
      <c r="AW510" s="31"/>
      <c r="AX510" s="31"/>
    </row>
    <row r="511" spans="2:50" s="154" customFormat="1" ht="13" outlineLevel="1">
      <c r="B511" s="156" t="s">
        <v>2473</v>
      </c>
      <c r="C511" s="59" t="s">
        <v>2616</v>
      </c>
      <c r="D511" s="49" t="s">
        <v>505</v>
      </c>
      <c r="E511" s="38">
        <v>43789</v>
      </c>
      <c r="F511" s="26" t="s">
        <v>12</v>
      </c>
      <c r="G511" s="175"/>
      <c r="H511" s="54">
        <f t="shared" ref="H511" si="261">SUM(I511:J511)</f>
        <v>415</v>
      </c>
      <c r="I511" s="81">
        <v>170</v>
      </c>
      <c r="J511" s="81">
        <v>245</v>
      </c>
      <c r="K511" s="258">
        <v>0</v>
      </c>
      <c r="L511" s="173"/>
      <c r="M511" s="173"/>
      <c r="N511" s="173"/>
      <c r="O511" s="337"/>
      <c r="P511" s="173"/>
      <c r="Q511" s="173"/>
      <c r="R511" s="173"/>
      <c r="S511" s="179"/>
      <c r="T511" s="85"/>
      <c r="U511" s="31">
        <f t="shared" ref="U511" si="262">SUMIF(T511,"Y",I511)</f>
        <v>0</v>
      </c>
      <c r="V511" s="80"/>
      <c r="W511" s="276"/>
      <c r="X511" s="85"/>
      <c r="Y511" s="85">
        <f t="shared" ref="Y511" si="263">U511*X511</f>
        <v>0</v>
      </c>
      <c r="AA511" s="85"/>
      <c r="AB511" s="31">
        <f t="shared" ref="AB511" si="264">SUMIF(AA511,"Y",K511)*X511</f>
        <v>0</v>
      </c>
      <c r="AC511" s="85"/>
      <c r="AD511" s="31">
        <f t="shared" ref="AD511" si="265">(I511-AB511)*COUNTIF(AL511:AU511,"L")</f>
        <v>0</v>
      </c>
      <c r="AE511" s="31"/>
      <c r="AF511" s="85"/>
      <c r="AG511" s="85">
        <f t="shared" ref="AG511" si="266">IFERROR(COUNTIF(AL511:AU511,"S")/(COUNTIF(AL511:AU511,"V")+COUNTIF(AL511:AU511,"S")),0)</f>
        <v>0</v>
      </c>
      <c r="AH511" s="31">
        <f t="shared" ref="AH511" si="267">(Y511-AB511-AD511)*AG511</f>
        <v>0</v>
      </c>
      <c r="AI511" s="85"/>
      <c r="AJ511" s="31">
        <f t="shared" ref="AJ511" si="268">COUNTIF(AL511:AU511,"V")</f>
        <v>0</v>
      </c>
      <c r="AK511" s="31">
        <f t="shared" ref="AK511" si="269">Y511-AB511-AD511-AH511</f>
        <v>0</v>
      </c>
      <c r="AL511" s="85"/>
      <c r="AM511" s="85"/>
      <c r="AN511" s="85"/>
      <c r="AO511" s="85"/>
      <c r="AP511" s="85"/>
      <c r="AQ511" s="85"/>
      <c r="AR511" s="85"/>
      <c r="AS511" s="85"/>
      <c r="AT511" s="85"/>
      <c r="AU511" s="85"/>
      <c r="AV511" s="31"/>
      <c r="AW511" s="31"/>
      <c r="AX511" s="31"/>
    </row>
    <row r="512" spans="2:50" s="154" customFormat="1" ht="13" outlineLevel="1">
      <c r="B512" s="156" t="s">
        <v>2475</v>
      </c>
      <c r="C512" s="59" t="s">
        <v>2617</v>
      </c>
      <c r="D512" s="49" t="s">
        <v>505</v>
      </c>
      <c r="E512" s="38">
        <v>43789</v>
      </c>
      <c r="F512" s="26" t="s">
        <v>12</v>
      </c>
      <c r="G512" s="175"/>
      <c r="H512" s="54">
        <f t="shared" si="243"/>
        <v>1102</v>
      </c>
      <c r="I512" s="81">
        <v>242</v>
      </c>
      <c r="J512" s="81">
        <v>860</v>
      </c>
      <c r="K512" s="258">
        <v>0</v>
      </c>
      <c r="L512" s="173"/>
      <c r="M512" s="173"/>
      <c r="N512" s="173"/>
      <c r="O512" s="337"/>
      <c r="P512" s="173"/>
      <c r="Q512" s="173"/>
      <c r="R512" s="173"/>
      <c r="S512" s="179"/>
      <c r="T512" s="85"/>
      <c r="U512" s="31">
        <f t="shared" si="244"/>
        <v>0</v>
      </c>
      <c r="V512" s="80"/>
      <c r="W512" s="276"/>
      <c r="X512" s="85"/>
      <c r="Y512" s="85">
        <f t="shared" si="245"/>
        <v>0</v>
      </c>
      <c r="AA512" s="85"/>
      <c r="AB512" s="31">
        <f t="shared" si="246"/>
        <v>0</v>
      </c>
      <c r="AC512" s="85"/>
      <c r="AD512" s="31">
        <f t="shared" si="247"/>
        <v>0</v>
      </c>
      <c r="AE512" s="31"/>
      <c r="AF512" s="85"/>
      <c r="AG512" s="85">
        <f t="shared" si="248"/>
        <v>0</v>
      </c>
      <c r="AH512" s="31">
        <f t="shared" si="249"/>
        <v>0</v>
      </c>
      <c r="AI512" s="85"/>
      <c r="AJ512" s="31">
        <f t="shared" si="250"/>
        <v>0</v>
      </c>
      <c r="AK512" s="31">
        <f t="shared" si="251"/>
        <v>0</v>
      </c>
      <c r="AL512" s="85"/>
      <c r="AM512" s="85"/>
      <c r="AN512" s="85"/>
      <c r="AO512" s="85"/>
      <c r="AP512" s="85"/>
      <c r="AQ512" s="85"/>
      <c r="AR512" s="85"/>
      <c r="AS512" s="85"/>
      <c r="AT512" s="85"/>
      <c r="AU512" s="85"/>
      <c r="AV512" s="31"/>
      <c r="AW512" s="31"/>
      <c r="AX512" s="31"/>
    </row>
    <row r="513" spans="2:50" s="154" customFormat="1" ht="13" outlineLevel="1">
      <c r="B513" s="156" t="s">
        <v>796</v>
      </c>
      <c r="C513" s="59" t="s">
        <v>797</v>
      </c>
      <c r="D513" s="49" t="s">
        <v>505</v>
      </c>
      <c r="E513" s="38">
        <v>43117</v>
      </c>
      <c r="F513" s="26" t="s">
        <v>12</v>
      </c>
      <c r="G513" s="46" t="s">
        <v>13</v>
      </c>
      <c r="H513" s="54">
        <f t="shared" si="243"/>
        <v>2050</v>
      </c>
      <c r="I513" s="81">
        <v>230</v>
      </c>
      <c r="J513" s="81">
        <v>1820</v>
      </c>
      <c r="K513" s="258">
        <v>0</v>
      </c>
      <c r="L513" s="85" t="s">
        <v>1139</v>
      </c>
      <c r="M513" s="85" t="s">
        <v>1139</v>
      </c>
      <c r="N513" s="85" t="s">
        <v>1140</v>
      </c>
      <c r="O513" s="176" t="s">
        <v>1176</v>
      </c>
      <c r="P513" s="85" t="s">
        <v>1140</v>
      </c>
      <c r="Q513" s="85" t="s">
        <v>1139</v>
      </c>
      <c r="R513" s="85" t="s">
        <v>1139</v>
      </c>
      <c r="S513" s="179" t="s">
        <v>1280</v>
      </c>
      <c r="T513" s="85"/>
      <c r="U513" s="31">
        <f t="shared" ref="U513" si="270">SUMIF(T513,"Y",I513)</f>
        <v>0</v>
      </c>
      <c r="V513" s="80"/>
      <c r="W513" s="276"/>
      <c r="X513" s="85"/>
      <c r="Y513" s="85">
        <f t="shared" ref="Y513" si="271">U513*X513</f>
        <v>0</v>
      </c>
      <c r="AA513" s="85"/>
      <c r="AB513" s="31">
        <f t="shared" ref="AB513" si="272">SUMIF(AA513,"Y",K513)*X513</f>
        <v>0</v>
      </c>
      <c r="AC513" s="85"/>
      <c r="AD513" s="31">
        <f t="shared" ref="AD513" si="273">(I513-AB513)*COUNTIF(AL513:AU513,"L")</f>
        <v>0</v>
      </c>
      <c r="AE513" s="31"/>
      <c r="AF513" s="85"/>
      <c r="AG513" s="85">
        <f t="shared" ref="AG513" si="274">IFERROR(COUNTIF(AL513:AU513,"S")/(COUNTIF(AL513:AU513,"V")+COUNTIF(AL513:AU513,"S")),0)</f>
        <v>0</v>
      </c>
      <c r="AH513" s="31">
        <f t="shared" ref="AH513" si="275">(Y513-AB513-AD513)*AG513</f>
        <v>0</v>
      </c>
      <c r="AI513" s="85"/>
      <c r="AJ513" s="31">
        <f t="shared" ref="AJ513" si="276">COUNTIF(AL513:AU513,"V")</f>
        <v>0</v>
      </c>
      <c r="AK513" s="31">
        <f t="shared" ref="AK513" si="277">Y513-AB513-AD513-AH513</f>
        <v>0</v>
      </c>
      <c r="AL513" s="85"/>
      <c r="AM513" s="85"/>
      <c r="AN513" s="85"/>
      <c r="AO513" s="85"/>
      <c r="AP513" s="85"/>
      <c r="AQ513" s="85"/>
      <c r="AR513" s="85"/>
      <c r="AS513" s="85"/>
      <c r="AT513" s="85"/>
      <c r="AU513" s="85"/>
      <c r="AV513" s="31"/>
      <c r="AW513" s="31"/>
      <c r="AX513" s="31"/>
    </row>
    <row r="514" spans="2:50" s="154" customFormat="1" ht="13" outlineLevel="1">
      <c r="B514" s="156" t="s">
        <v>798</v>
      </c>
      <c r="C514" s="6" t="s">
        <v>799</v>
      </c>
      <c r="D514" s="25" t="s">
        <v>43</v>
      </c>
      <c r="E514" s="16">
        <v>43119</v>
      </c>
      <c r="F514" s="26" t="s">
        <v>12</v>
      </c>
      <c r="G514" s="46" t="s">
        <v>13</v>
      </c>
      <c r="H514" s="54">
        <f t="shared" si="243"/>
        <v>363</v>
      </c>
      <c r="I514" s="81">
        <v>243</v>
      </c>
      <c r="J514" s="81">
        <v>120</v>
      </c>
      <c r="K514" s="258">
        <v>0</v>
      </c>
      <c r="L514" s="85" t="s">
        <v>1159</v>
      </c>
      <c r="M514" s="85" t="s">
        <v>1159</v>
      </c>
      <c r="N514" s="85" t="s">
        <v>1158</v>
      </c>
      <c r="O514" s="176" t="s">
        <v>1176</v>
      </c>
      <c r="P514" s="85" t="s">
        <v>1158</v>
      </c>
      <c r="Q514" s="85" t="s">
        <v>1159</v>
      </c>
      <c r="R514" s="85" t="s">
        <v>1159</v>
      </c>
      <c r="S514" s="179" t="s">
        <v>1280</v>
      </c>
      <c r="T514" s="85"/>
      <c r="U514" s="31">
        <f t="shared" si="244"/>
        <v>0</v>
      </c>
      <c r="V514" s="80"/>
      <c r="W514" s="276"/>
      <c r="X514" s="85"/>
      <c r="Y514" s="85">
        <f t="shared" si="245"/>
        <v>0</v>
      </c>
      <c r="AA514" s="85"/>
      <c r="AB514" s="31">
        <f t="shared" si="246"/>
        <v>0</v>
      </c>
      <c r="AC514" s="85"/>
      <c r="AD514" s="31">
        <f t="shared" si="247"/>
        <v>0</v>
      </c>
      <c r="AE514" s="31"/>
      <c r="AF514" s="85"/>
      <c r="AG514" s="85">
        <f t="shared" si="248"/>
        <v>0</v>
      </c>
      <c r="AH514" s="31">
        <f t="shared" si="249"/>
        <v>0</v>
      </c>
      <c r="AI514" s="85"/>
      <c r="AJ514" s="31">
        <f t="shared" si="250"/>
        <v>0</v>
      </c>
      <c r="AK514" s="31">
        <f t="shared" si="251"/>
        <v>0</v>
      </c>
      <c r="AL514" s="85"/>
      <c r="AM514" s="85"/>
      <c r="AN514" s="85"/>
      <c r="AO514" s="85"/>
      <c r="AP514" s="85"/>
      <c r="AQ514" s="85"/>
      <c r="AR514" s="85"/>
      <c r="AS514" s="85"/>
      <c r="AT514" s="85"/>
      <c r="AU514" s="85"/>
      <c r="AV514" s="31"/>
      <c r="AW514" s="31"/>
      <c r="AX514" s="31"/>
    </row>
    <row r="515" spans="2:50" s="154" customFormat="1" ht="13">
      <c r="B515" s="397" t="s">
        <v>800</v>
      </c>
      <c r="C515" s="397"/>
      <c r="D515" s="397"/>
      <c r="E515" s="398"/>
      <c r="F515" s="99" t="s">
        <v>7</v>
      </c>
      <c r="G515" s="100"/>
      <c r="H515" s="101">
        <f>H516/60</f>
        <v>101.75</v>
      </c>
      <c r="I515" s="101">
        <f>I516/60</f>
        <v>32.666666666666664</v>
      </c>
      <c r="J515" s="101">
        <f>J516/60</f>
        <v>69.083333333333329</v>
      </c>
      <c r="K515" s="259">
        <f>K516/60</f>
        <v>0</v>
      </c>
      <c r="L515" s="166"/>
      <c r="M515" s="166"/>
      <c r="N515" s="166"/>
      <c r="O515" s="166"/>
      <c r="P515" s="166"/>
      <c r="Q515" s="166"/>
      <c r="R515" s="166"/>
      <c r="S515" s="102"/>
      <c r="T515" s="166"/>
      <c r="U515" s="101">
        <f>U516/60</f>
        <v>0</v>
      </c>
      <c r="V515" s="102"/>
      <c r="W515" s="278"/>
      <c r="X515" s="166"/>
      <c r="Y515" s="101">
        <f>Y516/60</f>
        <v>0</v>
      </c>
      <c r="AA515" s="101"/>
      <c r="AB515" s="101">
        <f t="shared" ref="AB515:AK515" si="278">AB516/60</f>
        <v>0</v>
      </c>
      <c r="AC515" s="101"/>
      <c r="AD515" s="101">
        <f>AD516/60</f>
        <v>0</v>
      </c>
      <c r="AE515" s="101"/>
      <c r="AF515" s="101"/>
      <c r="AG515" s="101"/>
      <c r="AH515" s="101">
        <f>AH516/60</f>
        <v>0</v>
      </c>
      <c r="AI515" s="101"/>
      <c r="AJ515" s="166"/>
      <c r="AK515" s="101">
        <f t="shared" si="278"/>
        <v>0</v>
      </c>
      <c r="AL515" s="166"/>
      <c r="AM515" s="166"/>
      <c r="AN515" s="166"/>
      <c r="AO515" s="166"/>
      <c r="AP515" s="166"/>
      <c r="AQ515" s="166"/>
      <c r="AR515" s="166"/>
      <c r="AS515" s="166"/>
      <c r="AT515" s="166"/>
      <c r="AU515" s="166"/>
      <c r="AV515" s="101"/>
      <c r="AW515" s="101"/>
      <c r="AX515" s="101">
        <f>AX516/60</f>
        <v>0</v>
      </c>
    </row>
    <row r="516" spans="2:50" s="154" customFormat="1" ht="13">
      <c r="B516" s="397"/>
      <c r="C516" s="397"/>
      <c r="D516" s="397"/>
      <c r="E516" s="398"/>
      <c r="F516" s="103" t="s">
        <v>8</v>
      </c>
      <c r="G516" s="104"/>
      <c r="H516" s="105">
        <f t="shared" ref="H516:H523" si="279">SUM(I516:J516)</f>
        <v>6105</v>
      </c>
      <c r="I516" s="105">
        <f>SUMIF(F517:F523,"DQA",$I517:$I523)</f>
        <v>1960</v>
      </c>
      <c r="J516" s="105">
        <f>SUMIF(F517:F523,"DQA",$J517:$J523)</f>
        <v>4145</v>
      </c>
      <c r="K516" s="260">
        <f>SUM(K517:K523)</f>
        <v>0</v>
      </c>
      <c r="L516" s="166"/>
      <c r="M516" s="166"/>
      <c r="N516" s="166"/>
      <c r="O516" s="166"/>
      <c r="P516" s="166"/>
      <c r="Q516" s="166"/>
      <c r="R516" s="166"/>
      <c r="S516" s="102"/>
      <c r="T516" s="166"/>
      <c r="U516" s="105">
        <f>SUM(U517:U523)</f>
        <v>0</v>
      </c>
      <c r="V516" s="102"/>
      <c r="W516" s="278"/>
      <c r="X516" s="166"/>
      <c r="Y516" s="105">
        <f>SUM(Y517:Y523)</f>
        <v>0</v>
      </c>
      <c r="AA516" s="101"/>
      <c r="AB516" s="101">
        <f t="shared" ref="AB516" si="280">SUM(AB517:AB523)</f>
        <v>0</v>
      </c>
      <c r="AC516" s="101"/>
      <c r="AD516" s="101">
        <f>SUM(AD517:AD523)</f>
        <v>0</v>
      </c>
      <c r="AE516" s="101"/>
      <c r="AF516" s="101"/>
      <c r="AG516" s="101"/>
      <c r="AH516" s="101">
        <f>SUM(AH517:AH523)</f>
        <v>0</v>
      </c>
      <c r="AI516" s="101"/>
      <c r="AJ516" s="166"/>
      <c r="AK516" s="101">
        <f t="shared" ref="AK516" si="281">SUM(AK517:AK523)</f>
        <v>0</v>
      </c>
      <c r="AL516" s="166"/>
      <c r="AM516" s="166"/>
      <c r="AN516" s="166"/>
      <c r="AO516" s="166"/>
      <c r="AP516" s="166"/>
      <c r="AQ516" s="166"/>
      <c r="AR516" s="166"/>
      <c r="AS516" s="166"/>
      <c r="AT516" s="166"/>
      <c r="AU516" s="166"/>
      <c r="AV516" s="101"/>
      <c r="AW516" s="101"/>
      <c r="AX516" s="101">
        <f t="shared" ref="AX516" si="282">SUM(AX517:AX523)</f>
        <v>0</v>
      </c>
    </row>
    <row r="517" spans="2:50" s="154" customFormat="1" ht="26" outlineLevel="1">
      <c r="B517" s="160" t="s">
        <v>801</v>
      </c>
      <c r="C517" s="26" t="s">
        <v>802</v>
      </c>
      <c r="D517" s="40" t="s">
        <v>50</v>
      </c>
      <c r="E517" s="16">
        <v>43189</v>
      </c>
      <c r="F517" s="26" t="s">
        <v>12</v>
      </c>
      <c r="G517" s="46" t="s">
        <v>13</v>
      </c>
      <c r="H517" s="106">
        <f t="shared" si="279"/>
        <v>950</v>
      </c>
      <c r="I517" s="106">
        <v>540</v>
      </c>
      <c r="J517" s="106">
        <v>410</v>
      </c>
      <c r="K517" s="258">
        <v>0</v>
      </c>
      <c r="L517" s="85" t="s">
        <v>1282</v>
      </c>
      <c r="M517" s="85" t="s">
        <v>1282</v>
      </c>
      <c r="N517" s="85" t="s">
        <v>1282</v>
      </c>
      <c r="O517" s="85" t="s">
        <v>1282</v>
      </c>
      <c r="P517" s="85" t="s">
        <v>1159</v>
      </c>
      <c r="Q517" s="85" t="s">
        <v>1159</v>
      </c>
      <c r="R517" s="85" t="s">
        <v>1159</v>
      </c>
      <c r="S517" s="179" t="s">
        <v>1281</v>
      </c>
      <c r="T517" s="85"/>
      <c r="U517" s="31">
        <f t="shared" ref="U517:U523" si="283">SUMIF(T517,"Y",I517)</f>
        <v>0</v>
      </c>
      <c r="V517" s="80"/>
      <c r="W517" s="276"/>
      <c r="X517" s="85"/>
      <c r="Y517" s="85">
        <f t="shared" ref="Y517:Y523" si="284">U517*X517</f>
        <v>0</v>
      </c>
      <c r="AA517" s="85"/>
      <c r="AB517" s="31">
        <f t="shared" ref="AB517:AB523" si="285">SUMIF(AA517,"Y",K517)*X517</f>
        <v>0</v>
      </c>
      <c r="AC517" s="85"/>
      <c r="AD517" s="31">
        <f t="shared" ref="AD517:AD523" si="286">(I517-AB517)*COUNTIF(AL517:AU517,"L")</f>
        <v>0</v>
      </c>
      <c r="AE517" s="31"/>
      <c r="AF517" s="85"/>
      <c r="AG517" s="85">
        <f t="shared" ref="AG517:AG523" si="287">IFERROR(COUNTIF(AL517:AU517,"S")/(COUNTIF(AL517:AU517,"V")+COUNTIF(AL517:AU517,"S")),0)</f>
        <v>0</v>
      </c>
      <c r="AH517" s="31">
        <f t="shared" ref="AH517:AH523" si="288">(Y517-AB517-AD517)*AG517</f>
        <v>0</v>
      </c>
      <c r="AI517" s="85"/>
      <c r="AJ517" s="31">
        <f t="shared" ref="AJ517:AJ523" si="289">COUNTIF(AL517:AU517,"V")</f>
        <v>0</v>
      </c>
      <c r="AK517" s="31">
        <f t="shared" ref="AK517:AK523" si="290">Y517-AB517-AD517-AH517</f>
        <v>0</v>
      </c>
      <c r="AL517" s="85"/>
      <c r="AM517" s="85"/>
      <c r="AN517" s="85"/>
      <c r="AO517" s="85"/>
      <c r="AP517" s="85"/>
      <c r="AQ517" s="85"/>
      <c r="AR517" s="85"/>
      <c r="AS517" s="85"/>
      <c r="AT517" s="85"/>
      <c r="AU517" s="85"/>
      <c r="AV517" s="31"/>
      <c r="AW517" s="31"/>
      <c r="AX517" s="31"/>
    </row>
    <row r="518" spans="2:50" s="154" customFormat="1" ht="26" outlineLevel="1">
      <c r="B518" s="160" t="s">
        <v>803</v>
      </c>
      <c r="C518" s="26" t="s">
        <v>804</v>
      </c>
      <c r="D518" s="40" t="s">
        <v>50</v>
      </c>
      <c r="E518" s="16">
        <v>43189</v>
      </c>
      <c r="F518" s="26" t="s">
        <v>12</v>
      </c>
      <c r="G518" s="46" t="s">
        <v>13</v>
      </c>
      <c r="H518" s="106">
        <f t="shared" si="279"/>
        <v>800</v>
      </c>
      <c r="I518" s="106">
        <v>465</v>
      </c>
      <c r="J518" s="106">
        <v>335</v>
      </c>
      <c r="K518" s="258">
        <v>0</v>
      </c>
      <c r="L518" s="85" t="s">
        <v>1282</v>
      </c>
      <c r="M518" s="85" t="s">
        <v>1282</v>
      </c>
      <c r="N518" s="85" t="s">
        <v>1282</v>
      </c>
      <c r="O518" s="85" t="s">
        <v>1282</v>
      </c>
      <c r="P518" s="85" t="s">
        <v>1159</v>
      </c>
      <c r="Q518" s="85" t="s">
        <v>1159</v>
      </c>
      <c r="R518" s="85" t="s">
        <v>1159</v>
      </c>
      <c r="S518" s="179" t="s">
        <v>1281</v>
      </c>
      <c r="T518" s="85"/>
      <c r="U518" s="31">
        <f t="shared" si="283"/>
        <v>0</v>
      </c>
      <c r="V518" s="80"/>
      <c r="W518" s="276"/>
      <c r="X518" s="85"/>
      <c r="Y518" s="85">
        <f t="shared" si="284"/>
        <v>0</v>
      </c>
      <c r="AA518" s="85"/>
      <c r="AB518" s="31">
        <f t="shared" si="285"/>
        <v>0</v>
      </c>
      <c r="AC518" s="85"/>
      <c r="AD518" s="31">
        <f t="shared" si="286"/>
        <v>0</v>
      </c>
      <c r="AE518" s="31"/>
      <c r="AF518" s="85"/>
      <c r="AG518" s="85">
        <f t="shared" si="287"/>
        <v>0</v>
      </c>
      <c r="AH518" s="31">
        <f t="shared" si="288"/>
        <v>0</v>
      </c>
      <c r="AI518" s="85"/>
      <c r="AJ518" s="31">
        <f t="shared" si="289"/>
        <v>0</v>
      </c>
      <c r="AK518" s="31">
        <f t="shared" si="290"/>
        <v>0</v>
      </c>
      <c r="AL518" s="85"/>
      <c r="AM518" s="85"/>
      <c r="AN518" s="85"/>
      <c r="AO518" s="85"/>
      <c r="AP518" s="85"/>
      <c r="AQ518" s="85"/>
      <c r="AR518" s="85"/>
      <c r="AS518" s="85"/>
      <c r="AT518" s="85"/>
      <c r="AU518" s="85"/>
      <c r="AV518" s="31"/>
      <c r="AW518" s="31"/>
      <c r="AX518" s="31"/>
    </row>
    <row r="519" spans="2:50" s="154" customFormat="1" ht="26" outlineLevel="1">
      <c r="B519" s="160" t="s">
        <v>805</v>
      </c>
      <c r="C519" s="26" t="s">
        <v>806</v>
      </c>
      <c r="D519" s="40" t="s">
        <v>50</v>
      </c>
      <c r="E519" s="16">
        <v>43189</v>
      </c>
      <c r="F519" s="26" t="s">
        <v>12</v>
      </c>
      <c r="G519" s="46" t="s">
        <v>13</v>
      </c>
      <c r="H519" s="106">
        <f t="shared" si="279"/>
        <v>265</v>
      </c>
      <c r="I519" s="106">
        <v>125</v>
      </c>
      <c r="J519" s="106">
        <v>140</v>
      </c>
      <c r="K519" s="258">
        <v>0</v>
      </c>
      <c r="L519" s="85" t="s">
        <v>1282</v>
      </c>
      <c r="M519" s="85" t="s">
        <v>1282</v>
      </c>
      <c r="N519" s="85" t="s">
        <v>1282</v>
      </c>
      <c r="O519" s="85" t="s">
        <v>1282</v>
      </c>
      <c r="P519" s="85" t="s">
        <v>1159</v>
      </c>
      <c r="Q519" s="85" t="s">
        <v>1159</v>
      </c>
      <c r="R519" s="85" t="s">
        <v>1159</v>
      </c>
      <c r="S519" s="179" t="s">
        <v>1281</v>
      </c>
      <c r="T519" s="85"/>
      <c r="U519" s="31">
        <f t="shared" si="283"/>
        <v>0</v>
      </c>
      <c r="V519" s="80"/>
      <c r="W519" s="276"/>
      <c r="X519" s="85"/>
      <c r="Y519" s="85">
        <f t="shared" si="284"/>
        <v>0</v>
      </c>
      <c r="AA519" s="85"/>
      <c r="AB519" s="31">
        <f t="shared" si="285"/>
        <v>0</v>
      </c>
      <c r="AC519" s="85"/>
      <c r="AD519" s="31">
        <f t="shared" si="286"/>
        <v>0</v>
      </c>
      <c r="AE519" s="31"/>
      <c r="AF519" s="85"/>
      <c r="AG519" s="85">
        <f t="shared" si="287"/>
        <v>0</v>
      </c>
      <c r="AH519" s="31">
        <f t="shared" si="288"/>
        <v>0</v>
      </c>
      <c r="AI519" s="85"/>
      <c r="AJ519" s="31">
        <f t="shared" si="289"/>
        <v>0</v>
      </c>
      <c r="AK519" s="31">
        <f t="shared" si="290"/>
        <v>0</v>
      </c>
      <c r="AL519" s="85"/>
      <c r="AM519" s="85"/>
      <c r="AN519" s="85"/>
      <c r="AO519" s="85"/>
      <c r="AP519" s="85"/>
      <c r="AQ519" s="85"/>
      <c r="AR519" s="85"/>
      <c r="AS519" s="85"/>
      <c r="AT519" s="85"/>
      <c r="AU519" s="85"/>
      <c r="AV519" s="31"/>
      <c r="AW519" s="31"/>
      <c r="AX519" s="31"/>
    </row>
    <row r="520" spans="2:50" s="154" customFormat="1" ht="26" outlineLevel="1">
      <c r="B520" s="160" t="s">
        <v>807</v>
      </c>
      <c r="C520" s="26" t="s">
        <v>808</v>
      </c>
      <c r="D520" s="76" t="s">
        <v>50</v>
      </c>
      <c r="E520" s="16">
        <v>42870</v>
      </c>
      <c r="F520" s="26" t="s">
        <v>12</v>
      </c>
      <c r="G520" s="46" t="s">
        <v>13</v>
      </c>
      <c r="H520" s="106">
        <f t="shared" si="279"/>
        <v>305</v>
      </c>
      <c r="I520" s="106">
        <v>185</v>
      </c>
      <c r="J520" s="106">
        <v>120</v>
      </c>
      <c r="K520" s="258">
        <v>0</v>
      </c>
      <c r="L520" s="85" t="s">
        <v>1282</v>
      </c>
      <c r="M520" s="85" t="s">
        <v>1282</v>
      </c>
      <c r="N520" s="85" t="s">
        <v>1282</v>
      </c>
      <c r="O520" s="85" t="s">
        <v>1159</v>
      </c>
      <c r="P520" s="85" t="s">
        <v>1159</v>
      </c>
      <c r="Q520" s="85" t="s">
        <v>1159</v>
      </c>
      <c r="R520" s="85" t="s">
        <v>1159</v>
      </c>
      <c r="S520" s="179" t="s">
        <v>1281</v>
      </c>
      <c r="T520" s="85"/>
      <c r="U520" s="31">
        <f t="shared" si="283"/>
        <v>0</v>
      </c>
      <c r="V520" s="80"/>
      <c r="W520" s="276"/>
      <c r="X520" s="85"/>
      <c r="Y520" s="85">
        <f t="shared" si="284"/>
        <v>0</v>
      </c>
      <c r="AA520" s="85"/>
      <c r="AB520" s="31">
        <f t="shared" si="285"/>
        <v>0</v>
      </c>
      <c r="AC520" s="85"/>
      <c r="AD520" s="31">
        <f t="shared" si="286"/>
        <v>0</v>
      </c>
      <c r="AE520" s="31"/>
      <c r="AF520" s="85"/>
      <c r="AG520" s="85">
        <f t="shared" si="287"/>
        <v>0</v>
      </c>
      <c r="AH520" s="31">
        <f t="shared" si="288"/>
        <v>0</v>
      </c>
      <c r="AI520" s="85"/>
      <c r="AJ520" s="31">
        <f t="shared" si="289"/>
        <v>0</v>
      </c>
      <c r="AK520" s="31">
        <f t="shared" si="290"/>
        <v>0</v>
      </c>
      <c r="AL520" s="85"/>
      <c r="AM520" s="85"/>
      <c r="AN520" s="85"/>
      <c r="AO520" s="85"/>
      <c r="AP520" s="85"/>
      <c r="AQ520" s="85"/>
      <c r="AR520" s="85"/>
      <c r="AS520" s="85"/>
      <c r="AT520" s="85"/>
      <c r="AU520" s="85"/>
      <c r="AV520" s="31"/>
      <c r="AW520" s="31"/>
      <c r="AX520" s="31"/>
    </row>
    <row r="521" spans="2:50" s="154" customFormat="1" ht="26" outlineLevel="1">
      <c r="B521" s="160" t="s">
        <v>809</v>
      </c>
      <c r="C521" s="6" t="s">
        <v>810</v>
      </c>
      <c r="D521" s="25" t="s">
        <v>95</v>
      </c>
      <c r="E521" s="16">
        <v>42583</v>
      </c>
      <c r="F521" s="26" t="s">
        <v>12</v>
      </c>
      <c r="G521" s="46" t="s">
        <v>13</v>
      </c>
      <c r="H521" s="106">
        <f t="shared" si="279"/>
        <v>245</v>
      </c>
      <c r="I521" s="106">
        <v>125</v>
      </c>
      <c r="J521" s="106">
        <v>120</v>
      </c>
      <c r="K521" s="258">
        <v>0</v>
      </c>
      <c r="L521" s="85" t="s">
        <v>1282</v>
      </c>
      <c r="M521" s="85" t="s">
        <v>1282</v>
      </c>
      <c r="N521" s="85" t="s">
        <v>1282</v>
      </c>
      <c r="O521" s="85" t="s">
        <v>1282</v>
      </c>
      <c r="P521" s="85" t="s">
        <v>1159</v>
      </c>
      <c r="Q521" s="85" t="s">
        <v>1159</v>
      </c>
      <c r="R521" s="85" t="s">
        <v>1159</v>
      </c>
      <c r="S521" s="179" t="s">
        <v>1281</v>
      </c>
      <c r="T521" s="85"/>
      <c r="U521" s="31">
        <f t="shared" si="283"/>
        <v>0</v>
      </c>
      <c r="V521" s="80"/>
      <c r="W521" s="276"/>
      <c r="X521" s="85"/>
      <c r="Y521" s="85">
        <f t="shared" si="284"/>
        <v>0</v>
      </c>
      <c r="AA521" s="85"/>
      <c r="AB521" s="31">
        <f t="shared" si="285"/>
        <v>0</v>
      </c>
      <c r="AC521" s="85"/>
      <c r="AD521" s="31">
        <f t="shared" si="286"/>
        <v>0</v>
      </c>
      <c r="AE521" s="31"/>
      <c r="AF521" s="85"/>
      <c r="AG521" s="85">
        <f t="shared" si="287"/>
        <v>0</v>
      </c>
      <c r="AH521" s="31">
        <f t="shared" si="288"/>
        <v>0</v>
      </c>
      <c r="AI521" s="85"/>
      <c r="AJ521" s="31">
        <f t="shared" si="289"/>
        <v>0</v>
      </c>
      <c r="AK521" s="31">
        <f t="shared" si="290"/>
        <v>0</v>
      </c>
      <c r="AL521" s="85"/>
      <c r="AM521" s="85"/>
      <c r="AN521" s="85"/>
      <c r="AO521" s="85"/>
      <c r="AP521" s="85"/>
      <c r="AQ521" s="85"/>
      <c r="AR521" s="85"/>
      <c r="AS521" s="85"/>
      <c r="AT521" s="85"/>
      <c r="AU521" s="85"/>
      <c r="AV521" s="31"/>
      <c r="AW521" s="31"/>
      <c r="AX521" s="31"/>
    </row>
    <row r="522" spans="2:50" s="154" customFormat="1" ht="26" outlineLevel="1">
      <c r="B522" s="160" t="s">
        <v>811</v>
      </c>
      <c r="C522" s="6" t="s">
        <v>812</v>
      </c>
      <c r="D522" s="25" t="s">
        <v>95</v>
      </c>
      <c r="E522" s="16">
        <v>42583</v>
      </c>
      <c r="F522" s="26" t="s">
        <v>12</v>
      </c>
      <c r="G522" s="46" t="s">
        <v>13</v>
      </c>
      <c r="H522" s="106">
        <f t="shared" si="279"/>
        <v>180</v>
      </c>
      <c r="I522" s="106">
        <v>60</v>
      </c>
      <c r="J522" s="106">
        <v>120</v>
      </c>
      <c r="K522" s="258">
        <v>0</v>
      </c>
      <c r="L522" s="85" t="s">
        <v>1282</v>
      </c>
      <c r="M522" s="85" t="s">
        <v>1282</v>
      </c>
      <c r="N522" s="85" t="s">
        <v>1282</v>
      </c>
      <c r="O522" s="85" t="s">
        <v>1282</v>
      </c>
      <c r="P522" s="85" t="s">
        <v>1159</v>
      </c>
      <c r="Q522" s="85" t="s">
        <v>1159</v>
      </c>
      <c r="R522" s="85" t="s">
        <v>1159</v>
      </c>
      <c r="S522" s="179" t="s">
        <v>1281</v>
      </c>
      <c r="T522" s="85"/>
      <c r="U522" s="31">
        <f t="shared" si="283"/>
        <v>0</v>
      </c>
      <c r="V522" s="80"/>
      <c r="W522" s="276"/>
      <c r="X522" s="85"/>
      <c r="Y522" s="85">
        <f t="shared" si="284"/>
        <v>0</v>
      </c>
      <c r="AA522" s="85"/>
      <c r="AB522" s="31">
        <f t="shared" si="285"/>
        <v>0</v>
      </c>
      <c r="AC522" s="85"/>
      <c r="AD522" s="31">
        <f t="shared" si="286"/>
        <v>0</v>
      </c>
      <c r="AE522" s="31"/>
      <c r="AF522" s="85"/>
      <c r="AG522" s="85">
        <f t="shared" si="287"/>
        <v>0</v>
      </c>
      <c r="AH522" s="31">
        <f t="shared" si="288"/>
        <v>0</v>
      </c>
      <c r="AI522" s="85"/>
      <c r="AJ522" s="31">
        <f t="shared" si="289"/>
        <v>0</v>
      </c>
      <c r="AK522" s="31">
        <f t="shared" si="290"/>
        <v>0</v>
      </c>
      <c r="AL522" s="85"/>
      <c r="AM522" s="85"/>
      <c r="AN522" s="85"/>
      <c r="AO522" s="85"/>
      <c r="AP522" s="85"/>
      <c r="AQ522" s="85"/>
      <c r="AR522" s="85"/>
      <c r="AS522" s="85"/>
      <c r="AT522" s="85"/>
      <c r="AU522" s="85"/>
      <c r="AV522" s="31"/>
      <c r="AW522" s="31"/>
      <c r="AX522" s="31"/>
    </row>
    <row r="523" spans="2:50" s="154" customFormat="1" ht="26" outlineLevel="1">
      <c r="B523" s="160" t="s">
        <v>813</v>
      </c>
      <c r="C523" s="6" t="s">
        <v>814</v>
      </c>
      <c r="D523" s="25" t="s">
        <v>39</v>
      </c>
      <c r="E523" s="16">
        <v>42619</v>
      </c>
      <c r="F523" s="26" t="s">
        <v>12</v>
      </c>
      <c r="G523" s="46" t="s">
        <v>13</v>
      </c>
      <c r="H523" s="106">
        <f t="shared" si="279"/>
        <v>3360</v>
      </c>
      <c r="I523" s="106">
        <v>460</v>
      </c>
      <c r="J523" s="106">
        <v>2900</v>
      </c>
      <c r="K523" s="258">
        <v>0</v>
      </c>
      <c r="L523" s="85" t="s">
        <v>1282</v>
      </c>
      <c r="M523" s="85" t="s">
        <v>1282</v>
      </c>
      <c r="N523" s="85" t="s">
        <v>1282</v>
      </c>
      <c r="O523" s="85" t="s">
        <v>1282</v>
      </c>
      <c r="P523" s="85" t="s">
        <v>1159</v>
      </c>
      <c r="Q523" s="85" t="s">
        <v>1159</v>
      </c>
      <c r="R523" s="85" t="s">
        <v>1159</v>
      </c>
      <c r="S523" s="179" t="s">
        <v>1281</v>
      </c>
      <c r="T523" s="85"/>
      <c r="U523" s="31">
        <f t="shared" si="283"/>
        <v>0</v>
      </c>
      <c r="V523" s="80"/>
      <c r="W523" s="276"/>
      <c r="X523" s="85"/>
      <c r="Y523" s="85">
        <f t="shared" si="284"/>
        <v>0</v>
      </c>
      <c r="AA523" s="85"/>
      <c r="AB523" s="31">
        <f t="shared" si="285"/>
        <v>0</v>
      </c>
      <c r="AC523" s="85"/>
      <c r="AD523" s="31">
        <f t="shared" si="286"/>
        <v>0</v>
      </c>
      <c r="AE523" s="31"/>
      <c r="AF523" s="85"/>
      <c r="AG523" s="85">
        <f t="shared" si="287"/>
        <v>0</v>
      </c>
      <c r="AH523" s="31">
        <f t="shared" si="288"/>
        <v>0</v>
      </c>
      <c r="AI523" s="85"/>
      <c r="AJ523" s="31">
        <f t="shared" si="289"/>
        <v>0</v>
      </c>
      <c r="AK523" s="31">
        <f t="shared" si="290"/>
        <v>0</v>
      </c>
      <c r="AL523" s="85"/>
      <c r="AM523" s="85"/>
      <c r="AN523" s="85"/>
      <c r="AO523" s="85"/>
      <c r="AP523" s="85"/>
      <c r="AQ523" s="85"/>
      <c r="AR523" s="85"/>
      <c r="AS523" s="85"/>
      <c r="AT523" s="85"/>
      <c r="AU523" s="85"/>
      <c r="AV523" s="31"/>
      <c r="AW523" s="31"/>
      <c r="AX523" s="31"/>
    </row>
    <row r="524" spans="2:50" s="154" customFormat="1" ht="13">
      <c r="B524" s="397" t="s">
        <v>970</v>
      </c>
      <c r="C524" s="397"/>
      <c r="D524" s="397"/>
      <c r="E524" s="398"/>
      <c r="F524" s="99" t="s">
        <v>7</v>
      </c>
      <c r="G524" s="100"/>
      <c r="H524" s="101">
        <f ca="1">H525/60</f>
        <v>397.5</v>
      </c>
      <c r="I524" s="101">
        <f ca="1">I525/60</f>
        <v>229.16666666666666</v>
      </c>
      <c r="J524" s="101">
        <f>J525/60</f>
        <v>168.33333333333334</v>
      </c>
      <c r="K524" s="259">
        <f>K525/60</f>
        <v>0</v>
      </c>
      <c r="L524" s="166"/>
      <c r="M524" s="166"/>
      <c r="N524" s="166"/>
      <c r="O524" s="166"/>
      <c r="P524" s="166"/>
      <c r="Q524" s="166"/>
      <c r="R524" s="166"/>
      <c r="S524" s="102"/>
      <c r="T524" s="166"/>
      <c r="U524" s="101">
        <f>U525/60</f>
        <v>0</v>
      </c>
      <c r="V524" s="102"/>
      <c r="W524" s="278"/>
      <c r="X524" s="166"/>
      <c r="Y524" s="101">
        <f>Y525/60</f>
        <v>0</v>
      </c>
      <c r="AA524" s="101"/>
      <c r="AB524" s="101">
        <f t="shared" ref="AB524:AK524" si="291">AB525/60</f>
        <v>0</v>
      </c>
      <c r="AC524" s="101"/>
      <c r="AD524" s="101">
        <f>AD525/60</f>
        <v>0</v>
      </c>
      <c r="AE524" s="101"/>
      <c r="AF524" s="101"/>
      <c r="AG524" s="101"/>
      <c r="AH524" s="101">
        <f>AH525/60</f>
        <v>0</v>
      </c>
      <c r="AI524" s="101"/>
      <c r="AJ524" s="166"/>
      <c r="AK524" s="101">
        <f t="shared" si="291"/>
        <v>0</v>
      </c>
      <c r="AL524" s="166"/>
      <c r="AM524" s="166"/>
      <c r="AN524" s="166"/>
      <c r="AO524" s="166"/>
      <c r="AP524" s="166"/>
      <c r="AQ524" s="166"/>
      <c r="AR524" s="166"/>
      <c r="AS524" s="166"/>
      <c r="AT524" s="166"/>
      <c r="AU524" s="166"/>
      <c r="AV524" s="101"/>
      <c r="AW524" s="101"/>
      <c r="AX524" s="101">
        <f>AX525/60</f>
        <v>0</v>
      </c>
    </row>
    <row r="525" spans="2:50" s="154" customFormat="1" ht="13">
      <c r="B525" s="397"/>
      <c r="C525" s="397"/>
      <c r="D525" s="397"/>
      <c r="E525" s="398"/>
      <c r="F525" s="103" t="s">
        <v>8</v>
      </c>
      <c r="G525" s="104"/>
      <c r="H525" s="105">
        <f t="shared" ref="H525:H536" ca="1" si="292">SUM(I525:J525)</f>
        <v>23850</v>
      </c>
      <c r="I525" s="105">
        <f ca="1">SUMIF(F526:F4544,"DQA",$I526:$I536)</f>
        <v>13750</v>
      </c>
      <c r="J525" s="105">
        <f>SUMIF(F526:F536,"DQA",$J526:$J536)</f>
        <v>10100</v>
      </c>
      <c r="K525" s="260">
        <f>SUM(K526:K536)</f>
        <v>0</v>
      </c>
      <c r="L525" s="166"/>
      <c r="M525" s="166"/>
      <c r="N525" s="166"/>
      <c r="O525" s="166"/>
      <c r="P525" s="166"/>
      <c r="Q525" s="166"/>
      <c r="R525" s="166"/>
      <c r="S525" s="102"/>
      <c r="T525" s="166"/>
      <c r="U525" s="105">
        <f>SUM(U526:U536)</f>
        <v>0</v>
      </c>
      <c r="V525" s="102"/>
      <c r="W525" s="278"/>
      <c r="X525" s="166"/>
      <c r="Y525" s="105">
        <f>SUM(Y526:Y536)</f>
        <v>0</v>
      </c>
      <c r="AA525" s="101"/>
      <c r="AB525" s="101">
        <f t="shared" ref="AB525" si="293">SUM(AB526:AB536)</f>
        <v>0</v>
      </c>
      <c r="AC525" s="101"/>
      <c r="AD525" s="101">
        <f>SUM(AD526:AD536)</f>
        <v>0</v>
      </c>
      <c r="AE525" s="101"/>
      <c r="AF525" s="101"/>
      <c r="AG525" s="101"/>
      <c r="AH525" s="101">
        <f>SUM(AH526:AH536)</f>
        <v>0</v>
      </c>
      <c r="AI525" s="101"/>
      <c r="AJ525" s="166"/>
      <c r="AK525" s="101">
        <f t="shared" ref="AK525" si="294">SUM(AK526:AK536)</f>
        <v>0</v>
      </c>
      <c r="AL525" s="166"/>
      <c r="AM525" s="166"/>
      <c r="AN525" s="166"/>
      <c r="AO525" s="166"/>
      <c r="AP525" s="166"/>
      <c r="AQ525" s="166"/>
      <c r="AR525" s="166"/>
      <c r="AS525" s="166"/>
      <c r="AT525" s="166"/>
      <c r="AU525" s="166"/>
      <c r="AV525" s="101"/>
      <c r="AW525" s="101"/>
      <c r="AX525" s="101">
        <f t="shared" ref="AX525" si="295">SUM(AX526:AX536)</f>
        <v>0</v>
      </c>
    </row>
    <row r="526" spans="2:50" s="154" customFormat="1" ht="13" outlineLevel="1">
      <c r="B526" s="160" t="s">
        <v>815</v>
      </c>
      <c r="C526" s="6" t="s">
        <v>1009</v>
      </c>
      <c r="D526" s="25" t="s">
        <v>1008</v>
      </c>
      <c r="E526" s="16">
        <v>43524</v>
      </c>
      <c r="F526" s="26" t="s">
        <v>12</v>
      </c>
      <c r="G526" s="46" t="s">
        <v>13</v>
      </c>
      <c r="H526" s="57">
        <f t="shared" si="292"/>
        <v>75</v>
      </c>
      <c r="I526" s="57">
        <v>45</v>
      </c>
      <c r="J526" s="57">
        <v>30</v>
      </c>
      <c r="K526" s="258">
        <v>0</v>
      </c>
      <c r="L526" s="85" t="s">
        <v>1159</v>
      </c>
      <c r="M526" s="85" t="s">
        <v>1159</v>
      </c>
      <c r="N526" s="85" t="s">
        <v>1158</v>
      </c>
      <c r="O526" s="85" t="s">
        <v>1158</v>
      </c>
      <c r="P526" s="85" t="s">
        <v>1158</v>
      </c>
      <c r="Q526" s="85" t="s">
        <v>1159</v>
      </c>
      <c r="R526" s="85" t="s">
        <v>1159</v>
      </c>
      <c r="S526" s="179" t="s">
        <v>1283</v>
      </c>
      <c r="T526" s="85"/>
      <c r="U526" s="31">
        <f t="shared" ref="U526:U536" si="296">SUMIF(T526,"Y",I526)</f>
        <v>0</v>
      </c>
      <c r="V526" s="80"/>
      <c r="W526" s="276"/>
      <c r="X526" s="85"/>
      <c r="Y526" s="85">
        <f t="shared" ref="Y526:Y536" si="297">U526*X526</f>
        <v>0</v>
      </c>
      <c r="AA526" s="85"/>
      <c r="AB526" s="31">
        <f t="shared" ref="AB526:AB536" si="298">SUMIF(AA526,"Y",K526)*X526</f>
        <v>0</v>
      </c>
      <c r="AC526" s="85"/>
      <c r="AD526" s="31">
        <f t="shared" ref="AD526:AD536" si="299">(I526-AB526)*COUNTIF(AL526:AU526,"L")</f>
        <v>0</v>
      </c>
      <c r="AE526" s="31"/>
      <c r="AF526" s="85"/>
      <c r="AG526" s="85">
        <f t="shared" ref="AG526:AG536" si="300">IFERROR(COUNTIF(AL526:AU526,"S")/(COUNTIF(AL526:AU526,"V")+COUNTIF(AL526:AU526,"S")),0)</f>
        <v>0</v>
      </c>
      <c r="AH526" s="31">
        <f t="shared" ref="AH526:AH536" si="301">(Y526-AB526-AD526)*AG526</f>
        <v>0</v>
      </c>
      <c r="AI526" s="85"/>
      <c r="AJ526" s="31">
        <f t="shared" ref="AJ526:AJ536" si="302">COUNTIF(AL526:AU526,"V")</f>
        <v>0</v>
      </c>
      <c r="AK526" s="31">
        <f t="shared" ref="AK526:AK536" si="303">Y526-AB526-AD526-AH526</f>
        <v>0</v>
      </c>
      <c r="AL526" s="85"/>
      <c r="AM526" s="85"/>
      <c r="AN526" s="85"/>
      <c r="AO526" s="85"/>
      <c r="AP526" s="85"/>
      <c r="AQ526" s="85"/>
      <c r="AR526" s="85"/>
      <c r="AS526" s="85"/>
      <c r="AT526" s="85"/>
      <c r="AU526" s="85"/>
      <c r="AV526" s="31"/>
      <c r="AW526" s="31"/>
      <c r="AX526" s="31"/>
    </row>
    <row r="527" spans="2:50" s="154" customFormat="1" ht="13" outlineLevel="1">
      <c r="B527" s="160" t="s">
        <v>816</v>
      </c>
      <c r="C527" s="6" t="s">
        <v>1010</v>
      </c>
      <c r="D527" s="25" t="s">
        <v>1011</v>
      </c>
      <c r="E527" s="16">
        <v>43524</v>
      </c>
      <c r="F527" s="26" t="s">
        <v>12</v>
      </c>
      <c r="G527" s="46" t="s">
        <v>13</v>
      </c>
      <c r="H527" s="57">
        <f t="shared" si="292"/>
        <v>30</v>
      </c>
      <c r="I527" s="57">
        <v>30</v>
      </c>
      <c r="J527" s="57">
        <v>0</v>
      </c>
      <c r="K527" s="258">
        <v>0</v>
      </c>
      <c r="L527" s="85" t="s">
        <v>1159</v>
      </c>
      <c r="M527" s="85" t="s">
        <v>1159</v>
      </c>
      <c r="N527" s="85" t="s">
        <v>1158</v>
      </c>
      <c r="O527" s="85" t="s">
        <v>1158</v>
      </c>
      <c r="P527" s="85" t="s">
        <v>1158</v>
      </c>
      <c r="Q527" s="85" t="s">
        <v>1159</v>
      </c>
      <c r="R527" s="85" t="s">
        <v>1159</v>
      </c>
      <c r="S527" s="179" t="s">
        <v>1283</v>
      </c>
      <c r="T527" s="85"/>
      <c r="U527" s="31">
        <f t="shared" si="296"/>
        <v>0</v>
      </c>
      <c r="V527" s="80"/>
      <c r="W527" s="276"/>
      <c r="X527" s="85"/>
      <c r="Y527" s="85">
        <f t="shared" si="297"/>
        <v>0</v>
      </c>
      <c r="AA527" s="85"/>
      <c r="AB527" s="31">
        <f t="shared" si="298"/>
        <v>0</v>
      </c>
      <c r="AC527" s="85"/>
      <c r="AD527" s="31">
        <f t="shared" si="299"/>
        <v>0</v>
      </c>
      <c r="AE527" s="31"/>
      <c r="AF527" s="85"/>
      <c r="AG527" s="85">
        <f t="shared" si="300"/>
        <v>0</v>
      </c>
      <c r="AH527" s="31">
        <f t="shared" si="301"/>
        <v>0</v>
      </c>
      <c r="AI527" s="85"/>
      <c r="AJ527" s="31">
        <f t="shared" si="302"/>
        <v>0</v>
      </c>
      <c r="AK527" s="31">
        <f t="shared" si="303"/>
        <v>0</v>
      </c>
      <c r="AL527" s="85"/>
      <c r="AM527" s="85"/>
      <c r="AN527" s="85"/>
      <c r="AO527" s="85"/>
      <c r="AP527" s="85"/>
      <c r="AQ527" s="85"/>
      <c r="AR527" s="85"/>
      <c r="AS527" s="85"/>
      <c r="AT527" s="85"/>
      <c r="AU527" s="85"/>
      <c r="AV527" s="31"/>
      <c r="AW527" s="31"/>
      <c r="AX527" s="31"/>
    </row>
    <row r="528" spans="2:50" s="154" customFormat="1" ht="13" outlineLevel="1">
      <c r="B528" s="160" t="s">
        <v>817</v>
      </c>
      <c r="C528" s="59" t="s">
        <v>1012</v>
      </c>
      <c r="D528" s="49" t="s">
        <v>1014</v>
      </c>
      <c r="E528" s="38">
        <v>43697</v>
      </c>
      <c r="F528" s="26" t="s">
        <v>12</v>
      </c>
      <c r="G528" s="46" t="s">
        <v>13</v>
      </c>
      <c r="H528" s="57">
        <f t="shared" si="292"/>
        <v>250</v>
      </c>
      <c r="I528" s="57">
        <v>125</v>
      </c>
      <c r="J528" s="57">
        <v>125</v>
      </c>
      <c r="K528" s="258">
        <v>0</v>
      </c>
      <c r="L528" s="85" t="s">
        <v>1159</v>
      </c>
      <c r="M528" s="85" t="s">
        <v>1159</v>
      </c>
      <c r="N528" s="85" t="s">
        <v>1158</v>
      </c>
      <c r="O528" s="85" t="s">
        <v>1158</v>
      </c>
      <c r="P528" s="85" t="s">
        <v>1158</v>
      </c>
      <c r="Q528" s="85" t="s">
        <v>1159</v>
      </c>
      <c r="R528" s="85" t="s">
        <v>1159</v>
      </c>
      <c r="S528" s="179" t="s">
        <v>1283</v>
      </c>
      <c r="T528" s="85"/>
      <c r="U528" s="31">
        <f t="shared" si="296"/>
        <v>0</v>
      </c>
      <c r="V528" s="80"/>
      <c r="W528" s="276"/>
      <c r="X528" s="85"/>
      <c r="Y528" s="85">
        <f t="shared" si="297"/>
        <v>0</v>
      </c>
      <c r="AA528" s="85"/>
      <c r="AB528" s="31">
        <f t="shared" si="298"/>
        <v>0</v>
      </c>
      <c r="AC528" s="85"/>
      <c r="AD528" s="31">
        <f t="shared" si="299"/>
        <v>0</v>
      </c>
      <c r="AE528" s="31"/>
      <c r="AF528" s="85"/>
      <c r="AG528" s="85">
        <f t="shared" si="300"/>
        <v>0</v>
      </c>
      <c r="AH528" s="31">
        <f t="shared" si="301"/>
        <v>0</v>
      </c>
      <c r="AI528" s="85"/>
      <c r="AJ528" s="31">
        <f t="shared" si="302"/>
        <v>0</v>
      </c>
      <c r="AK528" s="31">
        <f t="shared" si="303"/>
        <v>0</v>
      </c>
      <c r="AL528" s="85"/>
      <c r="AM528" s="85"/>
      <c r="AN528" s="85"/>
      <c r="AO528" s="85"/>
      <c r="AP528" s="85"/>
      <c r="AQ528" s="85"/>
      <c r="AR528" s="85"/>
      <c r="AS528" s="85"/>
      <c r="AT528" s="85"/>
      <c r="AU528" s="85"/>
      <c r="AV528" s="31"/>
      <c r="AW528" s="31"/>
      <c r="AX528" s="31"/>
    </row>
    <row r="529" spans="2:50" s="154" customFormat="1" ht="13" outlineLevel="1">
      <c r="B529" s="160" t="s">
        <v>818</v>
      </c>
      <c r="C529" s="59" t="s">
        <v>1013</v>
      </c>
      <c r="D529" s="49" t="s">
        <v>947</v>
      </c>
      <c r="E529" s="38">
        <v>43676</v>
      </c>
      <c r="F529" s="26" t="s">
        <v>12</v>
      </c>
      <c r="G529" s="46" t="s">
        <v>13</v>
      </c>
      <c r="H529" s="57">
        <f t="shared" si="292"/>
        <v>1270</v>
      </c>
      <c r="I529" s="57">
        <v>155</v>
      </c>
      <c r="J529" s="57">
        <v>1115</v>
      </c>
      <c r="K529" s="258">
        <v>0</v>
      </c>
      <c r="L529" s="85" t="s">
        <v>1159</v>
      </c>
      <c r="M529" s="85" t="s">
        <v>1159</v>
      </c>
      <c r="N529" s="85" t="s">
        <v>1158</v>
      </c>
      <c r="O529" s="85" t="s">
        <v>1158</v>
      </c>
      <c r="P529" s="85" t="s">
        <v>1158</v>
      </c>
      <c r="Q529" s="85" t="s">
        <v>1159</v>
      </c>
      <c r="R529" s="85" t="s">
        <v>1159</v>
      </c>
      <c r="S529" s="179" t="s">
        <v>1283</v>
      </c>
      <c r="T529" s="85"/>
      <c r="U529" s="31">
        <f t="shared" si="296"/>
        <v>0</v>
      </c>
      <c r="V529" s="80"/>
      <c r="W529" s="276"/>
      <c r="X529" s="85"/>
      <c r="Y529" s="85">
        <f t="shared" si="297"/>
        <v>0</v>
      </c>
      <c r="AA529" s="85"/>
      <c r="AB529" s="31">
        <f t="shared" si="298"/>
        <v>0</v>
      </c>
      <c r="AC529" s="85"/>
      <c r="AD529" s="31">
        <f t="shared" si="299"/>
        <v>0</v>
      </c>
      <c r="AE529" s="31"/>
      <c r="AF529" s="85"/>
      <c r="AG529" s="85">
        <f t="shared" si="300"/>
        <v>0</v>
      </c>
      <c r="AH529" s="31">
        <f t="shared" si="301"/>
        <v>0</v>
      </c>
      <c r="AI529" s="85"/>
      <c r="AJ529" s="31">
        <f t="shared" si="302"/>
        <v>0</v>
      </c>
      <c r="AK529" s="31">
        <f t="shared" si="303"/>
        <v>0</v>
      </c>
      <c r="AL529" s="85"/>
      <c r="AM529" s="85"/>
      <c r="AN529" s="85"/>
      <c r="AO529" s="85"/>
      <c r="AP529" s="85"/>
      <c r="AQ529" s="85"/>
      <c r="AR529" s="85"/>
      <c r="AS529" s="85"/>
      <c r="AT529" s="85"/>
      <c r="AU529" s="85"/>
      <c r="AV529" s="31"/>
      <c r="AW529" s="31"/>
      <c r="AX529" s="31"/>
    </row>
    <row r="530" spans="2:50" s="154" customFormat="1" ht="13" outlineLevel="1">
      <c r="B530" s="160" t="s">
        <v>819</v>
      </c>
      <c r="C530" s="59" t="s">
        <v>820</v>
      </c>
      <c r="D530" s="49" t="s">
        <v>1008</v>
      </c>
      <c r="E530" s="38">
        <v>43524</v>
      </c>
      <c r="F530" s="26" t="s">
        <v>12</v>
      </c>
      <c r="G530" s="46" t="s">
        <v>13</v>
      </c>
      <c r="H530" s="57">
        <f t="shared" si="292"/>
        <v>205</v>
      </c>
      <c r="I530" s="57">
        <v>85</v>
      </c>
      <c r="J530" s="57">
        <v>120</v>
      </c>
      <c r="K530" s="258">
        <v>0</v>
      </c>
      <c r="L530" s="85" t="s">
        <v>1159</v>
      </c>
      <c r="M530" s="85" t="s">
        <v>1159</v>
      </c>
      <c r="N530" s="85" t="s">
        <v>1158</v>
      </c>
      <c r="O530" s="85" t="s">
        <v>1158</v>
      </c>
      <c r="P530" s="85" t="s">
        <v>1158</v>
      </c>
      <c r="Q530" s="85" t="s">
        <v>1159</v>
      </c>
      <c r="R530" s="85" t="s">
        <v>1159</v>
      </c>
      <c r="S530" s="179" t="s">
        <v>1283</v>
      </c>
      <c r="T530" s="85"/>
      <c r="U530" s="31">
        <f t="shared" si="296"/>
        <v>0</v>
      </c>
      <c r="V530" s="80"/>
      <c r="W530" s="276"/>
      <c r="X530" s="85"/>
      <c r="Y530" s="85">
        <f t="shared" si="297"/>
        <v>0</v>
      </c>
      <c r="AA530" s="85"/>
      <c r="AB530" s="31">
        <f t="shared" si="298"/>
        <v>0</v>
      </c>
      <c r="AC530" s="85"/>
      <c r="AD530" s="31">
        <f t="shared" si="299"/>
        <v>0</v>
      </c>
      <c r="AE530" s="31"/>
      <c r="AF530" s="85"/>
      <c r="AG530" s="85">
        <f t="shared" si="300"/>
        <v>0</v>
      </c>
      <c r="AH530" s="31">
        <f t="shared" si="301"/>
        <v>0</v>
      </c>
      <c r="AI530" s="85"/>
      <c r="AJ530" s="31">
        <f t="shared" si="302"/>
        <v>0</v>
      </c>
      <c r="AK530" s="31">
        <f t="shared" si="303"/>
        <v>0</v>
      </c>
      <c r="AL530" s="85"/>
      <c r="AM530" s="85"/>
      <c r="AN530" s="85"/>
      <c r="AO530" s="85"/>
      <c r="AP530" s="85"/>
      <c r="AQ530" s="85"/>
      <c r="AR530" s="85"/>
      <c r="AS530" s="85"/>
      <c r="AT530" s="85"/>
      <c r="AU530" s="85"/>
      <c r="AV530" s="31"/>
      <c r="AW530" s="31"/>
      <c r="AX530" s="31"/>
    </row>
    <row r="531" spans="2:50" s="154" customFormat="1" ht="13" outlineLevel="1">
      <c r="B531" s="160" t="s">
        <v>821</v>
      </c>
      <c r="C531" s="59" t="s">
        <v>822</v>
      </c>
      <c r="D531" s="49" t="s">
        <v>1008</v>
      </c>
      <c r="E531" s="38">
        <v>43524</v>
      </c>
      <c r="F531" s="26" t="s">
        <v>12</v>
      </c>
      <c r="G531" s="46" t="s">
        <v>13</v>
      </c>
      <c r="H531" s="57">
        <f t="shared" si="292"/>
        <v>1850</v>
      </c>
      <c r="I531" s="57">
        <v>230</v>
      </c>
      <c r="J531" s="57">
        <v>1620</v>
      </c>
      <c r="K531" s="258">
        <v>0</v>
      </c>
      <c r="L531" s="85" t="s">
        <v>1159</v>
      </c>
      <c r="M531" s="85" t="s">
        <v>1159</v>
      </c>
      <c r="N531" s="85" t="s">
        <v>1158</v>
      </c>
      <c r="O531" s="85" t="s">
        <v>1158</v>
      </c>
      <c r="P531" s="85" t="s">
        <v>1158</v>
      </c>
      <c r="Q531" s="85" t="s">
        <v>1159</v>
      </c>
      <c r="R531" s="85" t="s">
        <v>1159</v>
      </c>
      <c r="S531" s="179" t="s">
        <v>1283</v>
      </c>
      <c r="T531" s="85"/>
      <c r="U531" s="31">
        <f t="shared" si="296"/>
        <v>0</v>
      </c>
      <c r="V531" s="80"/>
      <c r="W531" s="276"/>
      <c r="X531" s="85"/>
      <c r="Y531" s="85">
        <f t="shared" si="297"/>
        <v>0</v>
      </c>
      <c r="AA531" s="85"/>
      <c r="AB531" s="31">
        <f t="shared" si="298"/>
        <v>0</v>
      </c>
      <c r="AC531" s="85"/>
      <c r="AD531" s="31">
        <f t="shared" si="299"/>
        <v>0</v>
      </c>
      <c r="AE531" s="31"/>
      <c r="AF531" s="85"/>
      <c r="AG531" s="85">
        <f t="shared" si="300"/>
        <v>0</v>
      </c>
      <c r="AH531" s="31">
        <f t="shared" si="301"/>
        <v>0</v>
      </c>
      <c r="AI531" s="85"/>
      <c r="AJ531" s="31">
        <f t="shared" si="302"/>
        <v>0</v>
      </c>
      <c r="AK531" s="31">
        <f t="shared" si="303"/>
        <v>0</v>
      </c>
      <c r="AL531" s="85"/>
      <c r="AM531" s="85"/>
      <c r="AN531" s="85"/>
      <c r="AO531" s="85"/>
      <c r="AP531" s="85"/>
      <c r="AQ531" s="85"/>
      <c r="AR531" s="85"/>
      <c r="AS531" s="85"/>
      <c r="AT531" s="85"/>
      <c r="AU531" s="85"/>
      <c r="AV531" s="31"/>
      <c r="AW531" s="31"/>
      <c r="AX531" s="31"/>
    </row>
    <row r="532" spans="2:50" s="154" customFormat="1" ht="13" outlineLevel="1">
      <c r="B532" s="160" t="s">
        <v>823</v>
      </c>
      <c r="C532" s="59" t="s">
        <v>824</v>
      </c>
      <c r="D532" s="49" t="s">
        <v>1014</v>
      </c>
      <c r="E532" s="38">
        <v>43524</v>
      </c>
      <c r="F532" s="26" t="s">
        <v>12</v>
      </c>
      <c r="G532" s="46" t="s">
        <v>13</v>
      </c>
      <c r="H532" s="57">
        <f t="shared" si="292"/>
        <v>835</v>
      </c>
      <c r="I532" s="57">
        <v>115</v>
      </c>
      <c r="J532" s="57">
        <v>720</v>
      </c>
      <c r="K532" s="258">
        <v>0</v>
      </c>
      <c r="L532" s="85" t="s">
        <v>1159</v>
      </c>
      <c r="M532" s="85" t="s">
        <v>1159</v>
      </c>
      <c r="N532" s="85" t="s">
        <v>1158</v>
      </c>
      <c r="O532" s="85" t="s">
        <v>1158</v>
      </c>
      <c r="P532" s="85" t="s">
        <v>1158</v>
      </c>
      <c r="Q532" s="85" t="s">
        <v>1159</v>
      </c>
      <c r="R532" s="85" t="s">
        <v>1159</v>
      </c>
      <c r="S532" s="179" t="s">
        <v>1283</v>
      </c>
      <c r="T532" s="85"/>
      <c r="U532" s="31">
        <f t="shared" si="296"/>
        <v>0</v>
      </c>
      <c r="V532" s="80"/>
      <c r="W532" s="276"/>
      <c r="X532" s="85"/>
      <c r="Y532" s="85">
        <f t="shared" si="297"/>
        <v>0</v>
      </c>
      <c r="AA532" s="85"/>
      <c r="AB532" s="31">
        <f t="shared" si="298"/>
        <v>0</v>
      </c>
      <c r="AC532" s="85"/>
      <c r="AD532" s="31">
        <f t="shared" si="299"/>
        <v>0</v>
      </c>
      <c r="AE532" s="31"/>
      <c r="AF532" s="85"/>
      <c r="AG532" s="85">
        <f t="shared" si="300"/>
        <v>0</v>
      </c>
      <c r="AH532" s="31">
        <f t="shared" si="301"/>
        <v>0</v>
      </c>
      <c r="AI532" s="85"/>
      <c r="AJ532" s="31">
        <f t="shared" si="302"/>
        <v>0</v>
      </c>
      <c r="AK532" s="31">
        <f t="shared" si="303"/>
        <v>0</v>
      </c>
      <c r="AL532" s="85"/>
      <c r="AM532" s="85"/>
      <c r="AN532" s="85"/>
      <c r="AO532" s="85"/>
      <c r="AP532" s="85"/>
      <c r="AQ532" s="85"/>
      <c r="AR532" s="85"/>
      <c r="AS532" s="85"/>
      <c r="AT532" s="85"/>
      <c r="AU532" s="85"/>
      <c r="AV532" s="31"/>
      <c r="AW532" s="31"/>
      <c r="AX532" s="31"/>
    </row>
    <row r="533" spans="2:50" s="154" customFormat="1" ht="13" outlineLevel="1">
      <c r="B533" s="160" t="s">
        <v>825</v>
      </c>
      <c r="C533" s="59" t="s">
        <v>1015</v>
      </c>
      <c r="D533" s="49" t="s">
        <v>50</v>
      </c>
      <c r="E533" s="38">
        <v>43524</v>
      </c>
      <c r="F533" s="26" t="s">
        <v>12</v>
      </c>
      <c r="G533" s="46" t="s">
        <v>13</v>
      </c>
      <c r="H533" s="57">
        <f t="shared" si="292"/>
        <v>195</v>
      </c>
      <c r="I533" s="57">
        <v>195</v>
      </c>
      <c r="J533" s="57">
        <v>0</v>
      </c>
      <c r="K533" s="258">
        <v>0</v>
      </c>
      <c r="L533" s="85" t="s">
        <v>1159</v>
      </c>
      <c r="M533" s="85" t="s">
        <v>1159</v>
      </c>
      <c r="N533" s="85" t="s">
        <v>1158</v>
      </c>
      <c r="O533" s="85" t="s">
        <v>1158</v>
      </c>
      <c r="P533" s="85" t="s">
        <v>1158</v>
      </c>
      <c r="Q533" s="85" t="s">
        <v>1159</v>
      </c>
      <c r="R533" s="85" t="s">
        <v>1159</v>
      </c>
      <c r="S533" s="179" t="s">
        <v>1283</v>
      </c>
      <c r="T533" s="85"/>
      <c r="U533" s="31">
        <f t="shared" si="296"/>
        <v>0</v>
      </c>
      <c r="V533" s="80"/>
      <c r="W533" s="276"/>
      <c r="X533" s="85"/>
      <c r="Y533" s="85">
        <f t="shared" si="297"/>
        <v>0</v>
      </c>
      <c r="AA533" s="85"/>
      <c r="AB533" s="31">
        <f t="shared" si="298"/>
        <v>0</v>
      </c>
      <c r="AC533" s="85"/>
      <c r="AD533" s="31">
        <f t="shared" si="299"/>
        <v>0</v>
      </c>
      <c r="AE533" s="31"/>
      <c r="AF533" s="85"/>
      <c r="AG533" s="85">
        <f t="shared" si="300"/>
        <v>0</v>
      </c>
      <c r="AH533" s="31">
        <f t="shared" si="301"/>
        <v>0</v>
      </c>
      <c r="AI533" s="85"/>
      <c r="AJ533" s="31">
        <f t="shared" si="302"/>
        <v>0</v>
      </c>
      <c r="AK533" s="31">
        <f t="shared" si="303"/>
        <v>0</v>
      </c>
      <c r="AL533" s="85"/>
      <c r="AM533" s="85"/>
      <c r="AN533" s="85"/>
      <c r="AO533" s="85"/>
      <c r="AP533" s="85"/>
      <c r="AQ533" s="85"/>
      <c r="AR533" s="85"/>
      <c r="AS533" s="85"/>
      <c r="AT533" s="85"/>
      <c r="AU533" s="85"/>
      <c r="AV533" s="31"/>
      <c r="AW533" s="31"/>
      <c r="AX533" s="31"/>
    </row>
    <row r="534" spans="2:50" s="154" customFormat="1" ht="13" outlineLevel="1">
      <c r="B534" s="160" t="s">
        <v>826</v>
      </c>
      <c r="C534" s="59" t="s">
        <v>1017</v>
      </c>
      <c r="D534" s="49" t="s">
        <v>50</v>
      </c>
      <c r="E534" s="38">
        <v>43524</v>
      </c>
      <c r="F534" s="26" t="s">
        <v>12</v>
      </c>
      <c r="G534" s="46" t="s">
        <v>1247</v>
      </c>
      <c r="H534" s="57">
        <f t="shared" si="292"/>
        <v>680</v>
      </c>
      <c r="I534" s="57">
        <v>80</v>
      </c>
      <c r="J534" s="57">
        <v>600</v>
      </c>
      <c r="K534" s="258">
        <v>0</v>
      </c>
      <c r="L534" s="85" t="s">
        <v>1159</v>
      </c>
      <c r="M534" s="85" t="s">
        <v>1159</v>
      </c>
      <c r="N534" s="85" t="s">
        <v>1158</v>
      </c>
      <c r="O534" s="85" t="s">
        <v>1158</v>
      </c>
      <c r="P534" s="85" t="s">
        <v>1158</v>
      </c>
      <c r="Q534" s="85" t="s">
        <v>1159</v>
      </c>
      <c r="R534" s="85" t="s">
        <v>1159</v>
      </c>
      <c r="S534" s="179" t="s">
        <v>1283</v>
      </c>
      <c r="T534" s="85"/>
      <c r="U534" s="31">
        <f t="shared" si="296"/>
        <v>0</v>
      </c>
      <c r="V534" s="80"/>
      <c r="W534" s="276"/>
      <c r="X534" s="85"/>
      <c r="Y534" s="85">
        <f t="shared" si="297"/>
        <v>0</v>
      </c>
      <c r="AA534" s="85"/>
      <c r="AB534" s="31">
        <f t="shared" si="298"/>
        <v>0</v>
      </c>
      <c r="AC534" s="85"/>
      <c r="AD534" s="31">
        <f t="shared" si="299"/>
        <v>0</v>
      </c>
      <c r="AE534" s="31"/>
      <c r="AF534" s="85"/>
      <c r="AG534" s="85">
        <f t="shared" si="300"/>
        <v>0</v>
      </c>
      <c r="AH534" s="31">
        <f t="shared" si="301"/>
        <v>0</v>
      </c>
      <c r="AI534" s="85"/>
      <c r="AJ534" s="31">
        <f t="shared" si="302"/>
        <v>0</v>
      </c>
      <c r="AK534" s="31">
        <f t="shared" si="303"/>
        <v>0</v>
      </c>
      <c r="AL534" s="85"/>
      <c r="AM534" s="85"/>
      <c r="AN534" s="85"/>
      <c r="AO534" s="85"/>
      <c r="AP534" s="85"/>
      <c r="AQ534" s="85"/>
      <c r="AR534" s="85"/>
      <c r="AS534" s="85"/>
      <c r="AT534" s="85"/>
      <c r="AU534" s="85"/>
      <c r="AV534" s="31"/>
      <c r="AW534" s="31"/>
      <c r="AX534" s="31"/>
    </row>
    <row r="535" spans="2:50" s="154" customFormat="1" ht="13" outlineLevel="1">
      <c r="B535" s="159" t="s">
        <v>972</v>
      </c>
      <c r="C535" s="59" t="s">
        <v>1018</v>
      </c>
      <c r="D535" s="49" t="s">
        <v>1019</v>
      </c>
      <c r="E535" s="38">
        <v>43524</v>
      </c>
      <c r="F535" s="26" t="s">
        <v>12</v>
      </c>
      <c r="G535" s="46" t="s">
        <v>13</v>
      </c>
      <c r="H535" s="57">
        <f t="shared" si="292"/>
        <v>2360</v>
      </c>
      <c r="I535" s="57">
        <v>220</v>
      </c>
      <c r="J535" s="57">
        <v>2140</v>
      </c>
      <c r="K535" s="258">
        <v>0</v>
      </c>
      <c r="L535" s="85" t="s">
        <v>1159</v>
      </c>
      <c r="M535" s="85" t="s">
        <v>1159</v>
      </c>
      <c r="N535" s="85" t="s">
        <v>1158</v>
      </c>
      <c r="O535" s="85" t="s">
        <v>1158</v>
      </c>
      <c r="P535" s="85" t="s">
        <v>1158</v>
      </c>
      <c r="Q535" s="85" t="s">
        <v>1159</v>
      </c>
      <c r="R535" s="85" t="s">
        <v>1159</v>
      </c>
      <c r="S535" s="179" t="s">
        <v>1283</v>
      </c>
      <c r="T535" s="85"/>
      <c r="U535" s="31">
        <f t="shared" si="296"/>
        <v>0</v>
      </c>
      <c r="V535" s="80"/>
      <c r="W535" s="276"/>
      <c r="X535" s="85"/>
      <c r="Y535" s="85">
        <f t="shared" si="297"/>
        <v>0</v>
      </c>
      <c r="AA535" s="85"/>
      <c r="AB535" s="31">
        <f t="shared" si="298"/>
        <v>0</v>
      </c>
      <c r="AC535" s="85"/>
      <c r="AD535" s="31">
        <f t="shared" si="299"/>
        <v>0</v>
      </c>
      <c r="AE535" s="31"/>
      <c r="AF535" s="85"/>
      <c r="AG535" s="85">
        <f t="shared" si="300"/>
        <v>0</v>
      </c>
      <c r="AH535" s="31">
        <f t="shared" si="301"/>
        <v>0</v>
      </c>
      <c r="AI535" s="85"/>
      <c r="AJ535" s="31">
        <f t="shared" si="302"/>
        <v>0</v>
      </c>
      <c r="AK535" s="31">
        <f t="shared" si="303"/>
        <v>0</v>
      </c>
      <c r="AL535" s="85"/>
      <c r="AM535" s="85"/>
      <c r="AN535" s="85"/>
      <c r="AO535" s="85"/>
      <c r="AP535" s="85"/>
      <c r="AQ535" s="85"/>
      <c r="AR535" s="85"/>
      <c r="AS535" s="85"/>
      <c r="AT535" s="85"/>
      <c r="AU535" s="85"/>
      <c r="AV535" s="31"/>
      <c r="AW535" s="31"/>
      <c r="AX535" s="31"/>
    </row>
    <row r="536" spans="2:50" s="154" customFormat="1" ht="13" outlineLevel="1">
      <c r="B536" s="160" t="s">
        <v>1016</v>
      </c>
      <c r="C536" s="59" t="s">
        <v>973</v>
      </c>
      <c r="D536" s="49" t="s">
        <v>1014</v>
      </c>
      <c r="E536" s="38">
        <v>43661</v>
      </c>
      <c r="F536" s="26" t="s">
        <v>12</v>
      </c>
      <c r="G536" s="46" t="s">
        <v>1247</v>
      </c>
      <c r="H536" s="57">
        <f t="shared" si="292"/>
        <v>7140</v>
      </c>
      <c r="I536" s="57">
        <v>3510</v>
      </c>
      <c r="J536" s="57">
        <v>3630</v>
      </c>
      <c r="K536" s="258">
        <v>0</v>
      </c>
      <c r="L536" s="85" t="s">
        <v>1159</v>
      </c>
      <c r="M536" s="85" t="s">
        <v>1159</v>
      </c>
      <c r="N536" s="85" t="s">
        <v>1158</v>
      </c>
      <c r="O536" s="85" t="s">
        <v>1158</v>
      </c>
      <c r="P536" s="85" t="s">
        <v>1158</v>
      </c>
      <c r="Q536" s="85" t="s">
        <v>1159</v>
      </c>
      <c r="R536" s="85" t="s">
        <v>1159</v>
      </c>
      <c r="S536" s="179" t="s">
        <v>1283</v>
      </c>
      <c r="T536" s="85"/>
      <c r="U536" s="31">
        <f t="shared" si="296"/>
        <v>0</v>
      </c>
      <c r="V536" s="80"/>
      <c r="W536" s="276"/>
      <c r="X536" s="85"/>
      <c r="Y536" s="85">
        <f t="shared" si="297"/>
        <v>0</v>
      </c>
      <c r="AA536" s="85"/>
      <c r="AB536" s="31">
        <f t="shared" si="298"/>
        <v>0</v>
      </c>
      <c r="AC536" s="85"/>
      <c r="AD536" s="31">
        <f t="shared" si="299"/>
        <v>0</v>
      </c>
      <c r="AE536" s="31"/>
      <c r="AF536" s="85"/>
      <c r="AG536" s="85">
        <f t="shared" si="300"/>
        <v>0</v>
      </c>
      <c r="AH536" s="31">
        <f t="shared" si="301"/>
        <v>0</v>
      </c>
      <c r="AI536" s="85"/>
      <c r="AJ536" s="31">
        <f t="shared" si="302"/>
        <v>0</v>
      </c>
      <c r="AK536" s="31">
        <f t="shared" si="303"/>
        <v>0</v>
      </c>
      <c r="AL536" s="85"/>
      <c r="AM536" s="85"/>
      <c r="AN536" s="85"/>
      <c r="AO536" s="85"/>
      <c r="AP536" s="85"/>
      <c r="AQ536" s="85"/>
      <c r="AR536" s="85"/>
      <c r="AS536" s="85"/>
      <c r="AT536" s="85"/>
      <c r="AU536" s="85"/>
      <c r="AV536" s="31"/>
      <c r="AW536" s="31"/>
      <c r="AX536" s="31"/>
    </row>
    <row r="537" spans="2:50" s="154" customFormat="1" ht="13">
      <c r="B537" s="397" t="s">
        <v>971</v>
      </c>
      <c r="C537" s="397"/>
      <c r="D537" s="397"/>
      <c r="E537" s="398"/>
      <c r="F537" s="99" t="s">
        <v>7</v>
      </c>
      <c r="G537" s="100"/>
      <c r="H537" s="101">
        <f>H538/60</f>
        <v>133</v>
      </c>
      <c r="I537" s="101">
        <f>I538/60</f>
        <v>20.833333333333332</v>
      </c>
      <c r="J537" s="101">
        <f>J538/60</f>
        <v>112.16666666666667</v>
      </c>
      <c r="K537" s="259"/>
      <c r="L537" s="166"/>
      <c r="M537" s="166"/>
      <c r="N537" s="166"/>
      <c r="O537" s="166"/>
      <c r="P537" s="166"/>
      <c r="Q537" s="166"/>
      <c r="R537" s="166"/>
      <c r="S537" s="102"/>
      <c r="T537" s="166"/>
      <c r="U537" s="101">
        <f>U538/60</f>
        <v>0</v>
      </c>
      <c r="V537" s="102"/>
      <c r="W537" s="278"/>
      <c r="X537" s="166"/>
      <c r="Y537" s="101">
        <f>Y538/60</f>
        <v>0</v>
      </c>
      <c r="AA537" s="101"/>
      <c r="AB537" s="101">
        <f t="shared" ref="AB537:AK537" si="304">AB538/60</f>
        <v>0</v>
      </c>
      <c r="AC537" s="101"/>
      <c r="AD537" s="101">
        <f>AD538/60</f>
        <v>0</v>
      </c>
      <c r="AE537" s="101"/>
      <c r="AF537" s="101"/>
      <c r="AG537" s="101"/>
      <c r="AH537" s="101">
        <f>AH538/60</f>
        <v>0</v>
      </c>
      <c r="AI537" s="101"/>
      <c r="AJ537" s="166"/>
      <c r="AK537" s="101">
        <f t="shared" si="304"/>
        <v>0</v>
      </c>
      <c r="AL537" s="166"/>
      <c r="AM537" s="166"/>
      <c r="AN537" s="166"/>
      <c r="AO537" s="166"/>
      <c r="AP537" s="166"/>
      <c r="AQ537" s="166"/>
      <c r="AR537" s="166"/>
      <c r="AS537" s="166"/>
      <c r="AT537" s="166"/>
      <c r="AU537" s="166"/>
      <c r="AV537" s="101"/>
      <c r="AW537" s="101"/>
      <c r="AX537" s="101">
        <f>AX538/60</f>
        <v>0</v>
      </c>
    </row>
    <row r="538" spans="2:50" s="154" customFormat="1" ht="13">
      <c r="B538" s="397"/>
      <c r="C538" s="397"/>
      <c r="D538" s="397"/>
      <c r="E538" s="398"/>
      <c r="F538" s="103" t="s">
        <v>8</v>
      </c>
      <c r="G538" s="104"/>
      <c r="H538" s="105">
        <f t="shared" ref="H538:H548" si="305">SUM(I538:J538)</f>
        <v>7980</v>
      </c>
      <c r="I538" s="105">
        <f>SUMIF(F539:F548,"DQA",$I539:$I548)</f>
        <v>1250</v>
      </c>
      <c r="J538" s="105">
        <f>SUMIF(F539:F548,"DQA",$J539:$J548)</f>
        <v>6730</v>
      </c>
      <c r="K538" s="259"/>
      <c r="L538" s="166"/>
      <c r="M538" s="166"/>
      <c r="N538" s="166"/>
      <c r="O538" s="166"/>
      <c r="P538" s="166"/>
      <c r="Q538" s="166"/>
      <c r="R538" s="166"/>
      <c r="S538" s="102"/>
      <c r="T538" s="166"/>
      <c r="U538" s="105">
        <f>SUM(U539:U548)</f>
        <v>0</v>
      </c>
      <c r="V538" s="102"/>
      <c r="W538" s="278"/>
      <c r="X538" s="166"/>
      <c r="Y538" s="105">
        <f>SUM(Y539:Y548)</f>
        <v>0</v>
      </c>
      <c r="AA538" s="101"/>
      <c r="AB538" s="101">
        <f t="shared" ref="AB538" si="306">SUM(AB539:AB548)</f>
        <v>0</v>
      </c>
      <c r="AC538" s="101"/>
      <c r="AD538" s="101">
        <f>SUM(AD539:AD548)</f>
        <v>0</v>
      </c>
      <c r="AE538" s="101"/>
      <c r="AF538" s="101"/>
      <c r="AG538" s="101"/>
      <c r="AH538" s="101">
        <f>SUM(AH539:AH548)</f>
        <v>0</v>
      </c>
      <c r="AI538" s="101"/>
      <c r="AJ538" s="166"/>
      <c r="AK538" s="101">
        <f t="shared" ref="AK538" si="307">SUM(AK539:AK548)</f>
        <v>0</v>
      </c>
      <c r="AL538" s="166"/>
      <c r="AM538" s="166"/>
      <c r="AN538" s="166"/>
      <c r="AO538" s="166"/>
      <c r="AP538" s="166"/>
      <c r="AQ538" s="166"/>
      <c r="AR538" s="166"/>
      <c r="AS538" s="166"/>
      <c r="AT538" s="166"/>
      <c r="AU538" s="166"/>
      <c r="AV538" s="101"/>
      <c r="AW538" s="101"/>
      <c r="AX538" s="101">
        <f t="shared" ref="AX538" si="308">SUM(AX539:AX548)</f>
        <v>0</v>
      </c>
    </row>
    <row r="539" spans="2:50" s="154" customFormat="1" ht="13" outlineLevel="1">
      <c r="B539" s="160" t="s">
        <v>827</v>
      </c>
      <c r="C539" s="6" t="s">
        <v>783</v>
      </c>
      <c r="D539" s="25" t="s">
        <v>1008</v>
      </c>
      <c r="E539" s="16">
        <v>43524</v>
      </c>
      <c r="F539" s="26" t="s">
        <v>12</v>
      </c>
      <c r="G539" s="46" t="s">
        <v>13</v>
      </c>
      <c r="H539" s="81">
        <f t="shared" si="305"/>
        <v>75</v>
      </c>
      <c r="I539" s="108">
        <v>45</v>
      </c>
      <c r="J539" s="108">
        <v>30</v>
      </c>
      <c r="K539" s="258">
        <v>0</v>
      </c>
      <c r="L539" s="85" t="s">
        <v>1159</v>
      </c>
      <c r="M539" s="85" t="s">
        <v>1159</v>
      </c>
      <c r="N539" s="85" t="s">
        <v>1158</v>
      </c>
      <c r="O539" s="85" t="s">
        <v>1158</v>
      </c>
      <c r="P539" s="85" t="s">
        <v>1158</v>
      </c>
      <c r="Q539" s="85" t="s">
        <v>1159</v>
      </c>
      <c r="R539" s="85" t="s">
        <v>1159</v>
      </c>
      <c r="S539" s="179" t="s">
        <v>1284</v>
      </c>
      <c r="T539" s="85"/>
      <c r="U539" s="31">
        <f t="shared" ref="U539:U548" si="309">SUMIF(T539,"Y",I539)</f>
        <v>0</v>
      </c>
      <c r="V539" s="80"/>
      <c r="W539" s="276"/>
      <c r="X539" s="85"/>
      <c r="Y539" s="85">
        <f t="shared" ref="Y539:Y548" si="310">U539*X539</f>
        <v>0</v>
      </c>
      <c r="AA539" s="85"/>
      <c r="AB539" s="31">
        <f t="shared" ref="AB539:AB548" si="311">SUMIF(AA539,"Y",K539)*X539</f>
        <v>0</v>
      </c>
      <c r="AC539" s="85"/>
      <c r="AD539" s="31">
        <f t="shared" ref="AD539:AD548" si="312">(I539-AB539)*COUNTIF(AL539:AU539,"L")</f>
        <v>0</v>
      </c>
      <c r="AE539" s="31"/>
      <c r="AF539" s="85"/>
      <c r="AG539" s="85">
        <f t="shared" ref="AG539:AG548" si="313">IFERROR(COUNTIF(AL539:AU539,"S")/(COUNTIF(AL539:AU539,"V")+COUNTIF(AL539:AU539,"S")),0)</f>
        <v>0</v>
      </c>
      <c r="AH539" s="31">
        <f t="shared" ref="AH539:AH548" si="314">(Y539-AB539-AD539)*AG539</f>
        <v>0</v>
      </c>
      <c r="AI539" s="85"/>
      <c r="AJ539" s="31">
        <f t="shared" ref="AJ539:AJ548" si="315">COUNTIF(AL539:AU539,"V")</f>
        <v>0</v>
      </c>
      <c r="AK539" s="31">
        <f t="shared" ref="AK539:AK548" si="316">Y539-AB539-AD539-AH539</f>
        <v>0</v>
      </c>
      <c r="AL539" s="85"/>
      <c r="AM539" s="85"/>
      <c r="AN539" s="85"/>
      <c r="AO539" s="85"/>
      <c r="AP539" s="85"/>
      <c r="AQ539" s="85"/>
      <c r="AR539" s="85"/>
      <c r="AS539" s="85"/>
      <c r="AT539" s="85"/>
      <c r="AU539" s="85"/>
      <c r="AV539" s="31"/>
      <c r="AW539" s="31"/>
      <c r="AX539" s="31"/>
    </row>
    <row r="540" spans="2:50" s="154" customFormat="1" ht="13" outlineLevel="1">
      <c r="B540" s="160" t="s">
        <v>828</v>
      </c>
      <c r="C540" s="6" t="s">
        <v>829</v>
      </c>
      <c r="D540" s="25" t="s">
        <v>1011</v>
      </c>
      <c r="E540" s="16">
        <v>43524</v>
      </c>
      <c r="F540" s="26" t="s">
        <v>12</v>
      </c>
      <c r="G540" s="46" t="s">
        <v>13</v>
      </c>
      <c r="H540" s="81">
        <f t="shared" si="305"/>
        <v>30</v>
      </c>
      <c r="I540" s="108">
        <v>30</v>
      </c>
      <c r="J540" s="108">
        <v>0</v>
      </c>
      <c r="K540" s="258">
        <v>0</v>
      </c>
      <c r="L540" s="85" t="s">
        <v>1159</v>
      </c>
      <c r="M540" s="85" t="s">
        <v>1159</v>
      </c>
      <c r="N540" s="85" t="s">
        <v>1158</v>
      </c>
      <c r="O540" s="85" t="s">
        <v>1158</v>
      </c>
      <c r="P540" s="85" t="s">
        <v>1158</v>
      </c>
      <c r="Q540" s="85" t="s">
        <v>1159</v>
      </c>
      <c r="R540" s="85" t="s">
        <v>1159</v>
      </c>
      <c r="S540" s="179" t="s">
        <v>1284</v>
      </c>
      <c r="T540" s="85"/>
      <c r="U540" s="31">
        <f t="shared" si="309"/>
        <v>0</v>
      </c>
      <c r="V540" s="80"/>
      <c r="W540" s="276"/>
      <c r="X540" s="85"/>
      <c r="Y540" s="85">
        <f t="shared" si="310"/>
        <v>0</v>
      </c>
      <c r="AA540" s="85"/>
      <c r="AB540" s="31">
        <f t="shared" si="311"/>
        <v>0</v>
      </c>
      <c r="AC540" s="85"/>
      <c r="AD540" s="31">
        <f t="shared" si="312"/>
        <v>0</v>
      </c>
      <c r="AE540" s="31"/>
      <c r="AF540" s="85"/>
      <c r="AG540" s="85">
        <f t="shared" si="313"/>
        <v>0</v>
      </c>
      <c r="AH540" s="31">
        <f t="shared" si="314"/>
        <v>0</v>
      </c>
      <c r="AI540" s="85"/>
      <c r="AJ540" s="31">
        <f t="shared" si="315"/>
        <v>0</v>
      </c>
      <c r="AK540" s="31">
        <f t="shared" si="316"/>
        <v>0</v>
      </c>
      <c r="AL540" s="85"/>
      <c r="AM540" s="85"/>
      <c r="AN540" s="85"/>
      <c r="AO540" s="85"/>
      <c r="AP540" s="85"/>
      <c r="AQ540" s="85"/>
      <c r="AR540" s="85"/>
      <c r="AS540" s="85"/>
      <c r="AT540" s="85"/>
      <c r="AU540" s="85"/>
      <c r="AV540" s="31"/>
      <c r="AW540" s="31"/>
      <c r="AX540" s="31"/>
    </row>
    <row r="541" spans="2:50" s="154" customFormat="1" ht="13" outlineLevel="1">
      <c r="B541" s="160" t="s">
        <v>830</v>
      </c>
      <c r="C541" s="6" t="s">
        <v>1020</v>
      </c>
      <c r="D541" s="49" t="s">
        <v>1014</v>
      </c>
      <c r="E541" s="16">
        <v>43524</v>
      </c>
      <c r="F541" s="26" t="s">
        <v>12</v>
      </c>
      <c r="G541" s="46" t="s">
        <v>13</v>
      </c>
      <c r="H541" s="81">
        <f t="shared" si="305"/>
        <v>125</v>
      </c>
      <c r="I541" s="108">
        <v>125</v>
      </c>
      <c r="J541" s="108">
        <v>0</v>
      </c>
      <c r="K541" s="258">
        <v>0</v>
      </c>
      <c r="L541" s="85" t="s">
        <v>1159</v>
      </c>
      <c r="M541" s="85" t="s">
        <v>1159</v>
      </c>
      <c r="N541" s="85" t="s">
        <v>1158</v>
      </c>
      <c r="O541" s="85" t="s">
        <v>1158</v>
      </c>
      <c r="P541" s="85" t="s">
        <v>1158</v>
      </c>
      <c r="Q541" s="85" t="s">
        <v>1159</v>
      </c>
      <c r="R541" s="85" t="s">
        <v>1159</v>
      </c>
      <c r="S541" s="179" t="s">
        <v>1284</v>
      </c>
      <c r="T541" s="85"/>
      <c r="U541" s="31">
        <f t="shared" si="309"/>
        <v>0</v>
      </c>
      <c r="V541" s="80"/>
      <c r="W541" s="276"/>
      <c r="X541" s="85"/>
      <c r="Y541" s="85">
        <f t="shared" si="310"/>
        <v>0</v>
      </c>
      <c r="AA541" s="85"/>
      <c r="AB541" s="31">
        <f t="shared" si="311"/>
        <v>0</v>
      </c>
      <c r="AC541" s="85"/>
      <c r="AD541" s="31">
        <f t="shared" si="312"/>
        <v>0</v>
      </c>
      <c r="AE541" s="31"/>
      <c r="AF541" s="85"/>
      <c r="AG541" s="85">
        <f t="shared" si="313"/>
        <v>0</v>
      </c>
      <c r="AH541" s="31">
        <f t="shared" si="314"/>
        <v>0</v>
      </c>
      <c r="AI541" s="85"/>
      <c r="AJ541" s="31">
        <f t="shared" si="315"/>
        <v>0</v>
      </c>
      <c r="AK541" s="31">
        <f t="shared" si="316"/>
        <v>0</v>
      </c>
      <c r="AL541" s="85"/>
      <c r="AM541" s="85"/>
      <c r="AN541" s="85"/>
      <c r="AO541" s="85"/>
      <c r="AP541" s="85"/>
      <c r="AQ541" s="85"/>
      <c r="AR541" s="85"/>
      <c r="AS541" s="85"/>
      <c r="AT541" s="85"/>
      <c r="AU541" s="85"/>
      <c r="AV541" s="31"/>
      <c r="AW541" s="31"/>
      <c r="AX541" s="31"/>
    </row>
    <row r="542" spans="2:50" s="154" customFormat="1" ht="13" outlineLevel="1">
      <c r="B542" s="160" t="s">
        <v>831</v>
      </c>
      <c r="C542" s="6" t="s">
        <v>1021</v>
      </c>
      <c r="D542" s="49" t="s">
        <v>1008</v>
      </c>
      <c r="E542" s="16">
        <v>43524</v>
      </c>
      <c r="F542" s="26" t="s">
        <v>12</v>
      </c>
      <c r="G542" s="46" t="s">
        <v>13</v>
      </c>
      <c r="H542" s="81">
        <f t="shared" si="305"/>
        <v>1115</v>
      </c>
      <c r="I542" s="108">
        <v>155</v>
      </c>
      <c r="J542" s="108">
        <v>960</v>
      </c>
      <c r="K542" s="258">
        <v>0</v>
      </c>
      <c r="L542" s="85" t="s">
        <v>1159</v>
      </c>
      <c r="M542" s="85" t="s">
        <v>1159</v>
      </c>
      <c r="N542" s="85" t="s">
        <v>1158</v>
      </c>
      <c r="O542" s="85" t="s">
        <v>1158</v>
      </c>
      <c r="P542" s="85" t="s">
        <v>1158</v>
      </c>
      <c r="Q542" s="85" t="s">
        <v>1159</v>
      </c>
      <c r="R542" s="85" t="s">
        <v>1159</v>
      </c>
      <c r="S542" s="179" t="s">
        <v>1284</v>
      </c>
      <c r="T542" s="85"/>
      <c r="U542" s="31">
        <f t="shared" si="309"/>
        <v>0</v>
      </c>
      <c r="V542" s="80"/>
      <c r="W542" s="276"/>
      <c r="X542" s="85"/>
      <c r="Y542" s="85">
        <f t="shared" si="310"/>
        <v>0</v>
      </c>
      <c r="AA542" s="85"/>
      <c r="AB542" s="31">
        <f t="shared" si="311"/>
        <v>0</v>
      </c>
      <c r="AC542" s="85"/>
      <c r="AD542" s="31">
        <f t="shared" si="312"/>
        <v>0</v>
      </c>
      <c r="AE542" s="31"/>
      <c r="AF542" s="85"/>
      <c r="AG542" s="85">
        <f t="shared" si="313"/>
        <v>0</v>
      </c>
      <c r="AH542" s="31">
        <f t="shared" si="314"/>
        <v>0</v>
      </c>
      <c r="AI542" s="85"/>
      <c r="AJ542" s="31">
        <f t="shared" si="315"/>
        <v>0</v>
      </c>
      <c r="AK542" s="31">
        <f t="shared" si="316"/>
        <v>0</v>
      </c>
      <c r="AL542" s="85"/>
      <c r="AM542" s="85"/>
      <c r="AN542" s="85"/>
      <c r="AO542" s="85"/>
      <c r="AP542" s="85"/>
      <c r="AQ542" s="85"/>
      <c r="AR542" s="85"/>
      <c r="AS542" s="85"/>
      <c r="AT542" s="85"/>
      <c r="AU542" s="85"/>
      <c r="AV542" s="31"/>
      <c r="AW542" s="31"/>
      <c r="AX542" s="31"/>
    </row>
    <row r="543" spans="2:50" s="154" customFormat="1" ht="13" outlineLevel="1">
      <c r="B543" s="160" t="s">
        <v>832</v>
      </c>
      <c r="C543" s="6" t="s">
        <v>1022</v>
      </c>
      <c r="D543" s="49" t="s">
        <v>1014</v>
      </c>
      <c r="E543" s="16">
        <v>43710</v>
      </c>
      <c r="F543" s="26" t="s">
        <v>12</v>
      </c>
      <c r="G543" s="46" t="s">
        <v>13</v>
      </c>
      <c r="H543" s="81">
        <f t="shared" si="305"/>
        <v>380</v>
      </c>
      <c r="I543" s="108">
        <v>130</v>
      </c>
      <c r="J543" s="108">
        <v>250</v>
      </c>
      <c r="K543" s="258">
        <v>0</v>
      </c>
      <c r="L543" s="85" t="s">
        <v>1159</v>
      </c>
      <c r="M543" s="85" t="s">
        <v>1159</v>
      </c>
      <c r="N543" s="85" t="s">
        <v>1158</v>
      </c>
      <c r="O543" s="85" t="s">
        <v>1158</v>
      </c>
      <c r="P543" s="85" t="s">
        <v>1158</v>
      </c>
      <c r="Q543" s="85" t="s">
        <v>1159</v>
      </c>
      <c r="R543" s="85" t="s">
        <v>1159</v>
      </c>
      <c r="S543" s="179" t="s">
        <v>1284</v>
      </c>
      <c r="T543" s="85"/>
      <c r="U543" s="31">
        <f t="shared" si="309"/>
        <v>0</v>
      </c>
      <c r="V543" s="80"/>
      <c r="W543" s="276"/>
      <c r="X543" s="85"/>
      <c r="Y543" s="85">
        <f t="shared" si="310"/>
        <v>0</v>
      </c>
      <c r="AA543" s="85"/>
      <c r="AB543" s="31">
        <f t="shared" si="311"/>
        <v>0</v>
      </c>
      <c r="AC543" s="85"/>
      <c r="AD543" s="31">
        <f t="shared" si="312"/>
        <v>0</v>
      </c>
      <c r="AE543" s="31"/>
      <c r="AF543" s="85"/>
      <c r="AG543" s="85">
        <f t="shared" si="313"/>
        <v>0</v>
      </c>
      <c r="AH543" s="31">
        <f t="shared" si="314"/>
        <v>0</v>
      </c>
      <c r="AI543" s="85"/>
      <c r="AJ543" s="31">
        <f t="shared" si="315"/>
        <v>0</v>
      </c>
      <c r="AK543" s="31">
        <f t="shared" si="316"/>
        <v>0</v>
      </c>
      <c r="AL543" s="85"/>
      <c r="AM543" s="85"/>
      <c r="AN543" s="85"/>
      <c r="AO543" s="85"/>
      <c r="AP543" s="85"/>
      <c r="AQ543" s="85"/>
      <c r="AR543" s="85"/>
      <c r="AS543" s="85"/>
      <c r="AT543" s="85"/>
      <c r="AU543" s="85"/>
      <c r="AV543" s="31"/>
      <c r="AW543" s="31"/>
      <c r="AX543" s="31"/>
    </row>
    <row r="544" spans="2:50" s="154" customFormat="1" ht="13" outlineLevel="1">
      <c r="B544" s="160" t="s">
        <v>833</v>
      </c>
      <c r="C544" s="6" t="s">
        <v>834</v>
      </c>
      <c r="D544" s="49" t="s">
        <v>1008</v>
      </c>
      <c r="E544" s="16">
        <v>43524</v>
      </c>
      <c r="F544" s="26" t="s">
        <v>12</v>
      </c>
      <c r="G544" s="46" t="s">
        <v>13</v>
      </c>
      <c r="H544" s="81">
        <f t="shared" si="305"/>
        <v>1850</v>
      </c>
      <c r="I544" s="108">
        <v>230</v>
      </c>
      <c r="J544" s="108">
        <v>1620</v>
      </c>
      <c r="K544" s="258">
        <v>0</v>
      </c>
      <c r="L544" s="85" t="s">
        <v>1159</v>
      </c>
      <c r="M544" s="85" t="s">
        <v>1159</v>
      </c>
      <c r="N544" s="85" t="s">
        <v>1158</v>
      </c>
      <c r="O544" s="85" t="s">
        <v>1158</v>
      </c>
      <c r="P544" s="85" t="s">
        <v>1158</v>
      </c>
      <c r="Q544" s="85" t="s">
        <v>1159</v>
      </c>
      <c r="R544" s="85" t="s">
        <v>1159</v>
      </c>
      <c r="S544" s="179" t="s">
        <v>1284</v>
      </c>
      <c r="T544" s="85"/>
      <c r="U544" s="31">
        <f t="shared" si="309"/>
        <v>0</v>
      </c>
      <c r="V544" s="80"/>
      <c r="W544" s="276"/>
      <c r="X544" s="85"/>
      <c r="Y544" s="85">
        <f t="shared" si="310"/>
        <v>0</v>
      </c>
      <c r="AA544" s="85"/>
      <c r="AB544" s="31">
        <f t="shared" si="311"/>
        <v>0</v>
      </c>
      <c r="AC544" s="85"/>
      <c r="AD544" s="31">
        <f t="shared" si="312"/>
        <v>0</v>
      </c>
      <c r="AE544" s="31"/>
      <c r="AF544" s="85"/>
      <c r="AG544" s="85">
        <f t="shared" si="313"/>
        <v>0</v>
      </c>
      <c r="AH544" s="31">
        <f t="shared" si="314"/>
        <v>0</v>
      </c>
      <c r="AI544" s="85"/>
      <c r="AJ544" s="31">
        <f t="shared" si="315"/>
        <v>0</v>
      </c>
      <c r="AK544" s="31">
        <f t="shared" si="316"/>
        <v>0</v>
      </c>
      <c r="AL544" s="85"/>
      <c r="AM544" s="85"/>
      <c r="AN544" s="85"/>
      <c r="AO544" s="85"/>
      <c r="AP544" s="85"/>
      <c r="AQ544" s="85"/>
      <c r="AR544" s="85"/>
      <c r="AS544" s="85"/>
      <c r="AT544" s="85"/>
      <c r="AU544" s="85"/>
      <c r="AV544" s="31"/>
      <c r="AW544" s="31"/>
      <c r="AX544" s="31"/>
    </row>
    <row r="545" spans="2:50" s="154" customFormat="1" ht="13" outlineLevel="1">
      <c r="B545" s="160" t="s">
        <v>835</v>
      </c>
      <c r="C545" s="6" t="s">
        <v>836</v>
      </c>
      <c r="D545" s="49" t="s">
        <v>1014</v>
      </c>
      <c r="E545" s="16">
        <v>43524</v>
      </c>
      <c r="F545" s="26" t="s">
        <v>12</v>
      </c>
      <c r="G545" s="46" t="s">
        <v>13</v>
      </c>
      <c r="H545" s="81">
        <f t="shared" si="305"/>
        <v>835</v>
      </c>
      <c r="I545" s="108">
        <v>115</v>
      </c>
      <c r="J545" s="108">
        <v>720</v>
      </c>
      <c r="K545" s="258">
        <v>0</v>
      </c>
      <c r="L545" s="85" t="s">
        <v>1159</v>
      </c>
      <c r="M545" s="85" t="s">
        <v>1159</v>
      </c>
      <c r="N545" s="85" t="s">
        <v>1158</v>
      </c>
      <c r="O545" s="85" t="s">
        <v>1158</v>
      </c>
      <c r="P545" s="85" t="s">
        <v>1158</v>
      </c>
      <c r="Q545" s="85" t="s">
        <v>1159</v>
      </c>
      <c r="R545" s="85" t="s">
        <v>1159</v>
      </c>
      <c r="S545" s="179" t="s">
        <v>1284</v>
      </c>
      <c r="T545" s="85"/>
      <c r="U545" s="31">
        <f t="shared" si="309"/>
        <v>0</v>
      </c>
      <c r="V545" s="80"/>
      <c r="W545" s="276"/>
      <c r="X545" s="85"/>
      <c r="Y545" s="85">
        <f t="shared" si="310"/>
        <v>0</v>
      </c>
      <c r="AA545" s="85"/>
      <c r="AB545" s="31">
        <f t="shared" si="311"/>
        <v>0</v>
      </c>
      <c r="AC545" s="85"/>
      <c r="AD545" s="31">
        <f t="shared" si="312"/>
        <v>0</v>
      </c>
      <c r="AE545" s="31"/>
      <c r="AF545" s="85"/>
      <c r="AG545" s="85">
        <f t="shared" si="313"/>
        <v>0</v>
      </c>
      <c r="AH545" s="31">
        <f t="shared" si="314"/>
        <v>0</v>
      </c>
      <c r="AI545" s="85"/>
      <c r="AJ545" s="31">
        <f t="shared" si="315"/>
        <v>0</v>
      </c>
      <c r="AK545" s="31">
        <f t="shared" si="316"/>
        <v>0</v>
      </c>
      <c r="AL545" s="85"/>
      <c r="AM545" s="85"/>
      <c r="AN545" s="85"/>
      <c r="AO545" s="85"/>
      <c r="AP545" s="85"/>
      <c r="AQ545" s="85"/>
      <c r="AR545" s="85"/>
      <c r="AS545" s="85"/>
      <c r="AT545" s="85"/>
      <c r="AU545" s="85"/>
      <c r="AV545" s="31"/>
      <c r="AW545" s="31"/>
      <c r="AX545" s="31"/>
    </row>
    <row r="546" spans="2:50" s="154" customFormat="1" ht="13" outlineLevel="1">
      <c r="B546" s="160" t="s">
        <v>837</v>
      </c>
      <c r="C546" s="6" t="s">
        <v>1024</v>
      </c>
      <c r="D546" s="25" t="s">
        <v>1008</v>
      </c>
      <c r="E546" s="16">
        <v>43524</v>
      </c>
      <c r="F546" s="26" t="s">
        <v>12</v>
      </c>
      <c r="G546" s="46" t="s">
        <v>13</v>
      </c>
      <c r="H546" s="81">
        <f t="shared" si="305"/>
        <v>715</v>
      </c>
      <c r="I546" s="108">
        <v>295</v>
      </c>
      <c r="J546" s="108">
        <v>420</v>
      </c>
      <c r="K546" s="258">
        <v>0</v>
      </c>
      <c r="L546" s="85" t="s">
        <v>1159</v>
      </c>
      <c r="M546" s="85" t="s">
        <v>1159</v>
      </c>
      <c r="N546" s="85" t="s">
        <v>1158</v>
      </c>
      <c r="O546" s="85" t="s">
        <v>1158</v>
      </c>
      <c r="P546" s="85" t="s">
        <v>1158</v>
      </c>
      <c r="Q546" s="85" t="s">
        <v>1159</v>
      </c>
      <c r="R546" s="85" t="s">
        <v>1159</v>
      </c>
      <c r="S546" s="179" t="s">
        <v>1284</v>
      </c>
      <c r="T546" s="85"/>
      <c r="U546" s="31">
        <f t="shared" si="309"/>
        <v>0</v>
      </c>
      <c r="V546" s="80"/>
      <c r="W546" s="276"/>
      <c r="X546" s="85"/>
      <c r="Y546" s="85">
        <f t="shared" si="310"/>
        <v>0</v>
      </c>
      <c r="AA546" s="85"/>
      <c r="AB546" s="31">
        <f t="shared" si="311"/>
        <v>0</v>
      </c>
      <c r="AC546" s="85"/>
      <c r="AD546" s="31">
        <f t="shared" si="312"/>
        <v>0</v>
      </c>
      <c r="AE546" s="31"/>
      <c r="AF546" s="85"/>
      <c r="AG546" s="85">
        <f t="shared" si="313"/>
        <v>0</v>
      </c>
      <c r="AH546" s="31">
        <f t="shared" si="314"/>
        <v>0</v>
      </c>
      <c r="AI546" s="85"/>
      <c r="AJ546" s="31">
        <f t="shared" si="315"/>
        <v>0</v>
      </c>
      <c r="AK546" s="31">
        <f t="shared" si="316"/>
        <v>0</v>
      </c>
      <c r="AL546" s="85"/>
      <c r="AM546" s="85"/>
      <c r="AN546" s="85"/>
      <c r="AO546" s="85"/>
      <c r="AP546" s="85"/>
      <c r="AQ546" s="85"/>
      <c r="AR546" s="85"/>
      <c r="AS546" s="85"/>
      <c r="AT546" s="85"/>
      <c r="AU546" s="85"/>
      <c r="AV546" s="31"/>
      <c r="AW546" s="31"/>
      <c r="AX546" s="31"/>
    </row>
    <row r="547" spans="2:50" s="154" customFormat="1" ht="13" outlineLevel="1">
      <c r="B547" s="160" t="s">
        <v>838</v>
      </c>
      <c r="C547" s="6" t="s">
        <v>1025</v>
      </c>
      <c r="D547" s="25" t="s">
        <v>1008</v>
      </c>
      <c r="E547" s="16">
        <v>43524</v>
      </c>
      <c r="F547" s="26" t="s">
        <v>12</v>
      </c>
      <c r="G547" s="46" t="s">
        <v>1247</v>
      </c>
      <c r="H547" s="81">
        <f t="shared" si="305"/>
        <v>80</v>
      </c>
      <c r="I547" s="108">
        <v>80</v>
      </c>
      <c r="J547" s="108">
        <v>0</v>
      </c>
      <c r="K547" s="258">
        <v>0</v>
      </c>
      <c r="L547" s="85" t="s">
        <v>1159</v>
      </c>
      <c r="M547" s="85" t="s">
        <v>1159</v>
      </c>
      <c r="N547" s="85" t="s">
        <v>1158</v>
      </c>
      <c r="O547" s="85" t="s">
        <v>1158</v>
      </c>
      <c r="P547" s="85" t="s">
        <v>1158</v>
      </c>
      <c r="Q547" s="85" t="s">
        <v>1159</v>
      </c>
      <c r="R547" s="85" t="s">
        <v>1159</v>
      </c>
      <c r="S547" s="179" t="s">
        <v>1284</v>
      </c>
      <c r="T547" s="85"/>
      <c r="U547" s="31">
        <f t="shared" si="309"/>
        <v>0</v>
      </c>
      <c r="V547" s="80"/>
      <c r="W547" s="276"/>
      <c r="X547" s="85"/>
      <c r="Y547" s="85">
        <f t="shared" si="310"/>
        <v>0</v>
      </c>
      <c r="AA547" s="85"/>
      <c r="AB547" s="31">
        <f t="shared" si="311"/>
        <v>0</v>
      </c>
      <c r="AC547" s="85"/>
      <c r="AD547" s="31">
        <f t="shared" si="312"/>
        <v>0</v>
      </c>
      <c r="AE547" s="31"/>
      <c r="AF547" s="85"/>
      <c r="AG547" s="85">
        <f t="shared" si="313"/>
        <v>0</v>
      </c>
      <c r="AH547" s="31">
        <f t="shared" si="314"/>
        <v>0</v>
      </c>
      <c r="AI547" s="85"/>
      <c r="AJ547" s="31">
        <f t="shared" si="315"/>
        <v>0</v>
      </c>
      <c r="AK547" s="31">
        <f t="shared" si="316"/>
        <v>0</v>
      </c>
      <c r="AL547" s="85"/>
      <c r="AM547" s="85"/>
      <c r="AN547" s="85"/>
      <c r="AO547" s="85"/>
      <c r="AP547" s="85"/>
      <c r="AQ547" s="85"/>
      <c r="AR547" s="85"/>
      <c r="AS547" s="85"/>
      <c r="AT547" s="85"/>
      <c r="AU547" s="85"/>
      <c r="AV547" s="31"/>
      <c r="AW547" s="31"/>
      <c r="AX547" s="31"/>
    </row>
    <row r="548" spans="2:50" s="154" customFormat="1" ht="13" outlineLevel="1">
      <c r="B548" s="160" t="s">
        <v>1023</v>
      </c>
      <c r="C548" s="6" t="s">
        <v>1026</v>
      </c>
      <c r="D548" s="25" t="s">
        <v>50</v>
      </c>
      <c r="E548" s="16">
        <v>43524</v>
      </c>
      <c r="F548" s="26" t="s">
        <v>12</v>
      </c>
      <c r="G548" s="46" t="s">
        <v>13</v>
      </c>
      <c r="H548" s="81">
        <f t="shared" si="305"/>
        <v>2775</v>
      </c>
      <c r="I548" s="108">
        <v>45</v>
      </c>
      <c r="J548" s="108">
        <v>2730</v>
      </c>
      <c r="K548" s="258">
        <v>0</v>
      </c>
      <c r="L548" s="85" t="s">
        <v>1159</v>
      </c>
      <c r="M548" s="85" t="s">
        <v>1159</v>
      </c>
      <c r="N548" s="85" t="s">
        <v>1158</v>
      </c>
      <c r="O548" s="85" t="s">
        <v>1158</v>
      </c>
      <c r="P548" s="85" t="s">
        <v>1158</v>
      </c>
      <c r="Q548" s="85" t="s">
        <v>1159</v>
      </c>
      <c r="R548" s="85" t="s">
        <v>1159</v>
      </c>
      <c r="S548" s="179" t="s">
        <v>1284</v>
      </c>
      <c r="T548" s="85"/>
      <c r="U548" s="31">
        <f t="shared" si="309"/>
        <v>0</v>
      </c>
      <c r="V548" s="80"/>
      <c r="W548" s="276"/>
      <c r="X548" s="85"/>
      <c r="Y548" s="85">
        <f t="shared" si="310"/>
        <v>0</v>
      </c>
      <c r="AA548" s="85"/>
      <c r="AB548" s="31">
        <f t="shared" si="311"/>
        <v>0</v>
      </c>
      <c r="AC548" s="85"/>
      <c r="AD548" s="31">
        <f t="shared" si="312"/>
        <v>0</v>
      </c>
      <c r="AE548" s="31"/>
      <c r="AF548" s="85"/>
      <c r="AG548" s="85">
        <f t="shared" si="313"/>
        <v>0</v>
      </c>
      <c r="AH548" s="31">
        <f t="shared" si="314"/>
        <v>0</v>
      </c>
      <c r="AI548" s="85"/>
      <c r="AJ548" s="31">
        <f t="shared" si="315"/>
        <v>0</v>
      </c>
      <c r="AK548" s="31">
        <f t="shared" si="316"/>
        <v>0</v>
      </c>
      <c r="AL548" s="85"/>
      <c r="AM548" s="85"/>
      <c r="AN548" s="85"/>
      <c r="AO548" s="85"/>
      <c r="AP548" s="85"/>
      <c r="AQ548" s="85"/>
      <c r="AR548" s="85"/>
      <c r="AS548" s="85"/>
      <c r="AT548" s="85"/>
      <c r="AU548" s="85"/>
      <c r="AV548" s="31"/>
      <c r="AW548" s="31"/>
      <c r="AX548" s="31"/>
    </row>
    <row r="549" spans="2:50" s="154" customFormat="1" ht="13">
      <c r="B549" s="397" t="s">
        <v>1111</v>
      </c>
      <c r="C549" s="397"/>
      <c r="D549" s="397"/>
      <c r="E549" s="398"/>
      <c r="F549" s="99" t="s">
        <v>7</v>
      </c>
      <c r="G549" s="100"/>
      <c r="H549" s="101">
        <f>H550/60</f>
        <v>30.666666666666668</v>
      </c>
      <c r="I549" s="101">
        <f>I550/60</f>
        <v>6.666666666666667</v>
      </c>
      <c r="J549" s="101">
        <f>J550/60</f>
        <v>24</v>
      </c>
      <c r="K549" s="259">
        <f>K550/60</f>
        <v>0</v>
      </c>
      <c r="L549" s="166"/>
      <c r="M549" s="166"/>
      <c r="N549" s="166"/>
      <c r="O549" s="166"/>
      <c r="P549" s="166"/>
      <c r="Q549" s="166"/>
      <c r="R549" s="166"/>
      <c r="S549" s="102"/>
      <c r="T549" s="166"/>
      <c r="U549" s="101">
        <f>U550/60</f>
        <v>0</v>
      </c>
      <c r="V549" s="102"/>
      <c r="W549" s="278"/>
      <c r="X549" s="166"/>
      <c r="Y549" s="101">
        <f>Y550/60</f>
        <v>0</v>
      </c>
      <c r="AA549" s="101"/>
      <c r="AB549" s="101">
        <f t="shared" ref="AB549:AK549" si="317">AB550/60</f>
        <v>0</v>
      </c>
      <c r="AC549" s="101"/>
      <c r="AD549" s="101">
        <f>AD550/60</f>
        <v>0</v>
      </c>
      <c r="AE549" s="101"/>
      <c r="AF549" s="101"/>
      <c r="AG549" s="101"/>
      <c r="AH549" s="101">
        <f>AH550/60</f>
        <v>0</v>
      </c>
      <c r="AI549" s="101"/>
      <c r="AJ549" s="166"/>
      <c r="AK549" s="101">
        <f t="shared" si="317"/>
        <v>0</v>
      </c>
      <c r="AL549" s="166"/>
      <c r="AM549" s="166"/>
      <c r="AN549" s="166"/>
      <c r="AO549" s="166"/>
      <c r="AP549" s="166"/>
      <c r="AQ549" s="166"/>
      <c r="AR549" s="166"/>
      <c r="AS549" s="166"/>
      <c r="AT549" s="166"/>
      <c r="AU549" s="166"/>
      <c r="AV549" s="101"/>
      <c r="AW549" s="101"/>
      <c r="AX549" s="101">
        <f>AX550/60</f>
        <v>0</v>
      </c>
    </row>
    <row r="550" spans="2:50" s="154" customFormat="1" ht="13">
      <c r="B550" s="397"/>
      <c r="C550" s="397"/>
      <c r="D550" s="397"/>
      <c r="E550" s="398"/>
      <c r="F550" s="103" t="s">
        <v>8</v>
      </c>
      <c r="G550" s="104"/>
      <c r="H550" s="105">
        <f>SUM(I550:J550)</f>
        <v>1840</v>
      </c>
      <c r="I550" s="105">
        <f>SUMIF(F551:F552,"DQA",$I551:$I552)</f>
        <v>400</v>
      </c>
      <c r="J550" s="105">
        <f>SUMIF(F551:F552,"DQA",$J551:$J552)</f>
        <v>1440</v>
      </c>
      <c r="K550" s="260">
        <f>SUM(K551:K552)</f>
        <v>0</v>
      </c>
      <c r="L550" s="166"/>
      <c r="M550" s="166"/>
      <c r="N550" s="166"/>
      <c r="O550" s="166"/>
      <c r="P550" s="166"/>
      <c r="Q550" s="166"/>
      <c r="R550" s="166"/>
      <c r="S550" s="102"/>
      <c r="T550" s="166"/>
      <c r="U550" s="105">
        <f>SUM(U551:U552)</f>
        <v>0</v>
      </c>
      <c r="V550" s="102"/>
      <c r="W550" s="278"/>
      <c r="X550" s="166"/>
      <c r="Y550" s="105">
        <f>SUM(Y551:Y552)</f>
        <v>0</v>
      </c>
      <c r="AA550" s="101"/>
      <c r="AB550" s="101">
        <f t="shared" ref="AB550" si="318">SUM(AB551:AB552)</f>
        <v>0</v>
      </c>
      <c r="AC550" s="101"/>
      <c r="AD550" s="101">
        <f>SUM(AD551:AD552)</f>
        <v>0</v>
      </c>
      <c r="AE550" s="101"/>
      <c r="AF550" s="101"/>
      <c r="AG550" s="101"/>
      <c r="AH550" s="101">
        <f>SUM(AH551:AH552)</f>
        <v>0</v>
      </c>
      <c r="AI550" s="101"/>
      <c r="AJ550" s="166"/>
      <c r="AK550" s="101">
        <f t="shared" ref="AK550" si="319">SUM(AK551:AK552)</f>
        <v>0</v>
      </c>
      <c r="AL550" s="166"/>
      <c r="AM550" s="166"/>
      <c r="AN550" s="166"/>
      <c r="AO550" s="166"/>
      <c r="AP550" s="166"/>
      <c r="AQ550" s="166"/>
      <c r="AR550" s="166"/>
      <c r="AS550" s="166"/>
      <c r="AT550" s="166"/>
      <c r="AU550" s="166"/>
      <c r="AV550" s="101"/>
      <c r="AW550" s="101"/>
      <c r="AX550" s="101">
        <f t="shared" ref="AX550" si="320">SUM(AX551:AX552)</f>
        <v>0</v>
      </c>
    </row>
    <row r="551" spans="2:50" s="154" customFormat="1" ht="13" outlineLevel="1">
      <c r="B551" s="160" t="s">
        <v>839</v>
      </c>
      <c r="C551" s="97" t="s">
        <v>840</v>
      </c>
      <c r="D551" s="109" t="s">
        <v>95</v>
      </c>
      <c r="E551" s="16">
        <v>42836</v>
      </c>
      <c r="F551" s="26" t="s">
        <v>12</v>
      </c>
      <c r="G551" s="46" t="s">
        <v>13</v>
      </c>
      <c r="H551" s="81">
        <f>SUM(I551:J551)</f>
        <v>1815</v>
      </c>
      <c r="I551" s="81">
        <v>375</v>
      </c>
      <c r="J551" s="81">
        <v>1440</v>
      </c>
      <c r="K551" s="258">
        <v>0</v>
      </c>
      <c r="L551" s="85" t="s">
        <v>1159</v>
      </c>
      <c r="M551" s="85" t="s">
        <v>1159</v>
      </c>
      <c r="N551" s="85" t="s">
        <v>1159</v>
      </c>
      <c r="O551" s="85" t="s">
        <v>1159</v>
      </c>
      <c r="P551" s="85" t="s">
        <v>1159</v>
      </c>
      <c r="Q551" s="85" t="s">
        <v>1159</v>
      </c>
      <c r="R551" s="85" t="s">
        <v>1159</v>
      </c>
      <c r="S551" s="179" t="s">
        <v>1285</v>
      </c>
      <c r="T551" s="85"/>
      <c r="U551" s="31">
        <f>SUMIF(T551,"Y",I551)</f>
        <v>0</v>
      </c>
      <c r="V551" s="80"/>
      <c r="W551" s="276"/>
      <c r="X551" s="85"/>
      <c r="Y551" s="85">
        <f>U551*X551</f>
        <v>0</v>
      </c>
      <c r="AA551" s="85"/>
      <c r="AB551" s="31">
        <f>SUMIF(AA551,"Y",K551)*X551</f>
        <v>0</v>
      </c>
      <c r="AC551" s="85"/>
      <c r="AD551" s="31">
        <f t="shared" ref="AD551:AD552" si="321">(I551-AB551)*COUNTIF(AL551:AU551,"L")</f>
        <v>0</v>
      </c>
      <c r="AE551" s="31"/>
      <c r="AF551" s="85"/>
      <c r="AG551" s="85">
        <f t="shared" ref="AG551:AG552" si="322">IFERROR(COUNTIF(AL551:AU551,"S")/(COUNTIF(AL551:AU551,"V")+COUNTIF(AL551:AU551,"S")),0)</f>
        <v>0</v>
      </c>
      <c r="AH551" s="31">
        <f>(Y551-AB551-AD551)*AG551</f>
        <v>0</v>
      </c>
      <c r="AI551" s="85"/>
      <c r="AJ551" s="31">
        <f t="shared" ref="AJ551:AJ552" si="323">COUNTIF(AL551:AU551,"V")</f>
        <v>0</v>
      </c>
      <c r="AK551" s="31">
        <f>Y551-AB551-AD551-AH551</f>
        <v>0</v>
      </c>
      <c r="AL551" s="85"/>
      <c r="AM551" s="85"/>
      <c r="AN551" s="85"/>
      <c r="AO551" s="85"/>
      <c r="AP551" s="85"/>
      <c r="AQ551" s="85"/>
      <c r="AR551" s="85"/>
      <c r="AS551" s="85"/>
      <c r="AT551" s="85"/>
      <c r="AU551" s="85"/>
      <c r="AV551" s="31"/>
      <c r="AW551" s="31"/>
      <c r="AX551" s="31"/>
    </row>
    <row r="552" spans="2:50" s="154" customFormat="1" ht="13" outlineLevel="1">
      <c r="B552" s="160" t="s">
        <v>841</v>
      </c>
      <c r="C552" s="97" t="s">
        <v>842</v>
      </c>
      <c r="D552" s="109" t="s">
        <v>95</v>
      </c>
      <c r="E552" s="16">
        <v>42788</v>
      </c>
      <c r="F552" s="26" t="s">
        <v>12</v>
      </c>
      <c r="G552" s="46" t="s">
        <v>13</v>
      </c>
      <c r="H552" s="81">
        <f>SUM(I552:J552)</f>
        <v>25</v>
      </c>
      <c r="I552" s="81">
        <v>25</v>
      </c>
      <c r="J552" s="81">
        <v>0</v>
      </c>
      <c r="K552" s="258">
        <v>0</v>
      </c>
      <c r="L552" s="85" t="s">
        <v>1159</v>
      </c>
      <c r="M552" s="85" t="s">
        <v>1159</v>
      </c>
      <c r="N552" s="85" t="s">
        <v>1158</v>
      </c>
      <c r="O552" s="85" t="s">
        <v>1159</v>
      </c>
      <c r="P552" s="85" t="s">
        <v>1158</v>
      </c>
      <c r="Q552" s="85" t="s">
        <v>1159</v>
      </c>
      <c r="R552" s="85" t="s">
        <v>1159</v>
      </c>
      <c r="S552" s="179" t="s">
        <v>1285</v>
      </c>
      <c r="T552" s="85"/>
      <c r="U552" s="31">
        <f>SUMIF(T552,"Y",I552)</f>
        <v>0</v>
      </c>
      <c r="V552" s="80"/>
      <c r="W552" s="276"/>
      <c r="X552" s="85"/>
      <c r="Y552" s="85">
        <f>U552*X552</f>
        <v>0</v>
      </c>
      <c r="AA552" s="85"/>
      <c r="AB552" s="31">
        <f>SUMIF(AA552,"Y",K552)*X552</f>
        <v>0</v>
      </c>
      <c r="AC552" s="85"/>
      <c r="AD552" s="31">
        <f t="shared" si="321"/>
        <v>0</v>
      </c>
      <c r="AE552" s="31"/>
      <c r="AF552" s="85"/>
      <c r="AG552" s="85">
        <f t="shared" si="322"/>
        <v>0</v>
      </c>
      <c r="AH552" s="31">
        <f>(Y552-AB552-AD552)*AG552</f>
        <v>0</v>
      </c>
      <c r="AI552" s="85"/>
      <c r="AJ552" s="31">
        <f t="shared" si="323"/>
        <v>0</v>
      </c>
      <c r="AK552" s="31">
        <f>Y552-AB552-AD552-AH552</f>
        <v>0</v>
      </c>
      <c r="AL552" s="85"/>
      <c r="AM552" s="85"/>
      <c r="AN552" s="85"/>
      <c r="AO552" s="85"/>
      <c r="AP552" s="85"/>
      <c r="AQ552" s="85"/>
      <c r="AR552" s="85"/>
      <c r="AS552" s="85"/>
      <c r="AT552" s="85"/>
      <c r="AU552" s="85"/>
      <c r="AV552" s="31"/>
      <c r="AW552" s="31"/>
      <c r="AX552" s="31"/>
    </row>
    <row r="553" spans="2:50" s="154" customFormat="1" ht="13">
      <c r="B553" s="397" t="s">
        <v>843</v>
      </c>
      <c r="C553" s="397"/>
      <c r="D553" s="397"/>
      <c r="E553" s="398"/>
      <c r="F553" s="99" t="s">
        <v>7</v>
      </c>
      <c r="G553" s="100"/>
      <c r="H553" s="101">
        <f>H554/60</f>
        <v>8.1666666666666661</v>
      </c>
      <c r="I553" s="101">
        <f>I554/60</f>
        <v>6.166666666666667</v>
      </c>
      <c r="J553" s="101">
        <f>J554/60</f>
        <v>2</v>
      </c>
      <c r="K553" s="259">
        <f>K554/60</f>
        <v>0</v>
      </c>
      <c r="L553" s="166"/>
      <c r="M553" s="166"/>
      <c r="N553" s="166"/>
      <c r="O553" s="166"/>
      <c r="P553" s="166"/>
      <c r="Q553" s="166"/>
      <c r="R553" s="166"/>
      <c r="S553" s="102"/>
      <c r="T553" s="166"/>
      <c r="U553" s="101">
        <f>U554/60</f>
        <v>0</v>
      </c>
      <c r="V553" s="102"/>
      <c r="W553" s="278"/>
      <c r="X553" s="166"/>
      <c r="Y553" s="101">
        <f>Y554/60</f>
        <v>0</v>
      </c>
      <c r="AA553" s="101"/>
      <c r="AB553" s="101">
        <f t="shared" ref="AB553:AK553" si="324">AB554/60</f>
        <v>0</v>
      </c>
      <c r="AC553" s="101"/>
      <c r="AD553" s="101">
        <f>AD554/60</f>
        <v>0</v>
      </c>
      <c r="AE553" s="101"/>
      <c r="AF553" s="101"/>
      <c r="AG553" s="101"/>
      <c r="AH553" s="101">
        <f>AH554/60</f>
        <v>0</v>
      </c>
      <c r="AI553" s="101"/>
      <c r="AJ553" s="166"/>
      <c r="AK553" s="101">
        <f t="shared" si="324"/>
        <v>0</v>
      </c>
      <c r="AL553" s="166"/>
      <c r="AM553" s="166"/>
      <c r="AN553" s="166"/>
      <c r="AO553" s="166"/>
      <c r="AP553" s="166"/>
      <c r="AQ553" s="166"/>
      <c r="AR553" s="166"/>
      <c r="AS553" s="166"/>
      <c r="AT553" s="166"/>
      <c r="AU553" s="166"/>
      <c r="AV553" s="101"/>
      <c r="AW553" s="101"/>
      <c r="AX553" s="101">
        <f>AX554/60</f>
        <v>0</v>
      </c>
    </row>
    <row r="554" spans="2:50" s="154" customFormat="1" ht="13">
      <c r="B554" s="397"/>
      <c r="C554" s="397"/>
      <c r="D554" s="397"/>
      <c r="E554" s="398"/>
      <c r="F554" s="103" t="s">
        <v>8</v>
      </c>
      <c r="G554" s="104"/>
      <c r="H554" s="105">
        <f>SUM(I554:J554)</f>
        <v>490</v>
      </c>
      <c r="I554" s="105">
        <f>SUMIF(F555:F555,"DQA",$I555:$I555)</f>
        <v>370</v>
      </c>
      <c r="J554" s="105">
        <f>SUMIF(F555:F555,"DQA",$J555:$J555)</f>
        <v>120</v>
      </c>
      <c r="K554" s="260">
        <f>SUM(K555:K555)</f>
        <v>0</v>
      </c>
      <c r="L554" s="166"/>
      <c r="M554" s="166"/>
      <c r="N554" s="166"/>
      <c r="O554" s="166"/>
      <c r="P554" s="166"/>
      <c r="Q554" s="166"/>
      <c r="R554" s="166"/>
      <c r="S554" s="102"/>
      <c r="T554" s="166"/>
      <c r="U554" s="105">
        <f>SUM(U555:U555)</f>
        <v>0</v>
      </c>
      <c r="V554" s="102"/>
      <c r="W554" s="278"/>
      <c r="X554" s="166"/>
      <c r="Y554" s="105">
        <f>SUM(Y555:Y555)</f>
        <v>0</v>
      </c>
      <c r="AA554" s="101"/>
      <c r="AB554" s="101">
        <f t="shared" ref="AB554:AK554" si="325">SUM(AB555:AB555)</f>
        <v>0</v>
      </c>
      <c r="AC554" s="101"/>
      <c r="AD554" s="101">
        <f>SUM(AD555:AD555)</f>
        <v>0</v>
      </c>
      <c r="AE554" s="101"/>
      <c r="AF554" s="101"/>
      <c r="AG554" s="101"/>
      <c r="AH554" s="101">
        <f>SUM(AH555:AH555)</f>
        <v>0</v>
      </c>
      <c r="AI554" s="101"/>
      <c r="AJ554" s="166"/>
      <c r="AK554" s="101">
        <f t="shared" si="325"/>
        <v>0</v>
      </c>
      <c r="AL554" s="166"/>
      <c r="AM554" s="166"/>
      <c r="AN554" s="166"/>
      <c r="AO554" s="166"/>
      <c r="AP554" s="166"/>
      <c r="AQ554" s="166"/>
      <c r="AR554" s="166"/>
      <c r="AS554" s="166"/>
      <c r="AT554" s="166"/>
      <c r="AU554" s="166"/>
      <c r="AV554" s="101"/>
      <c r="AW554" s="101"/>
      <c r="AX554" s="101">
        <f>SUM(AX555:AX555)</f>
        <v>0</v>
      </c>
    </row>
    <row r="555" spans="2:50" s="154" customFormat="1" ht="13" outlineLevel="1">
      <c r="B555" s="160" t="s">
        <v>844</v>
      </c>
      <c r="C555" s="110" t="s">
        <v>845</v>
      </c>
      <c r="D555" s="109" t="s">
        <v>27</v>
      </c>
      <c r="E555" s="16">
        <v>42902</v>
      </c>
      <c r="F555" s="26" t="s">
        <v>12</v>
      </c>
      <c r="G555" s="46" t="s">
        <v>13</v>
      </c>
      <c r="H555" s="81">
        <f t="shared" ref="H555" si="326">SUM(I555:J555)</f>
        <v>490</v>
      </c>
      <c r="I555" s="108">
        <v>370</v>
      </c>
      <c r="J555" s="108">
        <v>120</v>
      </c>
      <c r="K555" s="258">
        <v>0</v>
      </c>
      <c r="L555" s="85" t="s">
        <v>1158</v>
      </c>
      <c r="M555" s="85" t="s">
        <v>1158</v>
      </c>
      <c r="N555" s="85" t="s">
        <v>1158</v>
      </c>
      <c r="O555" s="85" t="s">
        <v>1159</v>
      </c>
      <c r="P555" s="85" t="s">
        <v>1159</v>
      </c>
      <c r="Q555" s="85" t="s">
        <v>1159</v>
      </c>
      <c r="R555" s="85" t="s">
        <v>1159</v>
      </c>
      <c r="S555" s="179" t="s">
        <v>1286</v>
      </c>
      <c r="T555" s="85"/>
      <c r="U555" s="31">
        <f>SUMIF(T555,"Y",I555)</f>
        <v>0</v>
      </c>
      <c r="V555" s="80"/>
      <c r="W555" s="276"/>
      <c r="X555" s="85"/>
      <c r="Y555" s="85">
        <f>U555*X555</f>
        <v>0</v>
      </c>
      <c r="AA555" s="85"/>
      <c r="AB555" s="31">
        <f>SUMIF(AA555,"Y",K555)*X555</f>
        <v>0</v>
      </c>
      <c r="AC555" s="85"/>
      <c r="AD555" s="31">
        <f>(I555-AB555)*COUNTIF(AL555:AU555,"L")</f>
        <v>0</v>
      </c>
      <c r="AE555" s="31"/>
      <c r="AF555" s="85"/>
      <c r="AG555" s="85">
        <f>IFERROR(COUNTIF(AL555:AU555,"S")/(COUNTIF(AL555:AU555,"V")+COUNTIF(AL555:AU555,"S")),0)</f>
        <v>0</v>
      </c>
      <c r="AH555" s="31">
        <f>(Y555-AB555-AD555)*AG555</f>
        <v>0</v>
      </c>
      <c r="AI555" s="85"/>
      <c r="AJ555" s="31">
        <f t="shared" ref="AJ555" si="327">COUNTIF(AL555:AU555,"V")</f>
        <v>0</v>
      </c>
      <c r="AK555" s="31">
        <f>Y555-AB555-AD555-AH555</f>
        <v>0</v>
      </c>
      <c r="AL555" s="85"/>
      <c r="AM555" s="85"/>
      <c r="AN555" s="85"/>
      <c r="AO555" s="85"/>
      <c r="AP555" s="85"/>
      <c r="AQ555" s="85"/>
      <c r="AR555" s="85"/>
      <c r="AS555" s="85"/>
      <c r="AT555" s="85"/>
      <c r="AU555" s="85"/>
      <c r="AV555" s="31"/>
      <c r="AW555" s="31"/>
      <c r="AX555" s="31"/>
    </row>
    <row r="556" spans="2:50" s="154" customFormat="1" ht="13">
      <c r="B556" s="397" t="s">
        <v>1027</v>
      </c>
      <c r="C556" s="397"/>
      <c r="D556" s="397"/>
      <c r="E556" s="398"/>
      <c r="F556" s="99" t="s">
        <v>7</v>
      </c>
      <c r="G556" s="100"/>
      <c r="H556" s="101">
        <f>H557/60</f>
        <v>156</v>
      </c>
      <c r="I556" s="101">
        <f>I557/60</f>
        <v>24.333333333333332</v>
      </c>
      <c r="J556" s="101">
        <f>J557/60</f>
        <v>131.66666666666666</v>
      </c>
      <c r="K556" s="259">
        <f>K557/60</f>
        <v>0</v>
      </c>
      <c r="L556" s="166"/>
      <c r="M556" s="166"/>
      <c r="N556" s="166"/>
      <c r="O556" s="166"/>
      <c r="P556" s="166"/>
      <c r="Q556" s="166"/>
      <c r="R556" s="166"/>
      <c r="S556" s="102"/>
      <c r="T556" s="166"/>
      <c r="U556" s="101">
        <f>U557/60</f>
        <v>0</v>
      </c>
      <c r="V556" s="102"/>
      <c r="W556" s="278"/>
      <c r="X556" s="166"/>
      <c r="Y556" s="101">
        <f>Y557/60</f>
        <v>0</v>
      </c>
      <c r="AA556" s="101"/>
      <c r="AB556" s="101">
        <f t="shared" ref="AB556:AK556" si="328">AB557/60</f>
        <v>0</v>
      </c>
      <c r="AC556" s="101"/>
      <c r="AD556" s="101">
        <f>AD557/60</f>
        <v>0</v>
      </c>
      <c r="AE556" s="101"/>
      <c r="AF556" s="101"/>
      <c r="AG556" s="101"/>
      <c r="AH556" s="101">
        <f>AH557/60</f>
        <v>0</v>
      </c>
      <c r="AI556" s="101"/>
      <c r="AJ556" s="166"/>
      <c r="AK556" s="101">
        <f t="shared" si="328"/>
        <v>0</v>
      </c>
      <c r="AL556" s="166"/>
      <c r="AM556" s="166"/>
      <c r="AN556" s="166"/>
      <c r="AO556" s="166"/>
      <c r="AP556" s="166"/>
      <c r="AQ556" s="166"/>
      <c r="AR556" s="166"/>
      <c r="AS556" s="166"/>
      <c r="AT556" s="166"/>
      <c r="AU556" s="166"/>
      <c r="AV556" s="101"/>
      <c r="AW556" s="101"/>
      <c r="AX556" s="101">
        <f>AX557/60</f>
        <v>0</v>
      </c>
    </row>
    <row r="557" spans="2:50" s="154" customFormat="1" ht="13">
      <c r="B557" s="397"/>
      <c r="C557" s="397"/>
      <c r="D557" s="397"/>
      <c r="E557" s="398"/>
      <c r="F557" s="103" t="s">
        <v>8</v>
      </c>
      <c r="G557" s="104"/>
      <c r="H557" s="105">
        <f>SUM(I558:J567)</f>
        <v>9360</v>
      </c>
      <c r="I557" s="105">
        <f>SUMIF(F558:F567,"DQA",$I558:$I567)</f>
        <v>1460</v>
      </c>
      <c r="J557" s="105">
        <f>SUMIF(F558:F567,"DQA",$J558:$J567)</f>
        <v>7900</v>
      </c>
      <c r="K557" s="260">
        <f>SUM(K558:K567)</f>
        <v>0</v>
      </c>
      <c r="L557" s="166"/>
      <c r="M557" s="166"/>
      <c r="N557" s="166"/>
      <c r="O557" s="166"/>
      <c r="P557" s="166"/>
      <c r="Q557" s="166"/>
      <c r="R557" s="166"/>
      <c r="S557" s="102"/>
      <c r="T557" s="166"/>
      <c r="U557" s="105">
        <f>SUM(U558:U567)</f>
        <v>0</v>
      </c>
      <c r="V557" s="102"/>
      <c r="W557" s="278"/>
      <c r="X557" s="166"/>
      <c r="Y557" s="105">
        <f>SUM(Y558:Y567)</f>
        <v>0</v>
      </c>
      <c r="AA557" s="101"/>
      <c r="AB557" s="101">
        <f t="shared" ref="AB557" si="329">SUM(AB558:AB567)</f>
        <v>0</v>
      </c>
      <c r="AC557" s="101"/>
      <c r="AD557" s="101">
        <f>SUM(AD558:AD567)</f>
        <v>0</v>
      </c>
      <c r="AE557" s="101"/>
      <c r="AF557" s="101"/>
      <c r="AG557" s="101"/>
      <c r="AH557" s="101">
        <f>SUM(AH558:AH567)</f>
        <v>0</v>
      </c>
      <c r="AI557" s="101"/>
      <c r="AJ557" s="166"/>
      <c r="AK557" s="101">
        <f t="shared" ref="AK557" si="330">SUM(AK558:AK567)</f>
        <v>0</v>
      </c>
      <c r="AL557" s="166"/>
      <c r="AM557" s="166"/>
      <c r="AN557" s="166"/>
      <c r="AO557" s="166"/>
      <c r="AP557" s="166"/>
      <c r="AQ557" s="166"/>
      <c r="AR557" s="166"/>
      <c r="AS557" s="166"/>
      <c r="AT557" s="166"/>
      <c r="AU557" s="166"/>
      <c r="AV557" s="101"/>
      <c r="AW557" s="101"/>
      <c r="AX557" s="101">
        <f t="shared" ref="AX557" si="331">SUM(AX558:AX567)</f>
        <v>0</v>
      </c>
    </row>
    <row r="558" spans="2:50" s="154" customFormat="1" ht="13" outlineLevel="1">
      <c r="B558" s="160" t="s">
        <v>1028</v>
      </c>
      <c r="C558" s="6" t="s">
        <v>1038</v>
      </c>
      <c r="D558" s="25" t="s">
        <v>50</v>
      </c>
      <c r="E558" s="16">
        <v>43524</v>
      </c>
      <c r="F558" s="26" t="s">
        <v>12</v>
      </c>
      <c r="G558" s="46" t="s">
        <v>1241</v>
      </c>
      <c r="H558" s="81">
        <f t="shared" ref="H558:H567" si="332">SUM(I558:J558)</f>
        <v>90</v>
      </c>
      <c r="I558" s="108">
        <v>45</v>
      </c>
      <c r="J558" s="108">
        <v>45</v>
      </c>
      <c r="K558" s="258">
        <v>0</v>
      </c>
      <c r="L558" s="85" t="s">
        <v>1159</v>
      </c>
      <c r="M558" s="85" t="s">
        <v>1159</v>
      </c>
      <c r="N558" s="85" t="s">
        <v>1158</v>
      </c>
      <c r="O558" s="85" t="s">
        <v>1158</v>
      </c>
      <c r="P558" s="85" t="s">
        <v>1159</v>
      </c>
      <c r="Q558" s="85" t="s">
        <v>1159</v>
      </c>
      <c r="R558" s="85" t="s">
        <v>1159</v>
      </c>
      <c r="S558" s="179" t="s">
        <v>1283</v>
      </c>
      <c r="T558" s="85"/>
      <c r="U558" s="31">
        <f t="shared" ref="U558:U567" si="333">SUMIF(T558,"Y",I558)</f>
        <v>0</v>
      </c>
      <c r="V558" s="80"/>
      <c r="W558" s="276"/>
      <c r="X558" s="85"/>
      <c r="Y558" s="85">
        <f t="shared" ref="Y558:Y567" si="334">U558*X558</f>
        <v>0</v>
      </c>
      <c r="AA558" s="85"/>
      <c r="AB558" s="31">
        <f t="shared" ref="AB558:AB567" si="335">SUMIF(AA558,"Y",K558)*X558</f>
        <v>0</v>
      </c>
      <c r="AC558" s="85"/>
      <c r="AD558" s="31">
        <f t="shared" ref="AD558:AD567" si="336">(I558-AB558)*COUNTIF(AL558:AU558,"L")</f>
        <v>0</v>
      </c>
      <c r="AE558" s="31"/>
      <c r="AF558" s="85"/>
      <c r="AG558" s="85">
        <f t="shared" ref="AG558:AG567" si="337">IFERROR(COUNTIF(AL558:AU558,"S")/(COUNTIF(AL558:AU558,"V")+COUNTIF(AL558:AU558,"S")),0)</f>
        <v>0</v>
      </c>
      <c r="AH558" s="31">
        <f t="shared" ref="AH558:AH567" si="338">(Y558-AB558-AD558)*AG558</f>
        <v>0</v>
      </c>
      <c r="AI558" s="85"/>
      <c r="AJ558" s="31">
        <f t="shared" ref="AJ558:AJ567" si="339">COUNTIF(AL558:AU558,"V")</f>
        <v>0</v>
      </c>
      <c r="AK558" s="31">
        <f t="shared" ref="AK558:AK567" si="340">Y558-AB558-AD558-AH558</f>
        <v>0</v>
      </c>
      <c r="AL558" s="85"/>
      <c r="AM558" s="85"/>
      <c r="AN558" s="85"/>
      <c r="AO558" s="85"/>
      <c r="AP558" s="85"/>
      <c r="AQ558" s="85"/>
      <c r="AR558" s="85"/>
      <c r="AS558" s="85"/>
      <c r="AT558" s="85"/>
      <c r="AU558" s="85"/>
      <c r="AV558" s="31"/>
      <c r="AW558" s="31"/>
      <c r="AX558" s="31"/>
    </row>
    <row r="559" spans="2:50" s="154" customFormat="1" ht="13" outlineLevel="1">
      <c r="B559" s="160" t="s">
        <v>1029</v>
      </c>
      <c r="C559" s="6" t="s">
        <v>1040</v>
      </c>
      <c r="D559" s="25" t="s">
        <v>50</v>
      </c>
      <c r="E559" s="16">
        <v>43524</v>
      </c>
      <c r="F559" s="26" t="s">
        <v>12</v>
      </c>
      <c r="G559" s="46" t="s">
        <v>1241</v>
      </c>
      <c r="H559" s="81">
        <f t="shared" si="332"/>
        <v>250</v>
      </c>
      <c r="I559" s="108">
        <v>125</v>
      </c>
      <c r="J559" s="108">
        <v>125</v>
      </c>
      <c r="K559" s="258">
        <v>0</v>
      </c>
      <c r="L559" s="85" t="s">
        <v>1159</v>
      </c>
      <c r="M559" s="85" t="s">
        <v>1159</v>
      </c>
      <c r="N559" s="85" t="s">
        <v>1158</v>
      </c>
      <c r="O559" s="85" t="s">
        <v>1158</v>
      </c>
      <c r="P559" s="85" t="s">
        <v>1159</v>
      </c>
      <c r="Q559" s="85" t="s">
        <v>1159</v>
      </c>
      <c r="R559" s="85" t="s">
        <v>1159</v>
      </c>
      <c r="S559" s="179" t="s">
        <v>1283</v>
      </c>
      <c r="T559" s="85"/>
      <c r="U559" s="31">
        <f t="shared" si="333"/>
        <v>0</v>
      </c>
      <c r="V559" s="80"/>
      <c r="W559" s="276"/>
      <c r="X559" s="85"/>
      <c r="Y559" s="85">
        <f t="shared" si="334"/>
        <v>0</v>
      </c>
      <c r="AA559" s="85"/>
      <c r="AB559" s="31">
        <f t="shared" si="335"/>
        <v>0</v>
      </c>
      <c r="AC559" s="85"/>
      <c r="AD559" s="31">
        <f t="shared" si="336"/>
        <v>0</v>
      </c>
      <c r="AE559" s="31"/>
      <c r="AF559" s="85"/>
      <c r="AG559" s="85">
        <f t="shared" si="337"/>
        <v>0</v>
      </c>
      <c r="AH559" s="31">
        <f t="shared" si="338"/>
        <v>0</v>
      </c>
      <c r="AI559" s="85"/>
      <c r="AJ559" s="31">
        <f t="shared" si="339"/>
        <v>0</v>
      </c>
      <c r="AK559" s="31">
        <f t="shared" si="340"/>
        <v>0</v>
      </c>
      <c r="AL559" s="85"/>
      <c r="AM559" s="85"/>
      <c r="AN559" s="85"/>
      <c r="AO559" s="85"/>
      <c r="AP559" s="85"/>
      <c r="AQ559" s="85"/>
      <c r="AR559" s="85"/>
      <c r="AS559" s="85"/>
      <c r="AT559" s="85"/>
      <c r="AU559" s="85"/>
      <c r="AV559" s="31"/>
      <c r="AW559" s="31"/>
      <c r="AX559" s="31"/>
    </row>
    <row r="560" spans="2:50" s="154" customFormat="1" ht="13" outlineLevel="1">
      <c r="B560" s="160" t="s">
        <v>1030</v>
      </c>
      <c r="C560" s="59" t="s">
        <v>1041</v>
      </c>
      <c r="D560" s="49" t="s">
        <v>50</v>
      </c>
      <c r="E560" s="16">
        <v>43524</v>
      </c>
      <c r="F560" s="26" t="s">
        <v>12</v>
      </c>
      <c r="G560" s="46" t="s">
        <v>1241</v>
      </c>
      <c r="H560" s="81">
        <f t="shared" si="332"/>
        <v>1135</v>
      </c>
      <c r="I560" s="108">
        <v>175</v>
      </c>
      <c r="J560" s="108">
        <v>960</v>
      </c>
      <c r="K560" s="258">
        <v>0</v>
      </c>
      <c r="L560" s="85" t="s">
        <v>1159</v>
      </c>
      <c r="M560" s="85" t="s">
        <v>1159</v>
      </c>
      <c r="N560" s="85" t="s">
        <v>1158</v>
      </c>
      <c r="O560" s="85" t="s">
        <v>1158</v>
      </c>
      <c r="P560" s="85" t="s">
        <v>1159</v>
      </c>
      <c r="Q560" s="85" t="s">
        <v>1159</v>
      </c>
      <c r="R560" s="85" t="s">
        <v>1159</v>
      </c>
      <c r="S560" s="179" t="s">
        <v>1283</v>
      </c>
      <c r="T560" s="85"/>
      <c r="U560" s="31">
        <f t="shared" si="333"/>
        <v>0</v>
      </c>
      <c r="V560" s="80"/>
      <c r="W560" s="276"/>
      <c r="X560" s="85"/>
      <c r="Y560" s="85">
        <f t="shared" si="334"/>
        <v>0</v>
      </c>
      <c r="AA560" s="85"/>
      <c r="AB560" s="31">
        <f t="shared" si="335"/>
        <v>0</v>
      </c>
      <c r="AC560" s="85"/>
      <c r="AD560" s="31">
        <f t="shared" si="336"/>
        <v>0</v>
      </c>
      <c r="AE560" s="31"/>
      <c r="AF560" s="85"/>
      <c r="AG560" s="85">
        <f t="shared" si="337"/>
        <v>0</v>
      </c>
      <c r="AH560" s="31">
        <f t="shared" si="338"/>
        <v>0</v>
      </c>
      <c r="AI560" s="85"/>
      <c r="AJ560" s="31">
        <f t="shared" si="339"/>
        <v>0</v>
      </c>
      <c r="AK560" s="31">
        <f t="shared" si="340"/>
        <v>0</v>
      </c>
      <c r="AL560" s="85"/>
      <c r="AM560" s="85"/>
      <c r="AN560" s="85"/>
      <c r="AO560" s="85"/>
      <c r="AP560" s="85"/>
      <c r="AQ560" s="85"/>
      <c r="AR560" s="85"/>
      <c r="AS560" s="85"/>
      <c r="AT560" s="85"/>
      <c r="AU560" s="85"/>
      <c r="AV560" s="31"/>
      <c r="AW560" s="31"/>
      <c r="AX560" s="31"/>
    </row>
    <row r="561" spans="2:50" s="154" customFormat="1" ht="13" outlineLevel="1">
      <c r="B561" s="160" t="s">
        <v>1031</v>
      </c>
      <c r="C561" s="59" t="s">
        <v>1047</v>
      </c>
      <c r="D561" s="49" t="s">
        <v>1080</v>
      </c>
      <c r="E561" s="16">
        <v>43710</v>
      </c>
      <c r="F561" s="26" t="s">
        <v>12</v>
      </c>
      <c r="G561" s="46" t="s">
        <v>1241</v>
      </c>
      <c r="H561" s="81">
        <f t="shared" si="332"/>
        <v>380</v>
      </c>
      <c r="I561" s="108">
        <v>130</v>
      </c>
      <c r="J561" s="108">
        <v>250</v>
      </c>
      <c r="K561" s="258">
        <v>0</v>
      </c>
      <c r="L561" s="85" t="s">
        <v>1159</v>
      </c>
      <c r="M561" s="85" t="s">
        <v>1159</v>
      </c>
      <c r="N561" s="85" t="s">
        <v>1158</v>
      </c>
      <c r="O561" s="85" t="s">
        <v>1158</v>
      </c>
      <c r="P561" s="85" t="s">
        <v>1159</v>
      </c>
      <c r="Q561" s="85" t="s">
        <v>1159</v>
      </c>
      <c r="R561" s="85" t="s">
        <v>1159</v>
      </c>
      <c r="S561" s="179" t="s">
        <v>1283</v>
      </c>
      <c r="T561" s="85"/>
      <c r="U561" s="31">
        <f t="shared" si="333"/>
        <v>0</v>
      </c>
      <c r="V561" s="80"/>
      <c r="W561" s="276"/>
      <c r="X561" s="85"/>
      <c r="Y561" s="85">
        <f t="shared" si="334"/>
        <v>0</v>
      </c>
      <c r="AA561" s="85"/>
      <c r="AB561" s="31">
        <f t="shared" si="335"/>
        <v>0</v>
      </c>
      <c r="AC561" s="85"/>
      <c r="AD561" s="31">
        <f t="shared" si="336"/>
        <v>0</v>
      </c>
      <c r="AE561" s="31"/>
      <c r="AF561" s="85"/>
      <c r="AG561" s="85">
        <f t="shared" si="337"/>
        <v>0</v>
      </c>
      <c r="AH561" s="31">
        <f t="shared" si="338"/>
        <v>0</v>
      </c>
      <c r="AI561" s="85"/>
      <c r="AJ561" s="31">
        <f t="shared" si="339"/>
        <v>0</v>
      </c>
      <c r="AK561" s="31">
        <f t="shared" si="340"/>
        <v>0</v>
      </c>
      <c r="AL561" s="85"/>
      <c r="AM561" s="85"/>
      <c r="AN561" s="85"/>
      <c r="AO561" s="85"/>
      <c r="AP561" s="85"/>
      <c r="AQ561" s="85"/>
      <c r="AR561" s="85"/>
      <c r="AS561" s="85"/>
      <c r="AT561" s="85"/>
      <c r="AU561" s="85"/>
      <c r="AV561" s="31"/>
      <c r="AW561" s="31"/>
      <c r="AX561" s="31"/>
    </row>
    <row r="562" spans="2:50" s="154" customFormat="1" ht="13" outlineLevel="1">
      <c r="B562" s="160" t="s">
        <v>1032</v>
      </c>
      <c r="C562" s="59" t="s">
        <v>1042</v>
      </c>
      <c r="D562" s="49" t="s">
        <v>50</v>
      </c>
      <c r="E562" s="16">
        <v>43524</v>
      </c>
      <c r="F562" s="26" t="s">
        <v>12</v>
      </c>
      <c r="G562" s="46" t="s">
        <v>1241</v>
      </c>
      <c r="H562" s="81">
        <f t="shared" si="332"/>
        <v>2080</v>
      </c>
      <c r="I562" s="108">
        <v>300</v>
      </c>
      <c r="J562" s="108">
        <v>1780</v>
      </c>
      <c r="K562" s="258">
        <v>0</v>
      </c>
      <c r="L562" s="85" t="s">
        <v>1159</v>
      </c>
      <c r="M562" s="85" t="s">
        <v>1159</v>
      </c>
      <c r="N562" s="85" t="s">
        <v>1158</v>
      </c>
      <c r="O562" s="85" t="s">
        <v>1158</v>
      </c>
      <c r="P562" s="85" t="s">
        <v>1159</v>
      </c>
      <c r="Q562" s="85" t="s">
        <v>1159</v>
      </c>
      <c r="R562" s="85" t="s">
        <v>1159</v>
      </c>
      <c r="S562" s="179" t="s">
        <v>1283</v>
      </c>
      <c r="T562" s="85"/>
      <c r="U562" s="31">
        <f t="shared" si="333"/>
        <v>0</v>
      </c>
      <c r="V562" s="80"/>
      <c r="W562" s="276"/>
      <c r="X562" s="85"/>
      <c r="Y562" s="85">
        <f t="shared" si="334"/>
        <v>0</v>
      </c>
      <c r="AA562" s="85"/>
      <c r="AB562" s="31">
        <f t="shared" si="335"/>
        <v>0</v>
      </c>
      <c r="AC562" s="85"/>
      <c r="AD562" s="31">
        <f t="shared" si="336"/>
        <v>0</v>
      </c>
      <c r="AE562" s="31"/>
      <c r="AF562" s="85"/>
      <c r="AG562" s="85">
        <f t="shared" si="337"/>
        <v>0</v>
      </c>
      <c r="AH562" s="31">
        <f t="shared" si="338"/>
        <v>0</v>
      </c>
      <c r="AI562" s="85"/>
      <c r="AJ562" s="31">
        <f t="shared" si="339"/>
        <v>0</v>
      </c>
      <c r="AK562" s="31">
        <f t="shared" si="340"/>
        <v>0</v>
      </c>
      <c r="AL562" s="85"/>
      <c r="AM562" s="85"/>
      <c r="AN562" s="85"/>
      <c r="AO562" s="85"/>
      <c r="AP562" s="85"/>
      <c r="AQ562" s="85"/>
      <c r="AR562" s="85"/>
      <c r="AS562" s="85"/>
      <c r="AT562" s="85"/>
      <c r="AU562" s="85"/>
      <c r="AV562" s="31"/>
      <c r="AW562" s="31"/>
      <c r="AX562" s="31"/>
    </row>
    <row r="563" spans="2:50" s="154" customFormat="1" ht="13" outlineLevel="1">
      <c r="B563" s="160" t="s">
        <v>1033</v>
      </c>
      <c r="C563" s="59" t="s">
        <v>1043</v>
      </c>
      <c r="D563" s="49" t="s">
        <v>50</v>
      </c>
      <c r="E563" s="16">
        <v>43524</v>
      </c>
      <c r="F563" s="26" t="s">
        <v>12</v>
      </c>
      <c r="G563" s="46" t="s">
        <v>1241</v>
      </c>
      <c r="H563" s="81">
        <f t="shared" si="332"/>
        <v>820</v>
      </c>
      <c r="I563" s="108">
        <v>110</v>
      </c>
      <c r="J563" s="108">
        <v>710</v>
      </c>
      <c r="K563" s="258">
        <v>0</v>
      </c>
      <c r="L563" s="85" t="s">
        <v>1159</v>
      </c>
      <c r="M563" s="85" t="s">
        <v>1159</v>
      </c>
      <c r="N563" s="85" t="s">
        <v>1158</v>
      </c>
      <c r="O563" s="85" t="s">
        <v>1158</v>
      </c>
      <c r="P563" s="85" t="s">
        <v>1159</v>
      </c>
      <c r="Q563" s="85" t="s">
        <v>1159</v>
      </c>
      <c r="R563" s="85" t="s">
        <v>1159</v>
      </c>
      <c r="S563" s="179" t="s">
        <v>1283</v>
      </c>
      <c r="T563" s="85"/>
      <c r="U563" s="31">
        <f t="shared" si="333"/>
        <v>0</v>
      </c>
      <c r="V563" s="80"/>
      <c r="W563" s="276"/>
      <c r="X563" s="85"/>
      <c r="Y563" s="85">
        <f t="shared" si="334"/>
        <v>0</v>
      </c>
      <c r="AA563" s="85"/>
      <c r="AB563" s="31">
        <f t="shared" si="335"/>
        <v>0</v>
      </c>
      <c r="AC563" s="85"/>
      <c r="AD563" s="31">
        <f t="shared" si="336"/>
        <v>0</v>
      </c>
      <c r="AE563" s="31"/>
      <c r="AF563" s="85"/>
      <c r="AG563" s="85">
        <f t="shared" si="337"/>
        <v>0</v>
      </c>
      <c r="AH563" s="31">
        <f t="shared" si="338"/>
        <v>0</v>
      </c>
      <c r="AI563" s="85"/>
      <c r="AJ563" s="31">
        <f t="shared" si="339"/>
        <v>0</v>
      </c>
      <c r="AK563" s="31">
        <f t="shared" si="340"/>
        <v>0</v>
      </c>
      <c r="AL563" s="85"/>
      <c r="AM563" s="85"/>
      <c r="AN563" s="85"/>
      <c r="AO563" s="85"/>
      <c r="AP563" s="85"/>
      <c r="AQ563" s="85"/>
      <c r="AR563" s="85"/>
      <c r="AS563" s="85"/>
      <c r="AT563" s="85"/>
      <c r="AU563" s="85"/>
      <c r="AV563" s="31"/>
      <c r="AW563" s="31"/>
      <c r="AX563" s="31"/>
    </row>
    <row r="564" spans="2:50" s="154" customFormat="1" ht="13" outlineLevel="1">
      <c r="B564" s="160" t="s">
        <v>1034</v>
      </c>
      <c r="C564" s="59" t="s">
        <v>1044</v>
      </c>
      <c r="D564" s="49" t="s">
        <v>1019</v>
      </c>
      <c r="E564" s="16">
        <v>43524</v>
      </c>
      <c r="F564" s="26" t="s">
        <v>12</v>
      </c>
      <c r="G564" s="46" t="s">
        <v>1241</v>
      </c>
      <c r="H564" s="81">
        <f t="shared" si="332"/>
        <v>940</v>
      </c>
      <c r="I564" s="108">
        <v>400</v>
      </c>
      <c r="J564" s="108">
        <v>540</v>
      </c>
      <c r="K564" s="258">
        <v>0</v>
      </c>
      <c r="L564" s="85" t="s">
        <v>1159</v>
      </c>
      <c r="M564" s="85" t="s">
        <v>1159</v>
      </c>
      <c r="N564" s="85" t="s">
        <v>1158</v>
      </c>
      <c r="O564" s="85" t="s">
        <v>1158</v>
      </c>
      <c r="P564" s="85" t="s">
        <v>1159</v>
      </c>
      <c r="Q564" s="85" t="s">
        <v>1159</v>
      </c>
      <c r="R564" s="85" t="s">
        <v>1159</v>
      </c>
      <c r="S564" s="179" t="s">
        <v>1283</v>
      </c>
      <c r="T564" s="85"/>
      <c r="U564" s="31">
        <f t="shared" si="333"/>
        <v>0</v>
      </c>
      <c r="V564" s="80"/>
      <c r="W564" s="276"/>
      <c r="X564" s="85"/>
      <c r="Y564" s="85">
        <f t="shared" si="334"/>
        <v>0</v>
      </c>
      <c r="AA564" s="85"/>
      <c r="AB564" s="31">
        <f t="shared" si="335"/>
        <v>0</v>
      </c>
      <c r="AC564" s="85"/>
      <c r="AD564" s="31">
        <f t="shared" si="336"/>
        <v>0</v>
      </c>
      <c r="AE564" s="31"/>
      <c r="AF564" s="85"/>
      <c r="AG564" s="85">
        <f t="shared" si="337"/>
        <v>0</v>
      </c>
      <c r="AH564" s="31">
        <f t="shared" si="338"/>
        <v>0</v>
      </c>
      <c r="AI564" s="85"/>
      <c r="AJ564" s="31">
        <f t="shared" si="339"/>
        <v>0</v>
      </c>
      <c r="AK564" s="31">
        <f t="shared" si="340"/>
        <v>0</v>
      </c>
      <c r="AL564" s="85"/>
      <c r="AM564" s="85"/>
      <c r="AN564" s="85"/>
      <c r="AO564" s="85"/>
      <c r="AP564" s="85"/>
      <c r="AQ564" s="85"/>
      <c r="AR564" s="85"/>
      <c r="AS564" s="85"/>
      <c r="AT564" s="85"/>
      <c r="AU564" s="85"/>
      <c r="AV564" s="31"/>
      <c r="AW564" s="31"/>
      <c r="AX564" s="31"/>
    </row>
    <row r="565" spans="2:50" s="154" customFormat="1" ht="13" outlineLevel="1">
      <c r="B565" s="160" t="s">
        <v>1035</v>
      </c>
      <c r="C565" s="59" t="s">
        <v>1045</v>
      </c>
      <c r="D565" s="49" t="s">
        <v>50</v>
      </c>
      <c r="E565" s="16">
        <v>43524</v>
      </c>
      <c r="F565" s="26" t="s">
        <v>12</v>
      </c>
      <c r="G565" s="46" t="s">
        <v>1247</v>
      </c>
      <c r="H565" s="81">
        <f t="shared" si="332"/>
        <v>680</v>
      </c>
      <c r="I565" s="108">
        <v>80</v>
      </c>
      <c r="J565" s="108">
        <v>600</v>
      </c>
      <c r="K565" s="258">
        <v>0</v>
      </c>
      <c r="L565" s="85" t="s">
        <v>1159</v>
      </c>
      <c r="M565" s="85" t="s">
        <v>1159</v>
      </c>
      <c r="N565" s="85" t="s">
        <v>1158</v>
      </c>
      <c r="O565" s="85" t="s">
        <v>1158</v>
      </c>
      <c r="P565" s="85" t="s">
        <v>1159</v>
      </c>
      <c r="Q565" s="85" t="s">
        <v>1159</v>
      </c>
      <c r="R565" s="85" t="s">
        <v>1159</v>
      </c>
      <c r="S565" s="179" t="s">
        <v>1283</v>
      </c>
      <c r="T565" s="85"/>
      <c r="U565" s="31">
        <f t="shared" si="333"/>
        <v>0</v>
      </c>
      <c r="V565" s="80"/>
      <c r="W565" s="276"/>
      <c r="X565" s="85"/>
      <c r="Y565" s="85">
        <f t="shared" si="334"/>
        <v>0</v>
      </c>
      <c r="AA565" s="85"/>
      <c r="AB565" s="31">
        <f t="shared" si="335"/>
        <v>0</v>
      </c>
      <c r="AC565" s="85"/>
      <c r="AD565" s="31">
        <f t="shared" si="336"/>
        <v>0</v>
      </c>
      <c r="AE565" s="31"/>
      <c r="AF565" s="85"/>
      <c r="AG565" s="85">
        <f t="shared" si="337"/>
        <v>0</v>
      </c>
      <c r="AH565" s="31">
        <f t="shared" si="338"/>
        <v>0</v>
      </c>
      <c r="AI565" s="85"/>
      <c r="AJ565" s="31">
        <f t="shared" si="339"/>
        <v>0</v>
      </c>
      <c r="AK565" s="31">
        <f t="shared" si="340"/>
        <v>0</v>
      </c>
      <c r="AL565" s="85"/>
      <c r="AM565" s="85"/>
      <c r="AN565" s="85"/>
      <c r="AO565" s="85"/>
      <c r="AP565" s="85"/>
      <c r="AQ565" s="85"/>
      <c r="AR565" s="85"/>
      <c r="AS565" s="85"/>
      <c r="AT565" s="85"/>
      <c r="AU565" s="85"/>
      <c r="AV565" s="31"/>
      <c r="AW565" s="31"/>
      <c r="AX565" s="31"/>
    </row>
    <row r="566" spans="2:50" s="154" customFormat="1" ht="13" outlineLevel="1">
      <c r="B566" s="160" t="s">
        <v>1036</v>
      </c>
      <c r="C566" s="6" t="s">
        <v>1039</v>
      </c>
      <c r="D566" s="25" t="s">
        <v>50</v>
      </c>
      <c r="E566" s="16">
        <v>43524</v>
      </c>
      <c r="F566" s="26" t="s">
        <v>12</v>
      </c>
      <c r="G566" s="46" t="s">
        <v>1247</v>
      </c>
      <c r="H566" s="81">
        <f t="shared" si="332"/>
        <v>60</v>
      </c>
      <c r="I566" s="108">
        <v>30</v>
      </c>
      <c r="J566" s="108">
        <v>30</v>
      </c>
      <c r="K566" s="258">
        <v>0</v>
      </c>
      <c r="L566" s="85" t="s">
        <v>1159</v>
      </c>
      <c r="M566" s="85" t="s">
        <v>1159</v>
      </c>
      <c r="N566" s="85" t="s">
        <v>1158</v>
      </c>
      <c r="O566" s="85" t="s">
        <v>1158</v>
      </c>
      <c r="P566" s="85" t="s">
        <v>1159</v>
      </c>
      <c r="Q566" s="85" t="s">
        <v>1159</v>
      </c>
      <c r="R566" s="85" t="s">
        <v>1159</v>
      </c>
      <c r="S566" s="179" t="s">
        <v>1283</v>
      </c>
      <c r="T566" s="85"/>
      <c r="U566" s="31">
        <f t="shared" si="333"/>
        <v>0</v>
      </c>
      <c r="V566" s="80"/>
      <c r="W566" s="276"/>
      <c r="X566" s="85"/>
      <c r="Y566" s="85">
        <f t="shared" si="334"/>
        <v>0</v>
      </c>
      <c r="AA566" s="85"/>
      <c r="AB566" s="31">
        <f t="shared" si="335"/>
        <v>0</v>
      </c>
      <c r="AC566" s="85"/>
      <c r="AD566" s="31">
        <f t="shared" si="336"/>
        <v>0</v>
      </c>
      <c r="AE566" s="31"/>
      <c r="AF566" s="85"/>
      <c r="AG566" s="85">
        <f t="shared" si="337"/>
        <v>0</v>
      </c>
      <c r="AH566" s="31">
        <f t="shared" si="338"/>
        <v>0</v>
      </c>
      <c r="AI566" s="85"/>
      <c r="AJ566" s="31">
        <f t="shared" si="339"/>
        <v>0</v>
      </c>
      <c r="AK566" s="31">
        <f t="shared" si="340"/>
        <v>0</v>
      </c>
      <c r="AL566" s="85"/>
      <c r="AM566" s="85"/>
      <c r="AN566" s="85"/>
      <c r="AO566" s="85"/>
      <c r="AP566" s="85"/>
      <c r="AQ566" s="85"/>
      <c r="AR566" s="85"/>
      <c r="AS566" s="85"/>
      <c r="AT566" s="85"/>
      <c r="AU566" s="85"/>
      <c r="AV566" s="31"/>
      <c r="AW566" s="31"/>
      <c r="AX566" s="31"/>
    </row>
    <row r="567" spans="2:50" s="154" customFormat="1" ht="13" outlineLevel="1">
      <c r="B567" s="160" t="s">
        <v>1037</v>
      </c>
      <c r="C567" s="6" t="s">
        <v>1046</v>
      </c>
      <c r="D567" s="25" t="s">
        <v>1019</v>
      </c>
      <c r="E567" s="16">
        <v>43524</v>
      </c>
      <c r="F567" s="26" t="s">
        <v>12</v>
      </c>
      <c r="G567" s="46" t="s">
        <v>1241</v>
      </c>
      <c r="H567" s="81">
        <f t="shared" si="332"/>
        <v>2925</v>
      </c>
      <c r="I567" s="108">
        <v>65</v>
      </c>
      <c r="J567" s="108">
        <v>2860</v>
      </c>
      <c r="K567" s="258">
        <v>0</v>
      </c>
      <c r="L567" s="85" t="s">
        <v>1159</v>
      </c>
      <c r="M567" s="85" t="s">
        <v>1159</v>
      </c>
      <c r="N567" s="85" t="s">
        <v>1158</v>
      </c>
      <c r="O567" s="85" t="s">
        <v>1158</v>
      </c>
      <c r="P567" s="85" t="s">
        <v>1159</v>
      </c>
      <c r="Q567" s="85" t="s">
        <v>1159</v>
      </c>
      <c r="R567" s="85" t="s">
        <v>1159</v>
      </c>
      <c r="S567" s="179" t="s">
        <v>1283</v>
      </c>
      <c r="T567" s="85"/>
      <c r="U567" s="31">
        <f t="shared" si="333"/>
        <v>0</v>
      </c>
      <c r="V567" s="80"/>
      <c r="W567" s="276"/>
      <c r="X567" s="85"/>
      <c r="Y567" s="85">
        <f t="shared" si="334"/>
        <v>0</v>
      </c>
      <c r="AA567" s="85"/>
      <c r="AB567" s="31">
        <f t="shared" si="335"/>
        <v>0</v>
      </c>
      <c r="AC567" s="85"/>
      <c r="AD567" s="31">
        <f t="shared" si="336"/>
        <v>0</v>
      </c>
      <c r="AE567" s="31"/>
      <c r="AF567" s="85"/>
      <c r="AG567" s="85">
        <f t="shared" si="337"/>
        <v>0</v>
      </c>
      <c r="AH567" s="31">
        <f t="shared" si="338"/>
        <v>0</v>
      </c>
      <c r="AI567" s="85"/>
      <c r="AJ567" s="31">
        <f t="shared" si="339"/>
        <v>0</v>
      </c>
      <c r="AK567" s="31">
        <f t="shared" si="340"/>
        <v>0</v>
      </c>
      <c r="AL567" s="85"/>
      <c r="AM567" s="85"/>
      <c r="AN567" s="85"/>
      <c r="AO567" s="85"/>
      <c r="AP567" s="85"/>
      <c r="AQ567" s="85"/>
      <c r="AR567" s="85"/>
      <c r="AS567" s="85"/>
      <c r="AT567" s="85"/>
      <c r="AU567" s="85"/>
      <c r="AV567" s="31"/>
      <c r="AW567" s="31"/>
      <c r="AX567" s="31"/>
    </row>
    <row r="568" spans="2:50" s="154" customFormat="1" ht="13">
      <c r="B568" s="397" t="s">
        <v>1081</v>
      </c>
      <c r="C568" s="397"/>
      <c r="D568" s="397"/>
      <c r="E568" s="398"/>
      <c r="F568" s="99" t="s">
        <v>7</v>
      </c>
      <c r="G568" s="100"/>
      <c r="H568" s="101">
        <f>H569/60</f>
        <v>139.75</v>
      </c>
      <c r="I568" s="101">
        <f>I569/60</f>
        <v>24.916666666666668</v>
      </c>
      <c r="J568" s="101">
        <f>J569/60</f>
        <v>114.83333333333333</v>
      </c>
      <c r="K568" s="259">
        <f>K569/60</f>
        <v>0</v>
      </c>
      <c r="L568" s="166"/>
      <c r="M568" s="166"/>
      <c r="N568" s="166"/>
      <c r="O568" s="166"/>
      <c r="P568" s="166"/>
      <c r="Q568" s="166"/>
      <c r="R568" s="166"/>
      <c r="S568" s="102"/>
      <c r="T568" s="166"/>
      <c r="U568" s="101">
        <f>U569/60</f>
        <v>0</v>
      </c>
      <c r="V568" s="102"/>
      <c r="W568" s="278"/>
      <c r="X568" s="166"/>
      <c r="Y568" s="101">
        <f>Y569/60</f>
        <v>0</v>
      </c>
      <c r="AA568" s="101"/>
      <c r="AB568" s="101">
        <f t="shared" ref="AB568:AK568" si="341">AB569/60</f>
        <v>0</v>
      </c>
      <c r="AC568" s="101"/>
      <c r="AD568" s="101">
        <f t="shared" si="341"/>
        <v>0</v>
      </c>
      <c r="AE568" s="101"/>
      <c r="AF568" s="101"/>
      <c r="AG568" s="101"/>
      <c r="AH568" s="101">
        <f>AH569/60</f>
        <v>0</v>
      </c>
      <c r="AI568" s="101"/>
      <c r="AJ568" s="166"/>
      <c r="AK568" s="101">
        <f t="shared" si="341"/>
        <v>0</v>
      </c>
      <c r="AL568" s="166"/>
      <c r="AM568" s="166"/>
      <c r="AN568" s="166"/>
      <c r="AO568" s="166"/>
      <c r="AP568" s="166"/>
      <c r="AQ568" s="166"/>
      <c r="AR568" s="166"/>
      <c r="AS568" s="166"/>
      <c r="AT568" s="166"/>
      <c r="AU568" s="166"/>
      <c r="AV568" s="101"/>
      <c r="AW568" s="101"/>
      <c r="AX568" s="101"/>
    </row>
    <row r="569" spans="2:50" s="154" customFormat="1" ht="13">
      <c r="B569" s="397"/>
      <c r="C569" s="397"/>
      <c r="D569" s="397"/>
      <c r="E569" s="398"/>
      <c r="F569" s="103" t="s">
        <v>8</v>
      </c>
      <c r="G569" s="104"/>
      <c r="H569" s="105">
        <f>SUM(I570:J578)</f>
        <v>8385</v>
      </c>
      <c r="I569" s="105">
        <f>SUMIF(F570:F578,"DQA",$I570:$I578)</f>
        <v>1495</v>
      </c>
      <c r="J569" s="105">
        <f>SUMIF(F570:F578,"DQA",$J570:$J578)</f>
        <v>6890</v>
      </c>
      <c r="K569" s="260">
        <f>SUM(K570:K578)</f>
        <v>0</v>
      </c>
      <c r="L569" s="166"/>
      <c r="M569" s="166"/>
      <c r="N569" s="166"/>
      <c r="O569" s="166"/>
      <c r="P569" s="166"/>
      <c r="Q569" s="166"/>
      <c r="R569" s="166"/>
      <c r="S569" s="102"/>
      <c r="T569" s="166"/>
      <c r="U569" s="105">
        <f>SUM(U570:U578)</f>
        <v>0</v>
      </c>
      <c r="V569" s="102"/>
      <c r="W569" s="278"/>
      <c r="X569" s="166"/>
      <c r="Y569" s="105">
        <f>SUM(Y570:Y578)</f>
        <v>0</v>
      </c>
      <c r="AA569" s="101"/>
      <c r="AB569" s="101">
        <f t="shared" ref="AB569:AD569" si="342">SUM(AB570:AB578)</f>
        <v>0</v>
      </c>
      <c r="AC569" s="101"/>
      <c r="AD569" s="101">
        <f t="shared" si="342"/>
        <v>0</v>
      </c>
      <c r="AE569" s="101"/>
      <c r="AF569" s="101"/>
      <c r="AG569" s="101"/>
      <c r="AH569" s="101">
        <f>SUM(AH570:AH578)</f>
        <v>0</v>
      </c>
      <c r="AI569" s="101"/>
      <c r="AJ569" s="166"/>
      <c r="AK569" s="101">
        <f t="shared" ref="AK569" si="343">SUM(AK570:AK578)</f>
        <v>0</v>
      </c>
      <c r="AL569" s="166"/>
      <c r="AM569" s="166"/>
      <c r="AN569" s="166"/>
      <c r="AO569" s="166"/>
      <c r="AP569" s="166"/>
      <c r="AQ569" s="166"/>
      <c r="AR569" s="166"/>
      <c r="AS569" s="166"/>
      <c r="AT569" s="166"/>
      <c r="AU569" s="166"/>
      <c r="AV569" s="101"/>
      <c r="AW569" s="101"/>
      <c r="AX569" s="101">
        <f t="shared" ref="AX569" si="344">SUM(AX570:AX578)</f>
        <v>0</v>
      </c>
    </row>
    <row r="570" spans="2:50" s="154" customFormat="1" ht="13" outlineLevel="1">
      <c r="B570" s="160" t="s">
        <v>1048</v>
      </c>
      <c r="C570" s="6" t="s">
        <v>1084</v>
      </c>
      <c r="D570" s="25" t="s">
        <v>50</v>
      </c>
      <c r="E570" s="16">
        <v>43689</v>
      </c>
      <c r="F570" s="26" t="s">
        <v>12</v>
      </c>
      <c r="G570" s="46" t="s">
        <v>1241</v>
      </c>
      <c r="H570" s="81">
        <f t="shared" ref="H570:H578" si="345">SUM(I570:J570)</f>
        <v>90</v>
      </c>
      <c r="I570" s="108">
        <v>45</v>
      </c>
      <c r="J570" s="108">
        <v>45</v>
      </c>
      <c r="K570" s="258">
        <v>0</v>
      </c>
      <c r="L570" s="85" t="s">
        <v>1159</v>
      </c>
      <c r="M570" s="85" t="s">
        <v>1159</v>
      </c>
      <c r="N570" s="85" t="s">
        <v>1158</v>
      </c>
      <c r="O570" s="85" t="s">
        <v>1158</v>
      </c>
      <c r="P570" s="85" t="s">
        <v>1158</v>
      </c>
      <c r="Q570" s="85" t="s">
        <v>1159</v>
      </c>
      <c r="R570" s="85" t="s">
        <v>1159</v>
      </c>
      <c r="S570" s="179" t="s">
        <v>1283</v>
      </c>
      <c r="T570" s="85"/>
      <c r="U570" s="31">
        <f t="shared" ref="U570:U578" si="346">SUMIF(T570,"Y",I570)</f>
        <v>0</v>
      </c>
      <c r="V570" s="80"/>
      <c r="W570" s="276"/>
      <c r="X570" s="85"/>
      <c r="Y570" s="85">
        <f t="shared" ref="Y570:Y578" si="347">U570*X570</f>
        <v>0</v>
      </c>
      <c r="AA570" s="85"/>
      <c r="AB570" s="31">
        <f t="shared" ref="AB570:AB575" si="348">SUMIF(AA570,"Y",K570)*X570</f>
        <v>0</v>
      </c>
      <c r="AC570" s="85"/>
      <c r="AD570" s="31">
        <f t="shared" ref="AD570:AD578" si="349">(I570-AB570)*COUNTIF(AL570:AU570,"L")</f>
        <v>0</v>
      </c>
      <c r="AE570" s="31"/>
      <c r="AF570" s="85"/>
      <c r="AG570" s="85">
        <f t="shared" ref="AG570:AG578" si="350">IFERROR(COUNTIF(AL570:AU570,"S")/(COUNTIF(AL570:AU570,"V")+COUNTIF(AL570:AU570,"S")),0)</f>
        <v>0</v>
      </c>
      <c r="AH570" s="31">
        <f t="shared" ref="AH570:AH578" si="351">(Y570-AB570-AD570)*AG570</f>
        <v>0</v>
      </c>
      <c r="AI570" s="85"/>
      <c r="AJ570" s="31">
        <f t="shared" ref="AJ570:AJ578" si="352">COUNTIF(AL570:AU570,"V")</f>
        <v>0</v>
      </c>
      <c r="AK570" s="31">
        <f t="shared" ref="AK570:AK578" si="353">Y570-AB570-AD570-AH570</f>
        <v>0</v>
      </c>
      <c r="AL570" s="85"/>
      <c r="AM570" s="85"/>
      <c r="AN570" s="85"/>
      <c r="AO570" s="85"/>
      <c r="AP570" s="85"/>
      <c r="AQ570" s="85"/>
      <c r="AR570" s="85"/>
      <c r="AS570" s="85"/>
      <c r="AT570" s="85"/>
      <c r="AU570" s="85"/>
      <c r="AV570" s="31"/>
      <c r="AW570" s="31"/>
      <c r="AX570" s="31"/>
    </row>
    <row r="571" spans="2:50" s="154" customFormat="1" ht="13" outlineLevel="1">
      <c r="B571" s="160" t="s">
        <v>1049</v>
      </c>
      <c r="C571" s="59" t="s">
        <v>1085</v>
      </c>
      <c r="D571" s="49" t="s">
        <v>50</v>
      </c>
      <c r="E571" s="38">
        <v>43691</v>
      </c>
      <c r="F571" s="26" t="s">
        <v>12</v>
      </c>
      <c r="G571" s="46" t="s">
        <v>1241</v>
      </c>
      <c r="H571" s="81">
        <f t="shared" si="345"/>
        <v>1135</v>
      </c>
      <c r="I571" s="108">
        <v>175</v>
      </c>
      <c r="J571" s="108">
        <v>960</v>
      </c>
      <c r="K571" s="258">
        <v>0</v>
      </c>
      <c r="L571" s="85" t="s">
        <v>1159</v>
      </c>
      <c r="M571" s="85" t="s">
        <v>1159</v>
      </c>
      <c r="N571" s="85" t="s">
        <v>1158</v>
      </c>
      <c r="O571" s="85" t="s">
        <v>1158</v>
      </c>
      <c r="P571" s="85" t="s">
        <v>1158</v>
      </c>
      <c r="Q571" s="85" t="s">
        <v>1159</v>
      </c>
      <c r="R571" s="85" t="s">
        <v>1159</v>
      </c>
      <c r="S571" s="179" t="s">
        <v>1283</v>
      </c>
      <c r="T571" s="85"/>
      <c r="U571" s="31">
        <f t="shared" si="346"/>
        <v>0</v>
      </c>
      <c r="V571" s="80"/>
      <c r="W571" s="276"/>
      <c r="X571" s="85"/>
      <c r="Y571" s="85">
        <f t="shared" si="347"/>
        <v>0</v>
      </c>
      <c r="AA571" s="85"/>
      <c r="AB571" s="31">
        <f t="shared" si="348"/>
        <v>0</v>
      </c>
      <c r="AC571" s="85"/>
      <c r="AD571" s="31">
        <f t="shared" si="349"/>
        <v>0</v>
      </c>
      <c r="AE571" s="31"/>
      <c r="AF571" s="85"/>
      <c r="AG571" s="85">
        <f t="shared" si="350"/>
        <v>0</v>
      </c>
      <c r="AH571" s="31">
        <f t="shared" si="351"/>
        <v>0</v>
      </c>
      <c r="AI571" s="85"/>
      <c r="AJ571" s="31">
        <f t="shared" si="352"/>
        <v>0</v>
      </c>
      <c r="AK571" s="31">
        <f t="shared" si="353"/>
        <v>0</v>
      </c>
      <c r="AL571" s="85"/>
      <c r="AM571" s="85"/>
      <c r="AN571" s="85"/>
      <c r="AO571" s="85"/>
      <c r="AP571" s="85"/>
      <c r="AQ571" s="85"/>
      <c r="AR571" s="85"/>
      <c r="AS571" s="85"/>
      <c r="AT571" s="85"/>
      <c r="AU571" s="85"/>
      <c r="AV571" s="31"/>
      <c r="AW571" s="31"/>
      <c r="AX571" s="31"/>
    </row>
    <row r="572" spans="2:50" s="154" customFormat="1" ht="13" outlineLevel="1">
      <c r="B572" s="160" t="s">
        <v>1050</v>
      </c>
      <c r="C572" s="59" t="s">
        <v>1086</v>
      </c>
      <c r="D572" s="49" t="s">
        <v>1080</v>
      </c>
      <c r="E572" s="38">
        <v>43710</v>
      </c>
      <c r="F572" s="26" t="s">
        <v>12</v>
      </c>
      <c r="G572" s="46" t="s">
        <v>1241</v>
      </c>
      <c r="H572" s="81">
        <f t="shared" si="345"/>
        <v>290</v>
      </c>
      <c r="I572" s="108">
        <v>85</v>
      </c>
      <c r="J572" s="108">
        <v>205</v>
      </c>
      <c r="K572" s="258">
        <v>0</v>
      </c>
      <c r="L572" s="85" t="s">
        <v>1159</v>
      </c>
      <c r="M572" s="85" t="s">
        <v>1159</v>
      </c>
      <c r="N572" s="85" t="s">
        <v>1158</v>
      </c>
      <c r="O572" s="85" t="s">
        <v>1158</v>
      </c>
      <c r="P572" s="85" t="s">
        <v>1158</v>
      </c>
      <c r="Q572" s="85" t="s">
        <v>1159</v>
      </c>
      <c r="R572" s="85" t="s">
        <v>1159</v>
      </c>
      <c r="S572" s="179" t="s">
        <v>1283</v>
      </c>
      <c r="T572" s="85"/>
      <c r="U572" s="31">
        <f t="shared" si="346"/>
        <v>0</v>
      </c>
      <c r="V572" s="80"/>
      <c r="W572" s="276"/>
      <c r="X572" s="85"/>
      <c r="Y572" s="85">
        <f t="shared" si="347"/>
        <v>0</v>
      </c>
      <c r="AA572" s="85"/>
      <c r="AB572" s="31">
        <f t="shared" si="348"/>
        <v>0</v>
      </c>
      <c r="AC572" s="85"/>
      <c r="AD572" s="31">
        <f t="shared" si="349"/>
        <v>0</v>
      </c>
      <c r="AE572" s="31"/>
      <c r="AF572" s="85"/>
      <c r="AG572" s="85">
        <f t="shared" si="350"/>
        <v>0</v>
      </c>
      <c r="AH572" s="31">
        <f t="shared" si="351"/>
        <v>0</v>
      </c>
      <c r="AI572" s="85"/>
      <c r="AJ572" s="31">
        <f t="shared" si="352"/>
        <v>0</v>
      </c>
      <c r="AK572" s="31">
        <f t="shared" si="353"/>
        <v>0</v>
      </c>
      <c r="AL572" s="85"/>
      <c r="AM572" s="85"/>
      <c r="AN572" s="85"/>
      <c r="AO572" s="85"/>
      <c r="AP572" s="85"/>
      <c r="AQ572" s="85"/>
      <c r="AR572" s="85"/>
      <c r="AS572" s="85"/>
      <c r="AT572" s="85"/>
      <c r="AU572" s="85"/>
      <c r="AV572" s="31"/>
      <c r="AW572" s="31"/>
      <c r="AX572" s="31"/>
    </row>
    <row r="573" spans="2:50" s="154" customFormat="1" ht="26" outlineLevel="1">
      <c r="B573" s="160" t="s">
        <v>1051</v>
      </c>
      <c r="C573" s="59" t="s">
        <v>1087</v>
      </c>
      <c r="D573" s="49" t="s">
        <v>1080</v>
      </c>
      <c r="E573" s="38">
        <v>43691</v>
      </c>
      <c r="F573" s="26" t="s">
        <v>12</v>
      </c>
      <c r="G573" s="46" t="s">
        <v>1241</v>
      </c>
      <c r="H573" s="81">
        <f t="shared" si="345"/>
        <v>2410</v>
      </c>
      <c r="I573" s="108">
        <v>630</v>
      </c>
      <c r="J573" s="108">
        <v>1780</v>
      </c>
      <c r="K573" s="258">
        <v>0</v>
      </c>
      <c r="L573" s="85" t="s">
        <v>1159</v>
      </c>
      <c r="M573" s="85" t="s">
        <v>1159</v>
      </c>
      <c r="N573" s="85" t="s">
        <v>1158</v>
      </c>
      <c r="O573" s="85" t="s">
        <v>1158</v>
      </c>
      <c r="P573" s="85" t="s">
        <v>1158</v>
      </c>
      <c r="Q573" s="85" t="s">
        <v>1159</v>
      </c>
      <c r="R573" s="85" t="s">
        <v>1159</v>
      </c>
      <c r="S573" s="179" t="s">
        <v>1283</v>
      </c>
      <c r="T573" s="85"/>
      <c r="U573" s="31">
        <f t="shared" si="346"/>
        <v>0</v>
      </c>
      <c r="V573" s="80"/>
      <c r="W573" s="276"/>
      <c r="X573" s="85"/>
      <c r="Y573" s="85">
        <f t="shared" si="347"/>
        <v>0</v>
      </c>
      <c r="AA573" s="85"/>
      <c r="AB573" s="31">
        <f t="shared" si="348"/>
        <v>0</v>
      </c>
      <c r="AC573" s="85"/>
      <c r="AD573" s="31">
        <f t="shared" si="349"/>
        <v>0</v>
      </c>
      <c r="AE573" s="31"/>
      <c r="AF573" s="85"/>
      <c r="AG573" s="85">
        <f t="shared" si="350"/>
        <v>0</v>
      </c>
      <c r="AH573" s="31">
        <f t="shared" si="351"/>
        <v>0</v>
      </c>
      <c r="AI573" s="85"/>
      <c r="AJ573" s="31">
        <f t="shared" si="352"/>
        <v>0</v>
      </c>
      <c r="AK573" s="31">
        <f t="shared" si="353"/>
        <v>0</v>
      </c>
      <c r="AL573" s="85"/>
      <c r="AM573" s="85"/>
      <c r="AN573" s="85"/>
      <c r="AO573" s="85"/>
      <c r="AP573" s="85"/>
      <c r="AQ573" s="85"/>
      <c r="AR573" s="85"/>
      <c r="AS573" s="85"/>
      <c r="AT573" s="85"/>
      <c r="AU573" s="85"/>
      <c r="AV573" s="31"/>
      <c r="AW573" s="31"/>
      <c r="AX573" s="31"/>
    </row>
    <row r="574" spans="2:50" s="154" customFormat="1" ht="13" outlineLevel="1">
      <c r="B574" s="160" t="s">
        <v>1052</v>
      </c>
      <c r="C574" s="59" t="s">
        <v>1088</v>
      </c>
      <c r="D574" s="49" t="s">
        <v>50</v>
      </c>
      <c r="E574" s="38">
        <v>43684</v>
      </c>
      <c r="F574" s="26" t="s">
        <v>12</v>
      </c>
      <c r="G574" s="46" t="s">
        <v>1241</v>
      </c>
      <c r="H574" s="81">
        <f t="shared" si="345"/>
        <v>360</v>
      </c>
      <c r="I574" s="108">
        <v>120</v>
      </c>
      <c r="J574" s="108">
        <v>240</v>
      </c>
      <c r="K574" s="258">
        <v>0</v>
      </c>
      <c r="L574" s="85" t="s">
        <v>1159</v>
      </c>
      <c r="M574" s="85" t="s">
        <v>1159</v>
      </c>
      <c r="N574" s="85" t="s">
        <v>1158</v>
      </c>
      <c r="O574" s="85" t="s">
        <v>1158</v>
      </c>
      <c r="P574" s="85" t="s">
        <v>1158</v>
      </c>
      <c r="Q574" s="85" t="s">
        <v>1159</v>
      </c>
      <c r="R574" s="85" t="s">
        <v>1159</v>
      </c>
      <c r="S574" s="179" t="s">
        <v>1283</v>
      </c>
      <c r="T574" s="85"/>
      <c r="U574" s="31">
        <f t="shared" si="346"/>
        <v>0</v>
      </c>
      <c r="V574" s="80"/>
      <c r="W574" s="276"/>
      <c r="X574" s="85"/>
      <c r="Y574" s="85">
        <f t="shared" si="347"/>
        <v>0</v>
      </c>
      <c r="AA574" s="85"/>
      <c r="AB574" s="31">
        <f t="shared" si="348"/>
        <v>0</v>
      </c>
      <c r="AC574" s="85"/>
      <c r="AD574" s="31">
        <f t="shared" si="349"/>
        <v>0</v>
      </c>
      <c r="AE574" s="31"/>
      <c r="AF574" s="85"/>
      <c r="AG574" s="85">
        <f t="shared" si="350"/>
        <v>0</v>
      </c>
      <c r="AH574" s="31">
        <f t="shared" si="351"/>
        <v>0</v>
      </c>
      <c r="AI574" s="85"/>
      <c r="AJ574" s="31">
        <f t="shared" si="352"/>
        <v>0</v>
      </c>
      <c r="AK574" s="31">
        <f t="shared" si="353"/>
        <v>0</v>
      </c>
      <c r="AL574" s="85"/>
      <c r="AM574" s="85"/>
      <c r="AN574" s="85"/>
      <c r="AO574" s="85"/>
      <c r="AP574" s="85"/>
      <c r="AQ574" s="85"/>
      <c r="AR574" s="85"/>
      <c r="AS574" s="85"/>
      <c r="AT574" s="85"/>
      <c r="AU574" s="85"/>
      <c r="AV574" s="31"/>
      <c r="AW574" s="31"/>
      <c r="AX574" s="31"/>
    </row>
    <row r="575" spans="2:50" s="154" customFormat="1" ht="13" outlineLevel="1">
      <c r="B575" s="160" t="s">
        <v>1053</v>
      </c>
      <c r="C575" s="59" t="s">
        <v>1089</v>
      </c>
      <c r="D575" s="49" t="s">
        <v>50</v>
      </c>
      <c r="E575" s="38">
        <v>43682</v>
      </c>
      <c r="F575" s="26" t="s">
        <v>12</v>
      </c>
      <c r="G575" s="46" t="s">
        <v>1241</v>
      </c>
      <c r="H575" s="81">
        <f t="shared" si="345"/>
        <v>690</v>
      </c>
      <c r="I575" s="108">
        <v>280</v>
      </c>
      <c r="J575" s="108">
        <v>410</v>
      </c>
      <c r="K575" s="258">
        <v>0</v>
      </c>
      <c r="L575" s="85" t="s">
        <v>1159</v>
      </c>
      <c r="M575" s="85" t="s">
        <v>1159</v>
      </c>
      <c r="N575" s="85" t="s">
        <v>1158</v>
      </c>
      <c r="O575" s="85" t="s">
        <v>1158</v>
      </c>
      <c r="P575" s="85" t="s">
        <v>1158</v>
      </c>
      <c r="Q575" s="85" t="s">
        <v>1159</v>
      </c>
      <c r="R575" s="85" t="s">
        <v>1159</v>
      </c>
      <c r="S575" s="179" t="s">
        <v>1283</v>
      </c>
      <c r="T575" s="85"/>
      <c r="U575" s="31">
        <f t="shared" si="346"/>
        <v>0</v>
      </c>
      <c r="V575" s="80"/>
      <c r="W575" s="276"/>
      <c r="X575" s="85"/>
      <c r="Y575" s="85">
        <f t="shared" si="347"/>
        <v>0</v>
      </c>
      <c r="AA575" s="85"/>
      <c r="AB575" s="31">
        <f t="shared" si="348"/>
        <v>0</v>
      </c>
      <c r="AC575" s="85"/>
      <c r="AD575" s="31">
        <f t="shared" si="349"/>
        <v>0</v>
      </c>
      <c r="AE575" s="31"/>
      <c r="AF575" s="85"/>
      <c r="AG575" s="85">
        <f t="shared" si="350"/>
        <v>0</v>
      </c>
      <c r="AH575" s="31">
        <f t="shared" si="351"/>
        <v>0</v>
      </c>
      <c r="AI575" s="85"/>
      <c r="AJ575" s="31">
        <f t="shared" si="352"/>
        <v>0</v>
      </c>
      <c r="AK575" s="31">
        <f t="shared" si="353"/>
        <v>0</v>
      </c>
      <c r="AL575" s="85"/>
      <c r="AM575" s="85"/>
      <c r="AN575" s="85"/>
      <c r="AO575" s="85"/>
      <c r="AP575" s="85"/>
      <c r="AQ575" s="85"/>
      <c r="AR575" s="85"/>
      <c r="AS575" s="85"/>
      <c r="AT575" s="85"/>
      <c r="AU575" s="85"/>
      <c r="AV575" s="31"/>
      <c r="AW575" s="31"/>
      <c r="AX575" s="31"/>
    </row>
    <row r="576" spans="2:50" s="154" customFormat="1" ht="13" outlineLevel="1">
      <c r="B576" s="160" t="s">
        <v>1054</v>
      </c>
      <c r="C576" s="59" t="s">
        <v>1090</v>
      </c>
      <c r="D576" s="49" t="s">
        <v>50</v>
      </c>
      <c r="E576" s="38">
        <v>43689</v>
      </c>
      <c r="F576" s="26" t="s">
        <v>12</v>
      </c>
      <c r="G576" s="46" t="s">
        <v>1241</v>
      </c>
      <c r="H576" s="81">
        <f t="shared" si="345"/>
        <v>60</v>
      </c>
      <c r="I576" s="108">
        <v>30</v>
      </c>
      <c r="J576" s="108">
        <v>30</v>
      </c>
      <c r="K576" s="258">
        <v>0</v>
      </c>
      <c r="L576" s="85" t="s">
        <v>1159</v>
      </c>
      <c r="M576" s="85" t="s">
        <v>1159</v>
      </c>
      <c r="N576" s="85" t="s">
        <v>1158</v>
      </c>
      <c r="O576" s="85" t="s">
        <v>1158</v>
      </c>
      <c r="P576" s="85" t="s">
        <v>1158</v>
      </c>
      <c r="Q576" s="85" t="s">
        <v>1159</v>
      </c>
      <c r="R576" s="85" t="s">
        <v>1159</v>
      </c>
      <c r="S576" s="179" t="s">
        <v>1283</v>
      </c>
      <c r="T576" s="85"/>
      <c r="U576" s="31">
        <f t="shared" si="346"/>
        <v>0</v>
      </c>
      <c r="V576" s="80"/>
      <c r="W576" s="276"/>
      <c r="X576" s="85"/>
      <c r="Y576" s="85">
        <f t="shared" si="347"/>
        <v>0</v>
      </c>
      <c r="AA576" s="85"/>
      <c r="AB576" s="31">
        <v>0</v>
      </c>
      <c r="AC576" s="85"/>
      <c r="AD576" s="31">
        <f t="shared" si="349"/>
        <v>0</v>
      </c>
      <c r="AE576" s="31"/>
      <c r="AF576" s="85"/>
      <c r="AG576" s="85">
        <f t="shared" si="350"/>
        <v>0</v>
      </c>
      <c r="AH576" s="31">
        <f t="shared" si="351"/>
        <v>0</v>
      </c>
      <c r="AI576" s="85"/>
      <c r="AJ576" s="31">
        <f t="shared" si="352"/>
        <v>0</v>
      </c>
      <c r="AK576" s="31">
        <f t="shared" si="353"/>
        <v>0</v>
      </c>
      <c r="AL576" s="85"/>
      <c r="AM576" s="85"/>
      <c r="AN576" s="85"/>
      <c r="AO576" s="85"/>
      <c r="AP576" s="85"/>
      <c r="AQ576" s="85"/>
      <c r="AR576" s="85"/>
      <c r="AS576" s="85"/>
      <c r="AT576" s="85"/>
      <c r="AU576" s="85"/>
      <c r="AV576" s="31"/>
      <c r="AW576" s="31"/>
      <c r="AX576" s="31"/>
    </row>
    <row r="577" spans="2:50" s="154" customFormat="1" ht="13" outlineLevel="1">
      <c r="B577" s="160" t="s">
        <v>1055</v>
      </c>
      <c r="C577" s="59" t="s">
        <v>1091</v>
      </c>
      <c r="D577" s="49" t="s">
        <v>50</v>
      </c>
      <c r="E577" s="38">
        <v>43682</v>
      </c>
      <c r="F577" s="26" t="s">
        <v>12</v>
      </c>
      <c r="G577" s="46" t="s">
        <v>1241</v>
      </c>
      <c r="H577" s="81">
        <f t="shared" si="345"/>
        <v>2590</v>
      </c>
      <c r="I577" s="108">
        <v>50</v>
      </c>
      <c r="J577" s="108">
        <v>2540</v>
      </c>
      <c r="K577" s="258">
        <v>0</v>
      </c>
      <c r="L577" s="85" t="s">
        <v>1159</v>
      </c>
      <c r="M577" s="85" t="s">
        <v>1159</v>
      </c>
      <c r="N577" s="85" t="s">
        <v>1158</v>
      </c>
      <c r="O577" s="85" t="s">
        <v>1158</v>
      </c>
      <c r="P577" s="85" t="s">
        <v>1158</v>
      </c>
      <c r="Q577" s="85" t="s">
        <v>1159</v>
      </c>
      <c r="R577" s="85" t="s">
        <v>1159</v>
      </c>
      <c r="S577" s="179" t="s">
        <v>1283</v>
      </c>
      <c r="T577" s="85"/>
      <c r="U577" s="31">
        <f t="shared" si="346"/>
        <v>0</v>
      </c>
      <c r="V577" s="80"/>
      <c r="W577" s="276"/>
      <c r="X577" s="85"/>
      <c r="Y577" s="85">
        <f t="shared" si="347"/>
        <v>0</v>
      </c>
      <c r="AA577" s="85"/>
      <c r="AB577" s="31">
        <f>SUMIF(AA577,"Y",K577)*X577</f>
        <v>0</v>
      </c>
      <c r="AC577" s="85"/>
      <c r="AD577" s="31">
        <f t="shared" si="349"/>
        <v>0</v>
      </c>
      <c r="AE577" s="31"/>
      <c r="AF577" s="85"/>
      <c r="AG577" s="85">
        <f t="shared" si="350"/>
        <v>0</v>
      </c>
      <c r="AH577" s="31">
        <f t="shared" si="351"/>
        <v>0</v>
      </c>
      <c r="AI577" s="85"/>
      <c r="AJ577" s="31">
        <f t="shared" si="352"/>
        <v>0</v>
      </c>
      <c r="AK577" s="31">
        <f t="shared" si="353"/>
        <v>0</v>
      </c>
      <c r="AL577" s="85"/>
      <c r="AM577" s="85"/>
      <c r="AN577" s="85"/>
      <c r="AO577" s="85"/>
      <c r="AP577" s="85"/>
      <c r="AQ577" s="85"/>
      <c r="AR577" s="85"/>
      <c r="AS577" s="85"/>
      <c r="AT577" s="85"/>
      <c r="AU577" s="85"/>
      <c r="AV577" s="31"/>
      <c r="AW577" s="31"/>
      <c r="AX577" s="31"/>
    </row>
    <row r="578" spans="2:50" s="154" customFormat="1" ht="13" outlineLevel="1">
      <c r="B578" s="160" t="s">
        <v>1082</v>
      </c>
      <c r="C578" s="59" t="s">
        <v>1083</v>
      </c>
      <c r="D578" s="49" t="s">
        <v>1080</v>
      </c>
      <c r="E578" s="38">
        <v>43693</v>
      </c>
      <c r="F578" s="26" t="s">
        <v>12</v>
      </c>
      <c r="G578" s="46" t="s">
        <v>1241</v>
      </c>
      <c r="H578" s="81">
        <f t="shared" si="345"/>
        <v>760</v>
      </c>
      <c r="I578" s="108">
        <v>80</v>
      </c>
      <c r="J578" s="108">
        <v>680</v>
      </c>
      <c r="K578" s="258">
        <v>0</v>
      </c>
      <c r="L578" s="85" t="s">
        <v>1159</v>
      </c>
      <c r="M578" s="85" t="s">
        <v>1159</v>
      </c>
      <c r="N578" s="85" t="s">
        <v>1158</v>
      </c>
      <c r="O578" s="85" t="s">
        <v>1158</v>
      </c>
      <c r="P578" s="85" t="s">
        <v>1158</v>
      </c>
      <c r="Q578" s="85" t="s">
        <v>1159</v>
      </c>
      <c r="R578" s="85" t="s">
        <v>1159</v>
      </c>
      <c r="S578" s="179" t="s">
        <v>1283</v>
      </c>
      <c r="T578" s="85"/>
      <c r="U578" s="31">
        <f t="shared" si="346"/>
        <v>0</v>
      </c>
      <c r="V578" s="80"/>
      <c r="W578" s="276"/>
      <c r="X578" s="85"/>
      <c r="Y578" s="85">
        <f t="shared" si="347"/>
        <v>0</v>
      </c>
      <c r="AA578" s="85"/>
      <c r="AB578" s="31">
        <f>SUMIF(AA578,"Y",K578)*X578</f>
        <v>0</v>
      </c>
      <c r="AC578" s="85"/>
      <c r="AD578" s="31">
        <f t="shared" si="349"/>
        <v>0</v>
      </c>
      <c r="AE578" s="31"/>
      <c r="AF578" s="85"/>
      <c r="AG578" s="85">
        <f t="shared" si="350"/>
        <v>0</v>
      </c>
      <c r="AH578" s="31">
        <f t="shared" si="351"/>
        <v>0</v>
      </c>
      <c r="AI578" s="85"/>
      <c r="AJ578" s="31">
        <f t="shared" si="352"/>
        <v>0</v>
      </c>
      <c r="AK578" s="31">
        <f t="shared" si="353"/>
        <v>0</v>
      </c>
      <c r="AL578" s="85"/>
      <c r="AM578" s="85"/>
      <c r="AN578" s="85"/>
      <c r="AO578" s="85"/>
      <c r="AP578" s="85"/>
      <c r="AQ578" s="85"/>
      <c r="AR578" s="85"/>
      <c r="AS578" s="85"/>
      <c r="AT578" s="85"/>
      <c r="AU578" s="85"/>
      <c r="AV578" s="31"/>
      <c r="AW578" s="31"/>
      <c r="AX578" s="31"/>
    </row>
    <row r="579" spans="2:50" s="154" customFormat="1" ht="13">
      <c r="B579" s="399" t="s">
        <v>846</v>
      </c>
      <c r="C579" s="399"/>
      <c r="D579" s="399"/>
      <c r="E579" s="400" t="s">
        <v>743</v>
      </c>
      <c r="F579" s="19" t="s">
        <v>7</v>
      </c>
      <c r="G579" s="42"/>
      <c r="H579" s="20">
        <f>H580/60</f>
        <v>135.41666666666666</v>
      </c>
      <c r="I579" s="20">
        <f>I580/60</f>
        <v>69</v>
      </c>
      <c r="J579" s="20">
        <f>J580/60</f>
        <v>69</v>
      </c>
      <c r="K579" s="257">
        <f>K580/60</f>
        <v>0</v>
      </c>
      <c r="L579" s="42"/>
      <c r="M579" s="42"/>
      <c r="N579" s="42"/>
      <c r="O579" s="42"/>
      <c r="P579" s="42"/>
      <c r="Q579" s="42"/>
      <c r="R579" s="42"/>
      <c r="S579" s="43"/>
      <c r="T579" s="42"/>
      <c r="U579" s="20">
        <f>U580/60</f>
        <v>0</v>
      </c>
      <c r="V579" s="43"/>
      <c r="W579" s="274"/>
      <c r="X579" s="42"/>
      <c r="Y579" s="20">
        <f>Y580/60</f>
        <v>0</v>
      </c>
      <c r="AA579" s="45"/>
      <c r="AB579" s="45">
        <f t="shared" ref="AB579:AK579" si="354">AB580/60</f>
        <v>0</v>
      </c>
      <c r="AC579" s="45"/>
      <c r="AD579" s="45">
        <f>AD580/60</f>
        <v>0</v>
      </c>
      <c r="AE579" s="45"/>
      <c r="AF579" s="45"/>
      <c r="AG579" s="45"/>
      <c r="AH579" s="45">
        <f>AH580/60</f>
        <v>0</v>
      </c>
      <c r="AI579" s="45"/>
      <c r="AJ579" s="42"/>
      <c r="AK579" s="45">
        <f t="shared" si="354"/>
        <v>0</v>
      </c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5"/>
      <c r="AW579" s="45"/>
      <c r="AX579" s="45">
        <f>AX580/60</f>
        <v>0</v>
      </c>
    </row>
    <row r="580" spans="2:50" s="154" customFormat="1" ht="13">
      <c r="B580" s="399"/>
      <c r="C580" s="399"/>
      <c r="D580" s="399"/>
      <c r="E580" s="401"/>
      <c r="F580" s="19" t="s">
        <v>8</v>
      </c>
      <c r="G580" s="45"/>
      <c r="H580" s="23">
        <f>SUM(I581:J593)</f>
        <v>8125</v>
      </c>
      <c r="I580" s="23">
        <f>SUM(J581:J593)</f>
        <v>4140</v>
      </c>
      <c r="J580" s="23">
        <f>SUM(J581:J593)</f>
        <v>4140</v>
      </c>
      <c r="K580" s="252">
        <f>SUM(K581:K593)</f>
        <v>0</v>
      </c>
      <c r="L580" s="42"/>
      <c r="M580" s="42"/>
      <c r="N580" s="42"/>
      <c r="O580" s="42"/>
      <c r="P580" s="42"/>
      <c r="Q580" s="42"/>
      <c r="R580" s="42"/>
      <c r="S580" s="43"/>
      <c r="T580" s="42"/>
      <c r="U580" s="23">
        <f>SUM(U581:U593)</f>
        <v>0</v>
      </c>
      <c r="V580" s="43"/>
      <c r="W580" s="274"/>
      <c r="X580" s="42"/>
      <c r="Y580" s="23">
        <f>SUM(Y581:Y593)</f>
        <v>0</v>
      </c>
      <c r="AA580" s="45"/>
      <c r="AB580" s="45">
        <f t="shared" ref="AB580" si="355">SUM(AB581:AB593)</f>
        <v>0</v>
      </c>
      <c r="AC580" s="45"/>
      <c r="AD580" s="45">
        <f>SUM(AD581:AD593)</f>
        <v>0</v>
      </c>
      <c r="AE580" s="45"/>
      <c r="AF580" s="45"/>
      <c r="AG580" s="45"/>
      <c r="AH580" s="45">
        <f>SUM(AH581:AH593)</f>
        <v>0</v>
      </c>
      <c r="AI580" s="45"/>
      <c r="AJ580" s="42"/>
      <c r="AK580" s="45">
        <f t="shared" ref="AK580" si="356">SUM(AK581:AK593)</f>
        <v>0</v>
      </c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5"/>
      <c r="AW580" s="45"/>
      <c r="AX580" s="45">
        <f t="shared" ref="AX580" si="357">SUM(AX581:AX593)</f>
        <v>0</v>
      </c>
    </row>
    <row r="581" spans="2:50" s="161" customFormat="1" ht="13" outlineLevel="1">
      <c r="B581" s="9" t="s">
        <v>1092</v>
      </c>
      <c r="C581" s="9" t="s">
        <v>1094</v>
      </c>
      <c r="D581" s="12" t="s">
        <v>118</v>
      </c>
      <c r="E581" s="16">
        <v>43676</v>
      </c>
      <c r="F581" s="26" t="s">
        <v>12</v>
      </c>
      <c r="G581" s="111"/>
      <c r="H581" s="81">
        <f t="shared" ref="H581:H593" si="358">SUM(I581:J581)</f>
        <v>1190</v>
      </c>
      <c r="I581" s="18">
        <v>550</v>
      </c>
      <c r="J581" s="18">
        <v>640</v>
      </c>
      <c r="K581" s="258">
        <v>0</v>
      </c>
      <c r="L581" s="177" t="s">
        <v>1293</v>
      </c>
      <c r="M581" s="177" t="s">
        <v>1293</v>
      </c>
      <c r="N581" s="177" t="s">
        <v>1293</v>
      </c>
      <c r="O581" s="177" t="s">
        <v>1293</v>
      </c>
      <c r="P581" s="177" t="s">
        <v>1293</v>
      </c>
      <c r="Q581" s="167"/>
      <c r="R581" s="167"/>
      <c r="S581" s="112"/>
      <c r="T581" s="167"/>
      <c r="U581" s="31">
        <f t="shared" ref="U581:U593" si="359">SUMIF(T581,"Y",I581)</f>
        <v>0</v>
      </c>
      <c r="V581" s="112"/>
      <c r="W581" s="279"/>
      <c r="X581" s="167"/>
      <c r="Y581" s="221">
        <f t="shared" ref="Y581:Y593" si="360">U581*X581</f>
        <v>0</v>
      </c>
      <c r="AA581" s="167"/>
      <c r="AB581" s="31">
        <f t="shared" ref="AB581:AB593" si="361">SUMIF(AA581,"Y",K581)*X581</f>
        <v>0</v>
      </c>
      <c r="AC581" s="167"/>
      <c r="AD581" s="31">
        <f t="shared" ref="AD581:AD593" si="362">(I581-AB581)*COUNTIF(AL581:AU581,"L")</f>
        <v>0</v>
      </c>
      <c r="AE581" s="31"/>
      <c r="AF581" s="167"/>
      <c r="AG581" s="167">
        <f t="shared" ref="AG581:AG593" si="363">IFERROR(COUNTIF(AL581:AU581,"S")/(COUNTIF(AL581:AU581,"V")+COUNTIF(AL581:AU581,"S")),0)</f>
        <v>0</v>
      </c>
      <c r="AH581" s="31">
        <f t="shared" ref="AH581:AH593" si="364">(Y581-AB581-AD581)*AG581</f>
        <v>0</v>
      </c>
      <c r="AI581" s="167"/>
      <c r="AJ581" s="31">
        <f t="shared" ref="AJ581:AJ593" si="365">COUNTIF(AL581:AU581,"V")</f>
        <v>0</v>
      </c>
      <c r="AK581" s="31">
        <f t="shared" ref="AK581:AK593" si="366">Y581-AB581-AD581-AH581</f>
        <v>0</v>
      </c>
      <c r="AL581" s="167"/>
      <c r="AM581" s="167"/>
      <c r="AN581" s="31"/>
      <c r="AO581" s="31"/>
      <c r="AP581" s="167"/>
      <c r="AQ581" s="167"/>
      <c r="AR581" s="167"/>
      <c r="AS581" s="167"/>
      <c r="AT581" s="167"/>
      <c r="AU581" s="167"/>
      <c r="AV581" s="31"/>
      <c r="AW581" s="31"/>
      <c r="AX581" s="31"/>
    </row>
    <row r="582" spans="2:50" s="161" customFormat="1" ht="13" outlineLevel="1">
      <c r="B582" s="9" t="s">
        <v>1093</v>
      </c>
      <c r="C582" s="9" t="s">
        <v>1095</v>
      </c>
      <c r="D582" s="12" t="s">
        <v>118</v>
      </c>
      <c r="E582" s="16">
        <v>43676</v>
      </c>
      <c r="F582" s="26" t="s">
        <v>12</v>
      </c>
      <c r="G582" s="111"/>
      <c r="H582" s="81">
        <f t="shared" si="358"/>
        <v>510</v>
      </c>
      <c r="I582" s="18">
        <v>255</v>
      </c>
      <c r="J582" s="18">
        <v>255</v>
      </c>
      <c r="K582" s="258">
        <v>0</v>
      </c>
      <c r="L582" s="177" t="s">
        <v>1293</v>
      </c>
      <c r="M582" s="177" t="s">
        <v>1293</v>
      </c>
      <c r="N582" s="177" t="s">
        <v>1293</v>
      </c>
      <c r="O582" s="177" t="s">
        <v>1293</v>
      </c>
      <c r="P582" s="177" t="s">
        <v>1293</v>
      </c>
      <c r="Q582" s="167"/>
      <c r="R582" s="167"/>
      <c r="S582" s="112"/>
      <c r="T582" s="167"/>
      <c r="U582" s="31">
        <f t="shared" si="359"/>
        <v>0</v>
      </c>
      <c r="V582" s="112"/>
      <c r="W582" s="279"/>
      <c r="X582" s="167"/>
      <c r="Y582" s="221">
        <f t="shared" si="360"/>
        <v>0</v>
      </c>
      <c r="AA582" s="167"/>
      <c r="AB582" s="31">
        <f t="shared" si="361"/>
        <v>0</v>
      </c>
      <c r="AC582" s="167"/>
      <c r="AD582" s="31">
        <f t="shared" si="362"/>
        <v>0</v>
      </c>
      <c r="AE582" s="31"/>
      <c r="AF582" s="167"/>
      <c r="AG582" s="167">
        <f t="shared" si="363"/>
        <v>0</v>
      </c>
      <c r="AH582" s="31">
        <f t="shared" si="364"/>
        <v>0</v>
      </c>
      <c r="AI582" s="167"/>
      <c r="AJ582" s="31">
        <f t="shared" si="365"/>
        <v>0</v>
      </c>
      <c r="AK582" s="31">
        <f t="shared" si="366"/>
        <v>0</v>
      </c>
      <c r="AL582" s="167"/>
      <c r="AM582" s="167"/>
      <c r="AN582" s="167"/>
      <c r="AO582" s="167"/>
      <c r="AP582" s="167"/>
      <c r="AQ582" s="167"/>
      <c r="AR582" s="167"/>
      <c r="AS582" s="167"/>
      <c r="AT582" s="167"/>
      <c r="AU582" s="167"/>
      <c r="AV582" s="31"/>
      <c r="AW582" s="31"/>
      <c r="AX582" s="31"/>
    </row>
    <row r="583" spans="2:50" s="161" customFormat="1" ht="13" outlineLevel="1">
      <c r="B583" s="9" t="s">
        <v>969</v>
      </c>
      <c r="C583" s="9" t="s">
        <v>1096</v>
      </c>
      <c r="D583" s="12" t="s">
        <v>118</v>
      </c>
      <c r="E583" s="16">
        <v>43676</v>
      </c>
      <c r="F583" s="26" t="s">
        <v>12</v>
      </c>
      <c r="G583" s="111"/>
      <c r="H583" s="81">
        <f t="shared" si="358"/>
        <v>120</v>
      </c>
      <c r="I583" s="18">
        <v>60</v>
      </c>
      <c r="J583" s="18">
        <v>60</v>
      </c>
      <c r="K583" s="258">
        <v>0</v>
      </c>
      <c r="L583" s="177" t="s">
        <v>1293</v>
      </c>
      <c r="M583" s="177" t="s">
        <v>1293</v>
      </c>
      <c r="N583" s="177" t="s">
        <v>1293</v>
      </c>
      <c r="O583" s="177" t="s">
        <v>1293</v>
      </c>
      <c r="P583" s="177" t="s">
        <v>1293</v>
      </c>
      <c r="Q583" s="167"/>
      <c r="R583" s="167"/>
      <c r="S583" s="112"/>
      <c r="T583" s="167"/>
      <c r="U583" s="31">
        <f t="shared" si="359"/>
        <v>0</v>
      </c>
      <c r="V583" s="112"/>
      <c r="W583" s="279"/>
      <c r="X583" s="167"/>
      <c r="Y583" s="221">
        <f t="shared" si="360"/>
        <v>0</v>
      </c>
      <c r="AA583" s="167"/>
      <c r="AB583" s="31">
        <f t="shared" si="361"/>
        <v>0</v>
      </c>
      <c r="AC583" s="167"/>
      <c r="AD583" s="31">
        <f t="shared" si="362"/>
        <v>0</v>
      </c>
      <c r="AE583" s="31"/>
      <c r="AF583" s="167"/>
      <c r="AG583" s="167">
        <f t="shared" si="363"/>
        <v>0</v>
      </c>
      <c r="AH583" s="31">
        <f t="shared" si="364"/>
        <v>0</v>
      </c>
      <c r="AI583" s="167"/>
      <c r="AJ583" s="31">
        <f t="shared" si="365"/>
        <v>0</v>
      </c>
      <c r="AK583" s="31">
        <f t="shared" si="366"/>
        <v>0</v>
      </c>
      <c r="AL583" s="167"/>
      <c r="AM583" s="167"/>
      <c r="AN583" s="167"/>
      <c r="AO583" s="167"/>
      <c r="AP583" s="167"/>
      <c r="AQ583" s="167"/>
      <c r="AR583" s="167"/>
      <c r="AS583" s="167"/>
      <c r="AT583" s="167"/>
      <c r="AU583" s="167"/>
      <c r="AV583" s="31"/>
      <c r="AW583" s="31"/>
      <c r="AX583" s="31"/>
    </row>
    <row r="584" spans="2:50" s="161" customFormat="1" ht="13" outlineLevel="1">
      <c r="B584" s="9" t="s">
        <v>1056</v>
      </c>
      <c r="C584" s="9" t="s">
        <v>1097</v>
      </c>
      <c r="D584" s="12" t="s">
        <v>118</v>
      </c>
      <c r="E584" s="16">
        <v>43676</v>
      </c>
      <c r="F584" s="26" t="s">
        <v>12</v>
      </c>
      <c r="G584" s="111"/>
      <c r="H584" s="81">
        <f t="shared" si="358"/>
        <v>60</v>
      </c>
      <c r="I584" s="18">
        <v>30</v>
      </c>
      <c r="J584" s="18">
        <v>30</v>
      </c>
      <c r="K584" s="258">
        <v>0</v>
      </c>
      <c r="L584" s="177" t="s">
        <v>1293</v>
      </c>
      <c r="M584" s="177" t="s">
        <v>1293</v>
      </c>
      <c r="N584" s="177" t="s">
        <v>1293</v>
      </c>
      <c r="O584" s="177" t="s">
        <v>1293</v>
      </c>
      <c r="P584" s="177" t="s">
        <v>1293</v>
      </c>
      <c r="Q584" s="167"/>
      <c r="R584" s="167"/>
      <c r="S584" s="112"/>
      <c r="T584" s="167"/>
      <c r="U584" s="31">
        <f t="shared" si="359"/>
        <v>0</v>
      </c>
      <c r="V584" s="112"/>
      <c r="W584" s="279"/>
      <c r="X584" s="167"/>
      <c r="Y584" s="221">
        <f t="shared" si="360"/>
        <v>0</v>
      </c>
      <c r="AA584" s="167"/>
      <c r="AB584" s="31">
        <f t="shared" si="361"/>
        <v>0</v>
      </c>
      <c r="AC584" s="167"/>
      <c r="AD584" s="31">
        <f t="shared" si="362"/>
        <v>0</v>
      </c>
      <c r="AE584" s="31"/>
      <c r="AF584" s="167"/>
      <c r="AG584" s="167">
        <f t="shared" si="363"/>
        <v>0</v>
      </c>
      <c r="AH584" s="31">
        <f t="shared" si="364"/>
        <v>0</v>
      </c>
      <c r="AI584" s="167"/>
      <c r="AJ584" s="31">
        <f t="shared" si="365"/>
        <v>0</v>
      </c>
      <c r="AK584" s="31">
        <f t="shared" si="366"/>
        <v>0</v>
      </c>
      <c r="AL584" s="167"/>
      <c r="AM584" s="167"/>
      <c r="AN584" s="167"/>
      <c r="AO584" s="167"/>
      <c r="AP584" s="167"/>
      <c r="AQ584" s="167"/>
      <c r="AR584" s="167"/>
      <c r="AS584" s="167"/>
      <c r="AT584" s="167"/>
      <c r="AU584" s="167"/>
      <c r="AV584" s="31"/>
      <c r="AW584" s="31"/>
      <c r="AX584" s="31"/>
    </row>
    <row r="585" spans="2:50" s="161" customFormat="1" ht="13" outlineLevel="1">
      <c r="B585" s="9" t="s">
        <v>1057</v>
      </c>
      <c r="C585" s="9" t="s">
        <v>1098</v>
      </c>
      <c r="D585" s="12" t="s">
        <v>118</v>
      </c>
      <c r="E585" s="16">
        <v>43676</v>
      </c>
      <c r="F585" s="26" t="s">
        <v>12</v>
      </c>
      <c r="G585" s="111"/>
      <c r="H585" s="81">
        <f t="shared" si="358"/>
        <v>120</v>
      </c>
      <c r="I585" s="18">
        <v>60</v>
      </c>
      <c r="J585" s="18">
        <v>60</v>
      </c>
      <c r="K585" s="258">
        <v>0</v>
      </c>
      <c r="L585" s="177" t="s">
        <v>1293</v>
      </c>
      <c r="M585" s="177" t="s">
        <v>1293</v>
      </c>
      <c r="N585" s="177" t="s">
        <v>1293</v>
      </c>
      <c r="O585" s="177" t="s">
        <v>1293</v>
      </c>
      <c r="P585" s="177" t="s">
        <v>1293</v>
      </c>
      <c r="Q585" s="167"/>
      <c r="R585" s="167"/>
      <c r="S585" s="112"/>
      <c r="T585" s="167"/>
      <c r="U585" s="31">
        <f t="shared" si="359"/>
        <v>0</v>
      </c>
      <c r="V585" s="112"/>
      <c r="W585" s="279"/>
      <c r="X585" s="167"/>
      <c r="Y585" s="221">
        <f t="shared" si="360"/>
        <v>0</v>
      </c>
      <c r="AA585" s="167"/>
      <c r="AB585" s="31">
        <f t="shared" si="361"/>
        <v>0</v>
      </c>
      <c r="AC585" s="167"/>
      <c r="AD585" s="31">
        <f t="shared" si="362"/>
        <v>0</v>
      </c>
      <c r="AE585" s="31"/>
      <c r="AF585" s="167"/>
      <c r="AG585" s="167">
        <f t="shared" si="363"/>
        <v>0</v>
      </c>
      <c r="AH585" s="31">
        <f t="shared" si="364"/>
        <v>0</v>
      </c>
      <c r="AI585" s="167"/>
      <c r="AJ585" s="31">
        <f t="shared" si="365"/>
        <v>0</v>
      </c>
      <c r="AK585" s="31">
        <f t="shared" si="366"/>
        <v>0</v>
      </c>
      <c r="AL585" s="167"/>
      <c r="AM585" s="167"/>
      <c r="AN585" s="167"/>
      <c r="AO585" s="167"/>
      <c r="AP585" s="167"/>
      <c r="AQ585" s="167"/>
      <c r="AR585" s="167"/>
      <c r="AS585" s="167"/>
      <c r="AT585" s="167"/>
      <c r="AU585" s="167"/>
      <c r="AV585" s="31"/>
      <c r="AW585" s="31"/>
      <c r="AX585" s="31"/>
    </row>
    <row r="586" spans="2:50" s="161" customFormat="1" ht="13" outlineLevel="1">
      <c r="B586" s="9" t="s">
        <v>1058</v>
      </c>
      <c r="C586" s="9" t="s">
        <v>1099</v>
      </c>
      <c r="D586" s="12" t="s">
        <v>118</v>
      </c>
      <c r="E586" s="16">
        <v>43676</v>
      </c>
      <c r="F586" s="26" t="s">
        <v>12</v>
      </c>
      <c r="G586" s="111"/>
      <c r="H586" s="81">
        <f t="shared" si="358"/>
        <v>60</v>
      </c>
      <c r="I586" s="18">
        <v>30</v>
      </c>
      <c r="J586" s="18">
        <v>30</v>
      </c>
      <c r="K586" s="258">
        <v>0</v>
      </c>
      <c r="L586" s="177" t="s">
        <v>1293</v>
      </c>
      <c r="M586" s="177" t="s">
        <v>1293</v>
      </c>
      <c r="N586" s="177" t="s">
        <v>1293</v>
      </c>
      <c r="O586" s="177" t="s">
        <v>1293</v>
      </c>
      <c r="P586" s="177" t="s">
        <v>1293</v>
      </c>
      <c r="Q586" s="167"/>
      <c r="R586" s="167"/>
      <c r="S586" s="112"/>
      <c r="T586" s="167"/>
      <c r="U586" s="31">
        <f t="shared" si="359"/>
        <v>0</v>
      </c>
      <c r="V586" s="112"/>
      <c r="W586" s="279"/>
      <c r="X586" s="167"/>
      <c r="Y586" s="221">
        <f t="shared" si="360"/>
        <v>0</v>
      </c>
      <c r="AA586" s="167"/>
      <c r="AB586" s="31">
        <f t="shared" si="361"/>
        <v>0</v>
      </c>
      <c r="AC586" s="167"/>
      <c r="AD586" s="31">
        <f t="shared" si="362"/>
        <v>0</v>
      </c>
      <c r="AE586" s="31"/>
      <c r="AF586" s="167"/>
      <c r="AG586" s="167">
        <f t="shared" si="363"/>
        <v>0</v>
      </c>
      <c r="AH586" s="31">
        <f t="shared" si="364"/>
        <v>0</v>
      </c>
      <c r="AI586" s="167"/>
      <c r="AJ586" s="31">
        <f t="shared" si="365"/>
        <v>0</v>
      </c>
      <c r="AK586" s="31">
        <f t="shared" si="366"/>
        <v>0</v>
      </c>
      <c r="AL586" s="167"/>
      <c r="AM586" s="167"/>
      <c r="AN586" s="167"/>
      <c r="AO586" s="167"/>
      <c r="AP586" s="167"/>
      <c r="AQ586" s="167"/>
      <c r="AR586" s="167"/>
      <c r="AS586" s="167"/>
      <c r="AT586" s="167"/>
      <c r="AU586" s="167"/>
      <c r="AV586" s="31"/>
      <c r="AW586" s="31"/>
      <c r="AX586" s="31"/>
    </row>
    <row r="587" spans="2:50" s="161" customFormat="1" ht="13" outlineLevel="1">
      <c r="B587" s="9" t="s">
        <v>1059</v>
      </c>
      <c r="C587" s="9" t="s">
        <v>1100</v>
      </c>
      <c r="D587" s="12" t="s">
        <v>118</v>
      </c>
      <c r="E587" s="16">
        <v>43676</v>
      </c>
      <c r="F587" s="26" t="s">
        <v>12</v>
      </c>
      <c r="G587" s="111"/>
      <c r="H587" s="81">
        <f t="shared" si="358"/>
        <v>120</v>
      </c>
      <c r="I587" s="18">
        <v>60</v>
      </c>
      <c r="J587" s="18">
        <v>60</v>
      </c>
      <c r="K587" s="258">
        <v>0</v>
      </c>
      <c r="L587" s="177" t="s">
        <v>1293</v>
      </c>
      <c r="M587" s="177" t="s">
        <v>1293</v>
      </c>
      <c r="N587" s="177" t="s">
        <v>1293</v>
      </c>
      <c r="O587" s="177" t="s">
        <v>1293</v>
      </c>
      <c r="P587" s="177" t="s">
        <v>1293</v>
      </c>
      <c r="Q587" s="167"/>
      <c r="R587" s="167"/>
      <c r="S587" s="112"/>
      <c r="T587" s="167"/>
      <c r="U587" s="31">
        <f t="shared" si="359"/>
        <v>0</v>
      </c>
      <c r="V587" s="112"/>
      <c r="W587" s="279"/>
      <c r="X587" s="167"/>
      <c r="Y587" s="221">
        <f t="shared" si="360"/>
        <v>0</v>
      </c>
      <c r="AA587" s="167"/>
      <c r="AB587" s="31">
        <f t="shared" si="361"/>
        <v>0</v>
      </c>
      <c r="AC587" s="167"/>
      <c r="AD587" s="31">
        <f t="shared" si="362"/>
        <v>0</v>
      </c>
      <c r="AE587" s="31"/>
      <c r="AF587" s="167"/>
      <c r="AG587" s="167">
        <f t="shared" si="363"/>
        <v>0</v>
      </c>
      <c r="AH587" s="31">
        <f t="shared" si="364"/>
        <v>0</v>
      </c>
      <c r="AI587" s="167"/>
      <c r="AJ587" s="31">
        <f t="shared" si="365"/>
        <v>0</v>
      </c>
      <c r="AK587" s="31">
        <f t="shared" si="366"/>
        <v>0</v>
      </c>
      <c r="AL587" s="167"/>
      <c r="AM587" s="167"/>
      <c r="AN587" s="167"/>
      <c r="AO587" s="167"/>
      <c r="AP587" s="167"/>
      <c r="AQ587" s="167"/>
      <c r="AR587" s="167"/>
      <c r="AS587" s="167"/>
      <c r="AT587" s="167"/>
      <c r="AU587" s="167"/>
      <c r="AV587" s="31"/>
      <c r="AW587" s="31"/>
      <c r="AX587" s="31"/>
    </row>
    <row r="588" spans="2:50" s="161" customFormat="1" ht="13" outlineLevel="1">
      <c r="B588" s="9" t="s">
        <v>1060</v>
      </c>
      <c r="C588" s="9" t="s">
        <v>1101</v>
      </c>
      <c r="D588" s="12" t="s">
        <v>118</v>
      </c>
      <c r="E588" s="16">
        <v>43676</v>
      </c>
      <c r="F588" s="26" t="s">
        <v>12</v>
      </c>
      <c r="G588" s="111"/>
      <c r="H588" s="81">
        <f t="shared" si="358"/>
        <v>60</v>
      </c>
      <c r="I588" s="18">
        <v>30</v>
      </c>
      <c r="J588" s="18">
        <v>30</v>
      </c>
      <c r="K588" s="258">
        <v>0</v>
      </c>
      <c r="L588" s="177" t="s">
        <v>1293</v>
      </c>
      <c r="M588" s="177" t="s">
        <v>1293</v>
      </c>
      <c r="N588" s="177" t="s">
        <v>1293</v>
      </c>
      <c r="O588" s="177" t="s">
        <v>1293</v>
      </c>
      <c r="P588" s="177" t="s">
        <v>1293</v>
      </c>
      <c r="Q588" s="167"/>
      <c r="R588" s="167"/>
      <c r="S588" s="112"/>
      <c r="T588" s="167"/>
      <c r="U588" s="31">
        <f t="shared" si="359"/>
        <v>0</v>
      </c>
      <c r="V588" s="112"/>
      <c r="W588" s="279"/>
      <c r="X588" s="167"/>
      <c r="Y588" s="221">
        <f t="shared" si="360"/>
        <v>0</v>
      </c>
      <c r="AA588" s="167"/>
      <c r="AB588" s="31">
        <f t="shared" si="361"/>
        <v>0</v>
      </c>
      <c r="AC588" s="167"/>
      <c r="AD588" s="31">
        <f t="shared" si="362"/>
        <v>0</v>
      </c>
      <c r="AE588" s="31"/>
      <c r="AF588" s="167"/>
      <c r="AG588" s="167">
        <f t="shared" si="363"/>
        <v>0</v>
      </c>
      <c r="AH588" s="31">
        <f t="shared" si="364"/>
        <v>0</v>
      </c>
      <c r="AI588" s="167"/>
      <c r="AJ588" s="31">
        <f t="shared" si="365"/>
        <v>0</v>
      </c>
      <c r="AK588" s="31">
        <f t="shared" si="366"/>
        <v>0</v>
      </c>
      <c r="AL588" s="167"/>
      <c r="AM588" s="167"/>
      <c r="AN588" s="167"/>
      <c r="AO588" s="167"/>
      <c r="AP588" s="167"/>
      <c r="AQ588" s="167"/>
      <c r="AR588" s="167"/>
      <c r="AS588" s="167"/>
      <c r="AT588" s="167"/>
      <c r="AU588" s="167"/>
      <c r="AV588" s="31"/>
      <c r="AW588" s="31"/>
      <c r="AX588" s="31"/>
    </row>
    <row r="589" spans="2:50" s="161" customFormat="1" ht="13" outlineLevel="1">
      <c r="B589" s="9" t="s">
        <v>1061</v>
      </c>
      <c r="C589" s="9" t="s">
        <v>1102</v>
      </c>
      <c r="D589" s="12" t="s">
        <v>118</v>
      </c>
      <c r="E589" s="16">
        <v>43676</v>
      </c>
      <c r="F589" s="26" t="s">
        <v>12</v>
      </c>
      <c r="G589" s="111"/>
      <c r="H589" s="81">
        <f t="shared" si="358"/>
        <v>75</v>
      </c>
      <c r="I589" s="18">
        <v>35</v>
      </c>
      <c r="J589" s="18">
        <v>40</v>
      </c>
      <c r="K589" s="258">
        <v>0</v>
      </c>
      <c r="L589" s="177" t="s">
        <v>1293</v>
      </c>
      <c r="M589" s="177" t="s">
        <v>1293</v>
      </c>
      <c r="N589" s="177" t="s">
        <v>1293</v>
      </c>
      <c r="O589" s="177" t="s">
        <v>1293</v>
      </c>
      <c r="P589" s="177" t="s">
        <v>1293</v>
      </c>
      <c r="Q589" s="167"/>
      <c r="R589" s="167"/>
      <c r="S589" s="112"/>
      <c r="T589" s="167"/>
      <c r="U589" s="31">
        <f t="shared" si="359"/>
        <v>0</v>
      </c>
      <c r="V589" s="112"/>
      <c r="W589" s="279"/>
      <c r="X589" s="167"/>
      <c r="Y589" s="221">
        <f t="shared" si="360"/>
        <v>0</v>
      </c>
      <c r="AA589" s="167"/>
      <c r="AB589" s="31">
        <f t="shared" si="361"/>
        <v>0</v>
      </c>
      <c r="AC589" s="167"/>
      <c r="AD589" s="31">
        <f t="shared" si="362"/>
        <v>0</v>
      </c>
      <c r="AE589" s="31"/>
      <c r="AF589" s="167"/>
      <c r="AG589" s="167">
        <f t="shared" si="363"/>
        <v>0</v>
      </c>
      <c r="AH589" s="31">
        <f t="shared" si="364"/>
        <v>0</v>
      </c>
      <c r="AI589" s="167"/>
      <c r="AJ589" s="31">
        <f t="shared" si="365"/>
        <v>0</v>
      </c>
      <c r="AK589" s="31">
        <f t="shared" si="366"/>
        <v>0</v>
      </c>
      <c r="AL589" s="167"/>
      <c r="AM589" s="167"/>
      <c r="AN589" s="167"/>
      <c r="AO589" s="167"/>
      <c r="AP589" s="167"/>
      <c r="AQ589" s="167"/>
      <c r="AR589" s="167"/>
      <c r="AS589" s="167"/>
      <c r="AT589" s="167"/>
      <c r="AU589" s="167"/>
      <c r="AV589" s="31"/>
      <c r="AW589" s="31"/>
      <c r="AX589" s="31"/>
    </row>
    <row r="590" spans="2:50" s="161" customFormat="1" ht="13" outlineLevel="1">
      <c r="B590" s="9" t="s">
        <v>1062</v>
      </c>
      <c r="C590" s="9" t="s">
        <v>1103</v>
      </c>
      <c r="D590" s="12" t="s">
        <v>118</v>
      </c>
      <c r="E590" s="16">
        <v>43676</v>
      </c>
      <c r="F590" s="26" t="s">
        <v>12</v>
      </c>
      <c r="G590" s="111"/>
      <c r="H590" s="81">
        <f t="shared" si="358"/>
        <v>300</v>
      </c>
      <c r="I590" s="18">
        <v>150</v>
      </c>
      <c r="J590" s="18">
        <v>150</v>
      </c>
      <c r="K590" s="258">
        <v>0</v>
      </c>
      <c r="L590" s="177" t="s">
        <v>1293</v>
      </c>
      <c r="M590" s="177" t="s">
        <v>1293</v>
      </c>
      <c r="N590" s="177" t="s">
        <v>1293</v>
      </c>
      <c r="O590" s="177" t="s">
        <v>1293</v>
      </c>
      <c r="P590" s="177" t="s">
        <v>1293</v>
      </c>
      <c r="Q590" s="167"/>
      <c r="R590" s="167"/>
      <c r="S590" s="112"/>
      <c r="T590" s="167"/>
      <c r="U590" s="31">
        <f t="shared" si="359"/>
        <v>0</v>
      </c>
      <c r="V590" s="112"/>
      <c r="W590" s="279"/>
      <c r="X590" s="167"/>
      <c r="Y590" s="221">
        <f t="shared" si="360"/>
        <v>0</v>
      </c>
      <c r="AA590" s="167"/>
      <c r="AB590" s="31">
        <f t="shared" si="361"/>
        <v>0</v>
      </c>
      <c r="AC590" s="167"/>
      <c r="AD590" s="31">
        <f t="shared" si="362"/>
        <v>0</v>
      </c>
      <c r="AE590" s="31"/>
      <c r="AF590" s="167"/>
      <c r="AG590" s="167">
        <f t="shared" si="363"/>
        <v>0</v>
      </c>
      <c r="AH590" s="31">
        <f t="shared" si="364"/>
        <v>0</v>
      </c>
      <c r="AI590" s="167"/>
      <c r="AJ590" s="31">
        <f t="shared" si="365"/>
        <v>0</v>
      </c>
      <c r="AK590" s="31">
        <f t="shared" si="366"/>
        <v>0</v>
      </c>
      <c r="AL590" s="167"/>
      <c r="AM590" s="167"/>
      <c r="AN590" s="167"/>
      <c r="AO590" s="167"/>
      <c r="AP590" s="167"/>
      <c r="AQ590" s="167"/>
      <c r="AR590" s="167"/>
      <c r="AS590" s="167"/>
      <c r="AT590" s="167"/>
      <c r="AU590" s="167"/>
      <c r="AV590" s="31"/>
      <c r="AW590" s="31"/>
      <c r="AX590" s="31"/>
    </row>
    <row r="591" spans="2:50" s="161" customFormat="1" ht="13" outlineLevel="1">
      <c r="B591" s="9" t="s">
        <v>1063</v>
      </c>
      <c r="C591" s="9" t="s">
        <v>1104</v>
      </c>
      <c r="D591" s="12" t="s">
        <v>118</v>
      </c>
      <c r="E591" s="16">
        <v>43676</v>
      </c>
      <c r="F591" s="26" t="s">
        <v>12</v>
      </c>
      <c r="G591" s="111"/>
      <c r="H591" s="81">
        <f t="shared" si="358"/>
        <v>5390</v>
      </c>
      <c r="I591" s="18">
        <v>2665</v>
      </c>
      <c r="J591" s="18">
        <v>2725</v>
      </c>
      <c r="K591" s="258">
        <v>0</v>
      </c>
      <c r="L591" s="177" t="s">
        <v>1293</v>
      </c>
      <c r="M591" s="177" t="s">
        <v>1293</v>
      </c>
      <c r="N591" s="177" t="s">
        <v>1293</v>
      </c>
      <c r="O591" s="177" t="s">
        <v>1293</v>
      </c>
      <c r="P591" s="177" t="s">
        <v>1293</v>
      </c>
      <c r="Q591" s="167"/>
      <c r="R591" s="167"/>
      <c r="S591" s="112"/>
      <c r="T591" s="167"/>
      <c r="U591" s="31">
        <f t="shared" si="359"/>
        <v>0</v>
      </c>
      <c r="V591" s="112"/>
      <c r="W591" s="279"/>
      <c r="X591" s="167"/>
      <c r="Y591" s="221">
        <f t="shared" si="360"/>
        <v>0</v>
      </c>
      <c r="AA591" s="167"/>
      <c r="AB591" s="31">
        <f t="shared" si="361"/>
        <v>0</v>
      </c>
      <c r="AC591" s="167"/>
      <c r="AD591" s="31">
        <f t="shared" si="362"/>
        <v>0</v>
      </c>
      <c r="AE591" s="31"/>
      <c r="AF591" s="167"/>
      <c r="AG591" s="167">
        <f t="shared" si="363"/>
        <v>0</v>
      </c>
      <c r="AH591" s="31">
        <f t="shared" si="364"/>
        <v>0</v>
      </c>
      <c r="AI591" s="167"/>
      <c r="AJ591" s="31">
        <f t="shared" si="365"/>
        <v>0</v>
      </c>
      <c r="AK591" s="31">
        <f t="shared" si="366"/>
        <v>0</v>
      </c>
      <c r="AL591" s="167"/>
      <c r="AM591" s="167"/>
      <c r="AN591" s="167"/>
      <c r="AO591" s="167"/>
      <c r="AP591" s="167"/>
      <c r="AQ591" s="167"/>
      <c r="AR591" s="167"/>
      <c r="AS591" s="167"/>
      <c r="AT591" s="167"/>
      <c r="AU591" s="167"/>
      <c r="AV591" s="31"/>
      <c r="AW591" s="31"/>
      <c r="AX591" s="31"/>
    </row>
    <row r="592" spans="2:50" s="161" customFormat="1" ht="13" outlineLevel="1">
      <c r="B592" s="9" t="s">
        <v>1064</v>
      </c>
      <c r="C592" s="9" t="s">
        <v>1106</v>
      </c>
      <c r="D592" s="12" t="s">
        <v>118</v>
      </c>
      <c r="E592" s="16">
        <v>43676</v>
      </c>
      <c r="F592" s="26" t="s">
        <v>12</v>
      </c>
      <c r="G592" s="111"/>
      <c r="H592" s="81">
        <f t="shared" si="358"/>
        <v>60</v>
      </c>
      <c r="I592" s="18">
        <v>30</v>
      </c>
      <c r="J592" s="18">
        <v>30</v>
      </c>
      <c r="K592" s="258">
        <v>0</v>
      </c>
      <c r="L592" s="177" t="s">
        <v>1293</v>
      </c>
      <c r="M592" s="177" t="s">
        <v>1293</v>
      </c>
      <c r="N592" s="177" t="s">
        <v>1293</v>
      </c>
      <c r="O592" s="177" t="s">
        <v>1293</v>
      </c>
      <c r="P592" s="177" t="s">
        <v>1293</v>
      </c>
      <c r="Q592" s="167"/>
      <c r="R592" s="167"/>
      <c r="S592" s="112"/>
      <c r="T592" s="167"/>
      <c r="U592" s="31">
        <f t="shared" si="359"/>
        <v>0</v>
      </c>
      <c r="V592" s="112"/>
      <c r="W592" s="279"/>
      <c r="X592" s="167"/>
      <c r="Y592" s="221">
        <f t="shared" si="360"/>
        <v>0</v>
      </c>
      <c r="AA592" s="167"/>
      <c r="AB592" s="31">
        <f t="shared" si="361"/>
        <v>0</v>
      </c>
      <c r="AC592" s="167"/>
      <c r="AD592" s="31">
        <f t="shared" si="362"/>
        <v>0</v>
      </c>
      <c r="AE592" s="31"/>
      <c r="AF592" s="167"/>
      <c r="AG592" s="167">
        <f t="shared" si="363"/>
        <v>0</v>
      </c>
      <c r="AH592" s="31">
        <f t="shared" si="364"/>
        <v>0</v>
      </c>
      <c r="AI592" s="167"/>
      <c r="AJ592" s="31">
        <f t="shared" si="365"/>
        <v>0</v>
      </c>
      <c r="AK592" s="31">
        <f t="shared" si="366"/>
        <v>0</v>
      </c>
      <c r="AL592" s="167"/>
      <c r="AM592" s="167"/>
      <c r="AN592" s="167"/>
      <c r="AO592" s="167"/>
      <c r="AP592" s="167"/>
      <c r="AQ592" s="167"/>
      <c r="AR592" s="167"/>
      <c r="AS592" s="167"/>
      <c r="AT592" s="167"/>
      <c r="AU592" s="167"/>
      <c r="AV592" s="31"/>
      <c r="AW592" s="31"/>
      <c r="AX592" s="31"/>
    </row>
    <row r="593" spans="2:50" s="161" customFormat="1" ht="13" outlineLevel="1">
      <c r="B593" s="9" t="s">
        <v>1065</v>
      </c>
      <c r="C593" s="8" t="s">
        <v>1105</v>
      </c>
      <c r="D593" s="12" t="s">
        <v>118</v>
      </c>
      <c r="E593" s="16">
        <v>43676</v>
      </c>
      <c r="F593" s="26" t="s">
        <v>12</v>
      </c>
      <c r="G593" s="111"/>
      <c r="H593" s="81">
        <f t="shared" si="358"/>
        <v>60</v>
      </c>
      <c r="I593" s="18">
        <v>30</v>
      </c>
      <c r="J593" s="18">
        <v>30</v>
      </c>
      <c r="K593" s="258">
        <v>0</v>
      </c>
      <c r="L593" s="177" t="s">
        <v>1293</v>
      </c>
      <c r="M593" s="177" t="s">
        <v>1293</v>
      </c>
      <c r="N593" s="177" t="s">
        <v>1293</v>
      </c>
      <c r="O593" s="177" t="s">
        <v>1293</v>
      </c>
      <c r="P593" s="177" t="s">
        <v>1293</v>
      </c>
      <c r="Q593" s="167"/>
      <c r="R593" s="167"/>
      <c r="S593" s="112"/>
      <c r="T593" s="167"/>
      <c r="U593" s="31">
        <f t="shared" si="359"/>
        <v>0</v>
      </c>
      <c r="V593" s="112"/>
      <c r="W593" s="279"/>
      <c r="X593" s="167"/>
      <c r="Y593" s="221">
        <f t="shared" si="360"/>
        <v>0</v>
      </c>
      <c r="AA593" s="167"/>
      <c r="AB593" s="31">
        <f t="shared" si="361"/>
        <v>0</v>
      </c>
      <c r="AC593" s="167"/>
      <c r="AD593" s="31">
        <f t="shared" si="362"/>
        <v>0</v>
      </c>
      <c r="AE593" s="31"/>
      <c r="AF593" s="167"/>
      <c r="AG593" s="167">
        <f t="shared" si="363"/>
        <v>0</v>
      </c>
      <c r="AH593" s="31">
        <f t="shared" si="364"/>
        <v>0</v>
      </c>
      <c r="AI593" s="167"/>
      <c r="AJ593" s="31">
        <f t="shared" si="365"/>
        <v>0</v>
      </c>
      <c r="AK593" s="31">
        <f t="shared" si="366"/>
        <v>0</v>
      </c>
      <c r="AL593" s="167"/>
      <c r="AM593" s="167"/>
      <c r="AN593" s="167"/>
      <c r="AO593" s="167"/>
      <c r="AP593" s="167"/>
      <c r="AQ593" s="167"/>
      <c r="AR593" s="167"/>
      <c r="AS593" s="167"/>
      <c r="AT593" s="167"/>
      <c r="AU593" s="167"/>
      <c r="AV593" s="31"/>
      <c r="AW593" s="31"/>
      <c r="AX593" s="31"/>
    </row>
    <row r="594" spans="2:50" s="154" customFormat="1" ht="13">
      <c r="B594" s="402" t="s">
        <v>2612</v>
      </c>
      <c r="C594" s="402"/>
      <c r="D594" s="402"/>
      <c r="E594" s="403" t="s">
        <v>2613</v>
      </c>
      <c r="F594" s="113"/>
      <c r="G594" s="113"/>
      <c r="H594" s="114"/>
      <c r="I594" s="114"/>
      <c r="J594" s="114"/>
      <c r="K594" s="261"/>
      <c r="L594" s="168"/>
      <c r="M594" s="168"/>
      <c r="N594" s="168"/>
      <c r="O594" s="168"/>
      <c r="P594" s="168"/>
      <c r="Q594" s="168"/>
      <c r="R594" s="168"/>
      <c r="S594" s="115"/>
      <c r="T594" s="168"/>
      <c r="U594" s="169"/>
      <c r="V594" s="115"/>
      <c r="W594" s="280"/>
      <c r="X594" s="168"/>
      <c r="Y594" s="169"/>
      <c r="AA594" s="168"/>
      <c r="AB594" s="169"/>
      <c r="AC594" s="168"/>
      <c r="AD594" s="169"/>
      <c r="AE594" s="169"/>
      <c r="AF594" s="168"/>
      <c r="AG594" s="168"/>
      <c r="AH594" s="169"/>
      <c r="AI594" s="168"/>
      <c r="AJ594" s="168"/>
      <c r="AK594" s="115"/>
      <c r="AL594" s="168"/>
      <c r="AM594" s="168"/>
      <c r="AN594" s="168"/>
      <c r="AO594" s="168"/>
      <c r="AP594" s="168"/>
      <c r="AQ594" s="168"/>
      <c r="AR594" s="168"/>
      <c r="AS594" s="168"/>
      <c r="AT594" s="168"/>
      <c r="AU594" s="168"/>
      <c r="AV594" s="169"/>
      <c r="AW594" s="169"/>
      <c r="AX594" s="169"/>
    </row>
    <row r="595" spans="2:50" s="154" customFormat="1" ht="13">
      <c r="B595" s="402"/>
      <c r="C595" s="402"/>
      <c r="D595" s="402"/>
      <c r="E595" s="404"/>
      <c r="F595" s="116"/>
      <c r="G595" s="116"/>
      <c r="H595" s="114"/>
      <c r="I595" s="114"/>
      <c r="J595" s="114"/>
      <c r="K595" s="262"/>
      <c r="L595" s="169"/>
      <c r="M595" s="169"/>
      <c r="N595" s="169"/>
      <c r="O595" s="169"/>
      <c r="P595" s="169"/>
      <c r="Q595" s="169"/>
      <c r="R595" s="169"/>
      <c r="S595" s="114"/>
      <c r="T595" s="169"/>
      <c r="U595" s="169"/>
      <c r="V595" s="114"/>
      <c r="W595" s="280"/>
      <c r="X595" s="169"/>
      <c r="Y595" s="169"/>
      <c r="AA595" s="169"/>
      <c r="AB595" s="169"/>
      <c r="AC595" s="169"/>
      <c r="AD595" s="169"/>
      <c r="AE595" s="169"/>
      <c r="AF595" s="169"/>
      <c r="AG595" s="169"/>
      <c r="AH595" s="169"/>
      <c r="AI595" s="169"/>
      <c r="AJ595" s="169"/>
      <c r="AK595" s="114"/>
      <c r="AL595" s="169"/>
      <c r="AM595" s="169"/>
      <c r="AN595" s="169"/>
      <c r="AO595" s="169"/>
      <c r="AP595" s="169"/>
      <c r="AQ595" s="169"/>
      <c r="AR595" s="169"/>
      <c r="AS595" s="169"/>
      <c r="AT595" s="169"/>
      <c r="AU595" s="169"/>
      <c r="AV595" s="169"/>
      <c r="AW595" s="169"/>
      <c r="AX595" s="169"/>
    </row>
    <row r="596" spans="2:50" s="154" customFormat="1" ht="13" hidden="1" outlineLevel="1">
      <c r="B596" s="162" t="s">
        <v>849</v>
      </c>
      <c r="C596" s="117" t="s">
        <v>850</v>
      </c>
      <c r="D596" s="118" t="s">
        <v>851</v>
      </c>
      <c r="E596" s="119">
        <v>43070</v>
      </c>
      <c r="F596" s="120" t="s">
        <v>938</v>
      </c>
      <c r="G596" s="121"/>
      <c r="H596" s="122">
        <f>I596+J596</f>
        <v>435</v>
      </c>
      <c r="I596" s="123">
        <v>195</v>
      </c>
      <c r="J596" s="123">
        <v>240</v>
      </c>
      <c r="K596" s="263"/>
      <c r="L596" s="170"/>
      <c r="M596" s="170"/>
      <c r="N596" s="170"/>
      <c r="O596" s="170"/>
      <c r="P596" s="170"/>
      <c r="Q596" s="170"/>
      <c r="R596" s="170"/>
      <c r="S596" s="180"/>
      <c r="T596" s="170"/>
      <c r="U596" s="170"/>
      <c r="V596" s="124"/>
      <c r="W596" s="281"/>
      <c r="X596" s="170"/>
      <c r="Y596" s="170"/>
      <c r="AA596" s="170"/>
      <c r="AB596" s="170"/>
      <c r="AC596" s="170"/>
      <c r="AD596" s="170"/>
      <c r="AE596" s="170"/>
      <c r="AF596" s="170"/>
      <c r="AG596" s="170"/>
      <c r="AH596" s="170"/>
      <c r="AI596" s="170"/>
      <c r="AJ596" s="170"/>
      <c r="AK596" s="124"/>
      <c r="AL596" s="170"/>
      <c r="AM596" s="170"/>
      <c r="AN596" s="170"/>
      <c r="AO596" s="170"/>
      <c r="AP596" s="170"/>
      <c r="AQ596" s="170"/>
      <c r="AR596" s="170"/>
      <c r="AS596" s="170"/>
      <c r="AT596" s="170"/>
      <c r="AU596" s="170"/>
      <c r="AV596" s="170"/>
      <c r="AW596" s="170"/>
      <c r="AX596" s="170"/>
    </row>
    <row r="597" spans="2:50" s="154" customFormat="1" ht="13" hidden="1" outlineLevel="1">
      <c r="B597" s="162" t="s">
        <v>852</v>
      </c>
      <c r="C597" s="117" t="s">
        <v>853</v>
      </c>
      <c r="D597" s="118" t="s">
        <v>851</v>
      </c>
      <c r="E597" s="119">
        <v>43070</v>
      </c>
      <c r="F597" s="120" t="s">
        <v>938</v>
      </c>
      <c r="G597" s="121"/>
      <c r="H597" s="122">
        <f t="shared" ref="H597:H601" si="367">I597+J597</f>
        <v>270</v>
      </c>
      <c r="I597" s="123">
        <v>270</v>
      </c>
      <c r="J597" s="123">
        <v>0</v>
      </c>
      <c r="K597" s="263"/>
      <c r="L597" s="170"/>
      <c r="M597" s="170"/>
      <c r="N597" s="170"/>
      <c r="O597" s="170"/>
      <c r="P597" s="170"/>
      <c r="Q597" s="170"/>
      <c r="R597" s="170"/>
      <c r="S597" s="180"/>
      <c r="T597" s="170"/>
      <c r="U597" s="170"/>
      <c r="V597" s="124"/>
      <c r="W597" s="281"/>
      <c r="X597" s="170"/>
      <c r="Y597" s="170"/>
      <c r="AA597" s="170"/>
      <c r="AB597" s="170"/>
      <c r="AC597" s="170"/>
      <c r="AD597" s="170"/>
      <c r="AE597" s="170"/>
      <c r="AF597" s="170"/>
      <c r="AG597" s="170"/>
      <c r="AH597" s="170"/>
      <c r="AI597" s="170"/>
      <c r="AJ597" s="170"/>
      <c r="AK597" s="124"/>
      <c r="AL597" s="170"/>
      <c r="AM597" s="170"/>
      <c r="AN597" s="170"/>
      <c r="AO597" s="170"/>
      <c r="AP597" s="170"/>
      <c r="AQ597" s="170"/>
      <c r="AR597" s="170"/>
      <c r="AS597" s="170"/>
      <c r="AT597" s="170"/>
      <c r="AU597" s="170"/>
      <c r="AV597" s="170"/>
      <c r="AW597" s="170"/>
      <c r="AX597" s="170"/>
    </row>
    <row r="598" spans="2:50" s="154" customFormat="1" ht="26" hidden="1" outlineLevel="1">
      <c r="B598" s="162" t="s">
        <v>854</v>
      </c>
      <c r="C598" s="117" t="s">
        <v>855</v>
      </c>
      <c r="D598" s="118" t="s">
        <v>856</v>
      </c>
      <c r="E598" s="119">
        <v>43104</v>
      </c>
      <c r="F598" s="120" t="s">
        <v>938</v>
      </c>
      <c r="G598" s="121"/>
      <c r="H598" s="122">
        <f t="shared" si="367"/>
        <v>1405</v>
      </c>
      <c r="I598" s="123">
        <v>1165</v>
      </c>
      <c r="J598" s="123">
        <v>240</v>
      </c>
      <c r="K598" s="263"/>
      <c r="L598" s="170"/>
      <c r="M598" s="170"/>
      <c r="N598" s="170"/>
      <c r="O598" s="170"/>
      <c r="P598" s="170"/>
      <c r="Q598" s="170"/>
      <c r="R598" s="170"/>
      <c r="S598" s="180"/>
      <c r="T598" s="170"/>
      <c r="U598" s="170"/>
      <c r="V598" s="124"/>
      <c r="W598" s="281"/>
      <c r="X598" s="170"/>
      <c r="Y598" s="170"/>
      <c r="AA598" s="170"/>
      <c r="AB598" s="170"/>
      <c r="AC598" s="170"/>
      <c r="AD598" s="170"/>
      <c r="AE598" s="170"/>
      <c r="AF598" s="170"/>
      <c r="AG598" s="170"/>
      <c r="AH598" s="170"/>
      <c r="AI598" s="170"/>
      <c r="AJ598" s="170"/>
      <c r="AK598" s="124"/>
      <c r="AL598" s="170"/>
      <c r="AM598" s="170"/>
      <c r="AN598" s="170"/>
      <c r="AO598" s="170"/>
      <c r="AP598" s="170"/>
      <c r="AQ598" s="170"/>
      <c r="AR598" s="170"/>
      <c r="AS598" s="170"/>
      <c r="AT598" s="170"/>
      <c r="AU598" s="170"/>
      <c r="AV598" s="170"/>
      <c r="AW598" s="170"/>
      <c r="AX598" s="170"/>
    </row>
    <row r="599" spans="2:50" s="154" customFormat="1" ht="13" hidden="1" outlineLevel="1">
      <c r="B599" s="162" t="s">
        <v>858</v>
      </c>
      <c r="C599" s="117" t="s">
        <v>859</v>
      </c>
      <c r="D599" s="118" t="s">
        <v>860</v>
      </c>
      <c r="E599" s="119">
        <v>43070</v>
      </c>
      <c r="F599" s="120" t="s">
        <v>938</v>
      </c>
      <c r="G599" s="121"/>
      <c r="H599" s="122">
        <f t="shared" si="367"/>
        <v>450</v>
      </c>
      <c r="I599" s="123">
        <v>320</v>
      </c>
      <c r="J599" s="123">
        <v>130</v>
      </c>
      <c r="K599" s="263"/>
      <c r="L599" s="170"/>
      <c r="M599" s="170"/>
      <c r="N599" s="170"/>
      <c r="O599" s="170"/>
      <c r="P599" s="170"/>
      <c r="Q599" s="170"/>
      <c r="R599" s="170"/>
      <c r="S599" s="180"/>
      <c r="T599" s="170"/>
      <c r="U599" s="170"/>
      <c r="V599" s="124"/>
      <c r="W599" s="281"/>
      <c r="X599" s="170"/>
      <c r="Y599" s="170"/>
      <c r="AA599" s="170"/>
      <c r="AB599" s="170"/>
      <c r="AC599" s="170"/>
      <c r="AD599" s="170"/>
      <c r="AE599" s="170"/>
      <c r="AF599" s="170"/>
      <c r="AG599" s="170"/>
      <c r="AH599" s="170"/>
      <c r="AI599" s="170"/>
      <c r="AJ599" s="170"/>
      <c r="AK599" s="124"/>
      <c r="AL599" s="170"/>
      <c r="AM599" s="170"/>
      <c r="AN599" s="170"/>
      <c r="AO599" s="170"/>
      <c r="AP599" s="170"/>
      <c r="AQ599" s="170"/>
      <c r="AR599" s="170"/>
      <c r="AS599" s="170"/>
      <c r="AT599" s="170"/>
      <c r="AU599" s="170"/>
      <c r="AV599" s="170"/>
      <c r="AW599" s="170"/>
      <c r="AX599" s="170"/>
    </row>
    <row r="600" spans="2:50" s="154" customFormat="1" ht="13" hidden="1" outlineLevel="1">
      <c r="B600" s="162" t="s">
        <v>861</v>
      </c>
      <c r="C600" s="117" t="s">
        <v>862</v>
      </c>
      <c r="D600" s="118" t="s">
        <v>863</v>
      </c>
      <c r="E600" s="119">
        <v>43070</v>
      </c>
      <c r="F600" s="120" t="s">
        <v>938</v>
      </c>
      <c r="G600" s="121"/>
      <c r="H600" s="122">
        <f t="shared" si="367"/>
        <v>540</v>
      </c>
      <c r="I600" s="123">
        <v>350</v>
      </c>
      <c r="J600" s="123">
        <v>190</v>
      </c>
      <c r="K600" s="263"/>
      <c r="L600" s="170"/>
      <c r="M600" s="170"/>
      <c r="N600" s="170"/>
      <c r="O600" s="170"/>
      <c r="P600" s="170"/>
      <c r="Q600" s="170"/>
      <c r="R600" s="170"/>
      <c r="S600" s="180"/>
      <c r="T600" s="170"/>
      <c r="U600" s="170"/>
      <c r="V600" s="124"/>
      <c r="W600" s="281"/>
      <c r="X600" s="170"/>
      <c r="Y600" s="170"/>
      <c r="AA600" s="170"/>
      <c r="AB600" s="170"/>
      <c r="AC600" s="170"/>
      <c r="AD600" s="170"/>
      <c r="AE600" s="170"/>
      <c r="AF600" s="170"/>
      <c r="AG600" s="170"/>
      <c r="AH600" s="170"/>
      <c r="AI600" s="170"/>
      <c r="AJ600" s="170"/>
      <c r="AK600" s="124"/>
      <c r="AL600" s="170"/>
      <c r="AM600" s="170"/>
      <c r="AN600" s="170"/>
      <c r="AO600" s="170"/>
      <c r="AP600" s="170"/>
      <c r="AQ600" s="170"/>
      <c r="AR600" s="170"/>
      <c r="AS600" s="170"/>
      <c r="AT600" s="170"/>
      <c r="AU600" s="170"/>
      <c r="AV600" s="170"/>
      <c r="AW600" s="170"/>
      <c r="AX600" s="170"/>
    </row>
    <row r="601" spans="2:50" s="154" customFormat="1" ht="13" hidden="1" outlineLevel="1">
      <c r="B601" s="162" t="s">
        <v>864</v>
      </c>
      <c r="C601" s="117" t="s">
        <v>865</v>
      </c>
      <c r="D601" s="118" t="s">
        <v>866</v>
      </c>
      <c r="E601" s="119">
        <v>43070</v>
      </c>
      <c r="F601" s="120" t="s">
        <v>938</v>
      </c>
      <c r="G601" s="121"/>
      <c r="H601" s="122">
        <f t="shared" si="367"/>
        <v>7440</v>
      </c>
      <c r="I601" s="123">
        <v>800</v>
      </c>
      <c r="J601" s="123">
        <v>6640</v>
      </c>
      <c r="K601" s="263"/>
      <c r="L601" s="170"/>
      <c r="M601" s="170"/>
      <c r="N601" s="170"/>
      <c r="O601" s="170"/>
      <c r="P601" s="170"/>
      <c r="Q601" s="170"/>
      <c r="R601" s="170"/>
      <c r="S601" s="180"/>
      <c r="T601" s="170"/>
      <c r="U601" s="170"/>
      <c r="V601" s="124"/>
      <c r="W601" s="281"/>
      <c r="X601" s="170"/>
      <c r="Y601" s="170"/>
      <c r="AA601" s="170"/>
      <c r="AB601" s="170"/>
      <c r="AC601" s="170"/>
      <c r="AD601" s="170"/>
      <c r="AE601" s="170"/>
      <c r="AF601" s="170"/>
      <c r="AG601" s="170"/>
      <c r="AH601" s="170"/>
      <c r="AI601" s="170"/>
      <c r="AJ601" s="170"/>
      <c r="AK601" s="124"/>
      <c r="AL601" s="170"/>
      <c r="AM601" s="170"/>
      <c r="AN601" s="170"/>
      <c r="AO601" s="170"/>
      <c r="AP601" s="170"/>
      <c r="AQ601" s="170"/>
      <c r="AR601" s="170"/>
      <c r="AS601" s="170"/>
      <c r="AT601" s="170"/>
      <c r="AU601" s="170"/>
      <c r="AV601" s="170"/>
      <c r="AW601" s="170"/>
      <c r="AX601" s="170"/>
    </row>
    <row r="602" spans="2:50" s="154" customFormat="1" ht="13" collapsed="1">
      <c r="B602" s="402" t="s">
        <v>847</v>
      </c>
      <c r="C602" s="402"/>
      <c r="D602" s="402"/>
      <c r="E602" s="403" t="s">
        <v>848</v>
      </c>
      <c r="F602" s="113"/>
      <c r="G602" s="113"/>
      <c r="H602" s="114"/>
      <c r="I602" s="114"/>
      <c r="J602" s="114"/>
      <c r="K602" s="261"/>
      <c r="L602" s="168"/>
      <c r="M602" s="168"/>
      <c r="N602" s="168"/>
      <c r="O602" s="168"/>
      <c r="P602" s="168"/>
      <c r="Q602" s="168"/>
      <c r="R602" s="168"/>
      <c r="S602" s="115"/>
      <c r="T602" s="168"/>
      <c r="U602" s="169"/>
      <c r="V602" s="115"/>
      <c r="W602" s="280"/>
      <c r="X602" s="168"/>
      <c r="Y602" s="169"/>
      <c r="AA602" s="168"/>
      <c r="AB602" s="169"/>
      <c r="AC602" s="168"/>
      <c r="AD602" s="169"/>
      <c r="AE602" s="169"/>
      <c r="AF602" s="168"/>
      <c r="AG602" s="168"/>
      <c r="AH602" s="169"/>
      <c r="AI602" s="168"/>
      <c r="AJ602" s="168"/>
      <c r="AK602" s="115"/>
      <c r="AL602" s="168"/>
      <c r="AM602" s="168"/>
      <c r="AN602" s="168"/>
      <c r="AO602" s="168"/>
      <c r="AP602" s="168"/>
      <c r="AQ602" s="168"/>
      <c r="AR602" s="168"/>
      <c r="AS602" s="168"/>
      <c r="AT602" s="168"/>
      <c r="AU602" s="168"/>
      <c r="AV602" s="169"/>
      <c r="AW602" s="169"/>
      <c r="AX602" s="169"/>
    </row>
    <row r="603" spans="2:50" s="154" customFormat="1" ht="13">
      <c r="B603" s="402"/>
      <c r="C603" s="402"/>
      <c r="D603" s="402"/>
      <c r="E603" s="404"/>
      <c r="F603" s="116"/>
      <c r="G603" s="116"/>
      <c r="H603" s="114"/>
      <c r="I603" s="114"/>
      <c r="J603" s="114"/>
      <c r="K603" s="262"/>
      <c r="L603" s="169"/>
      <c r="M603" s="169"/>
      <c r="N603" s="169"/>
      <c r="O603" s="169"/>
      <c r="P603" s="169"/>
      <c r="Q603" s="169"/>
      <c r="R603" s="169"/>
      <c r="S603" s="114"/>
      <c r="T603" s="169"/>
      <c r="U603" s="169"/>
      <c r="V603" s="114"/>
      <c r="W603" s="280"/>
      <c r="X603" s="169"/>
      <c r="Y603" s="169"/>
      <c r="AA603" s="169"/>
      <c r="AB603" s="169"/>
      <c r="AC603" s="169"/>
      <c r="AD603" s="169"/>
      <c r="AE603" s="169"/>
      <c r="AF603" s="169"/>
      <c r="AG603" s="169"/>
      <c r="AH603" s="169"/>
      <c r="AI603" s="169"/>
      <c r="AJ603" s="169"/>
      <c r="AK603" s="114"/>
      <c r="AL603" s="169"/>
      <c r="AM603" s="169"/>
      <c r="AN603" s="169"/>
      <c r="AO603" s="169"/>
      <c r="AP603" s="169"/>
      <c r="AQ603" s="169"/>
      <c r="AR603" s="169"/>
      <c r="AS603" s="169"/>
      <c r="AT603" s="169"/>
      <c r="AU603" s="169"/>
      <c r="AV603" s="169"/>
      <c r="AW603" s="169"/>
      <c r="AX603" s="169"/>
    </row>
    <row r="604" spans="2:50" s="154" customFormat="1" ht="13" hidden="1" outlineLevel="1">
      <c r="B604" s="162" t="s">
        <v>849</v>
      </c>
      <c r="C604" s="117" t="s">
        <v>850</v>
      </c>
      <c r="D604" s="118" t="s">
        <v>851</v>
      </c>
      <c r="E604" s="119">
        <v>43070</v>
      </c>
      <c r="F604" s="120" t="s">
        <v>44</v>
      </c>
      <c r="G604" s="121"/>
      <c r="H604" s="122">
        <v>435</v>
      </c>
      <c r="I604" s="123">
        <v>195</v>
      </c>
      <c r="J604" s="123">
        <v>240</v>
      </c>
      <c r="K604" s="263"/>
      <c r="L604" s="170"/>
      <c r="M604" s="170"/>
      <c r="N604" s="170"/>
      <c r="O604" s="170"/>
      <c r="P604" s="170"/>
      <c r="Q604" s="170"/>
      <c r="R604" s="170"/>
      <c r="S604" s="180"/>
      <c r="T604" s="170"/>
      <c r="U604" s="170"/>
      <c r="V604" s="124"/>
      <c r="W604" s="281"/>
      <c r="X604" s="170"/>
      <c r="Y604" s="170"/>
      <c r="AA604" s="170"/>
      <c r="AB604" s="170"/>
      <c r="AC604" s="170"/>
      <c r="AD604" s="170"/>
      <c r="AE604" s="170"/>
      <c r="AF604" s="170"/>
      <c r="AG604" s="170"/>
      <c r="AH604" s="170"/>
      <c r="AI604" s="170"/>
      <c r="AJ604" s="170"/>
      <c r="AK604" s="124"/>
      <c r="AL604" s="170"/>
      <c r="AM604" s="170"/>
      <c r="AN604" s="170"/>
      <c r="AO604" s="170"/>
      <c r="AP604" s="170"/>
      <c r="AQ604" s="170"/>
      <c r="AR604" s="170"/>
      <c r="AS604" s="170"/>
      <c r="AT604" s="170"/>
      <c r="AU604" s="170"/>
      <c r="AV604" s="170"/>
      <c r="AW604" s="170"/>
      <c r="AX604" s="170"/>
    </row>
    <row r="605" spans="2:50" s="154" customFormat="1" ht="13" hidden="1" outlineLevel="1">
      <c r="B605" s="162" t="s">
        <v>852</v>
      </c>
      <c r="C605" s="117" t="s">
        <v>853</v>
      </c>
      <c r="D605" s="118" t="s">
        <v>851</v>
      </c>
      <c r="E605" s="119">
        <v>43070</v>
      </c>
      <c r="F605" s="120" t="s">
        <v>44</v>
      </c>
      <c r="G605" s="121"/>
      <c r="H605" s="122">
        <v>270</v>
      </c>
      <c r="I605" s="123">
        <v>270</v>
      </c>
      <c r="J605" s="123">
        <v>0</v>
      </c>
      <c r="K605" s="263"/>
      <c r="L605" s="170"/>
      <c r="M605" s="170"/>
      <c r="N605" s="170"/>
      <c r="O605" s="170"/>
      <c r="P605" s="170"/>
      <c r="Q605" s="170"/>
      <c r="R605" s="170"/>
      <c r="S605" s="180"/>
      <c r="T605" s="170"/>
      <c r="U605" s="170"/>
      <c r="V605" s="124"/>
      <c r="W605" s="281"/>
      <c r="X605" s="170"/>
      <c r="Y605" s="170"/>
      <c r="AA605" s="170"/>
      <c r="AB605" s="170"/>
      <c r="AC605" s="170"/>
      <c r="AD605" s="170"/>
      <c r="AE605" s="170"/>
      <c r="AF605" s="170"/>
      <c r="AG605" s="170"/>
      <c r="AH605" s="170"/>
      <c r="AI605" s="170"/>
      <c r="AJ605" s="170"/>
      <c r="AK605" s="124"/>
      <c r="AL605" s="170"/>
      <c r="AM605" s="170"/>
      <c r="AN605" s="170"/>
      <c r="AO605" s="170"/>
      <c r="AP605" s="170"/>
      <c r="AQ605" s="170"/>
      <c r="AR605" s="170"/>
      <c r="AS605" s="170"/>
      <c r="AT605" s="170"/>
      <c r="AU605" s="170"/>
      <c r="AV605" s="170"/>
      <c r="AW605" s="170"/>
      <c r="AX605" s="170"/>
    </row>
    <row r="606" spans="2:50" s="154" customFormat="1" ht="26" hidden="1" outlineLevel="1">
      <c r="B606" s="162" t="s">
        <v>854</v>
      </c>
      <c r="C606" s="117" t="s">
        <v>855</v>
      </c>
      <c r="D606" s="118" t="s">
        <v>856</v>
      </c>
      <c r="E606" s="119">
        <v>43104</v>
      </c>
      <c r="F606" s="125" t="s">
        <v>857</v>
      </c>
      <c r="G606" s="121"/>
      <c r="H606" s="122">
        <v>1405</v>
      </c>
      <c r="I606" s="123">
        <v>1165</v>
      </c>
      <c r="J606" s="123">
        <v>240</v>
      </c>
      <c r="K606" s="263"/>
      <c r="L606" s="170"/>
      <c r="M606" s="170"/>
      <c r="N606" s="170"/>
      <c r="O606" s="170"/>
      <c r="P606" s="170"/>
      <c r="Q606" s="170"/>
      <c r="R606" s="170"/>
      <c r="S606" s="180"/>
      <c r="T606" s="170"/>
      <c r="U606" s="170"/>
      <c r="V606" s="124"/>
      <c r="W606" s="281"/>
      <c r="X606" s="170"/>
      <c r="Y606" s="170"/>
      <c r="AA606" s="170"/>
      <c r="AB606" s="170"/>
      <c r="AC606" s="170"/>
      <c r="AD606" s="170"/>
      <c r="AE606" s="170"/>
      <c r="AF606" s="170"/>
      <c r="AG606" s="170"/>
      <c r="AH606" s="170"/>
      <c r="AI606" s="170"/>
      <c r="AJ606" s="170"/>
      <c r="AK606" s="124"/>
      <c r="AL606" s="170"/>
      <c r="AM606" s="170"/>
      <c r="AN606" s="170"/>
      <c r="AO606" s="170"/>
      <c r="AP606" s="170"/>
      <c r="AQ606" s="170"/>
      <c r="AR606" s="170"/>
      <c r="AS606" s="170"/>
      <c r="AT606" s="170"/>
      <c r="AU606" s="170"/>
      <c r="AV606" s="170"/>
      <c r="AW606" s="170"/>
      <c r="AX606" s="170"/>
    </row>
    <row r="607" spans="2:50" s="154" customFormat="1" ht="13" hidden="1" outlineLevel="1">
      <c r="B607" s="162" t="s">
        <v>858</v>
      </c>
      <c r="C607" s="117" t="s">
        <v>859</v>
      </c>
      <c r="D607" s="118" t="s">
        <v>860</v>
      </c>
      <c r="E607" s="119">
        <v>43070</v>
      </c>
      <c r="F607" s="120" t="s">
        <v>53</v>
      </c>
      <c r="G607" s="121"/>
      <c r="H607" s="122">
        <v>450</v>
      </c>
      <c r="I607" s="123">
        <v>320</v>
      </c>
      <c r="J607" s="123">
        <v>130</v>
      </c>
      <c r="K607" s="263"/>
      <c r="L607" s="170"/>
      <c r="M607" s="170"/>
      <c r="N607" s="170"/>
      <c r="O607" s="170"/>
      <c r="P607" s="170"/>
      <c r="Q607" s="170"/>
      <c r="R607" s="170"/>
      <c r="S607" s="180"/>
      <c r="T607" s="170"/>
      <c r="U607" s="170"/>
      <c r="V607" s="124"/>
      <c r="W607" s="281"/>
      <c r="X607" s="170"/>
      <c r="Y607" s="170"/>
      <c r="AA607" s="170"/>
      <c r="AB607" s="170"/>
      <c r="AC607" s="170"/>
      <c r="AD607" s="170"/>
      <c r="AE607" s="170"/>
      <c r="AF607" s="170"/>
      <c r="AG607" s="170"/>
      <c r="AH607" s="170"/>
      <c r="AI607" s="170"/>
      <c r="AJ607" s="170"/>
      <c r="AK607" s="124"/>
      <c r="AL607" s="170"/>
      <c r="AM607" s="170"/>
      <c r="AN607" s="170"/>
      <c r="AO607" s="170"/>
      <c r="AP607" s="170"/>
      <c r="AQ607" s="170"/>
      <c r="AR607" s="170"/>
      <c r="AS607" s="170"/>
      <c r="AT607" s="170"/>
      <c r="AU607" s="170"/>
      <c r="AV607" s="170"/>
      <c r="AW607" s="170"/>
      <c r="AX607" s="170"/>
    </row>
    <row r="608" spans="2:50" s="154" customFormat="1" ht="13" hidden="1" outlineLevel="1">
      <c r="B608" s="162" t="s">
        <v>861</v>
      </c>
      <c r="C608" s="117" t="s">
        <v>862</v>
      </c>
      <c r="D608" s="118" t="s">
        <v>863</v>
      </c>
      <c r="E608" s="119">
        <v>43070</v>
      </c>
      <c r="F608" s="120" t="s">
        <v>53</v>
      </c>
      <c r="G608" s="121"/>
      <c r="H608" s="122">
        <v>540</v>
      </c>
      <c r="I608" s="123">
        <v>350</v>
      </c>
      <c r="J608" s="123">
        <v>190</v>
      </c>
      <c r="K608" s="263"/>
      <c r="L608" s="170"/>
      <c r="M608" s="170"/>
      <c r="N608" s="170"/>
      <c r="O608" s="170"/>
      <c r="P608" s="170"/>
      <c r="Q608" s="170"/>
      <c r="R608" s="170"/>
      <c r="S608" s="180"/>
      <c r="T608" s="170"/>
      <c r="U608" s="170"/>
      <c r="V608" s="124"/>
      <c r="W608" s="281"/>
      <c r="X608" s="170"/>
      <c r="Y608" s="170"/>
      <c r="AA608" s="170"/>
      <c r="AB608" s="170"/>
      <c r="AC608" s="170"/>
      <c r="AD608" s="170"/>
      <c r="AE608" s="170"/>
      <c r="AF608" s="170"/>
      <c r="AG608" s="170"/>
      <c r="AH608" s="170"/>
      <c r="AI608" s="170"/>
      <c r="AJ608" s="170"/>
      <c r="AK608" s="124"/>
      <c r="AL608" s="170"/>
      <c r="AM608" s="170"/>
      <c r="AN608" s="170"/>
      <c r="AO608" s="170"/>
      <c r="AP608" s="170"/>
      <c r="AQ608" s="170"/>
      <c r="AR608" s="170"/>
      <c r="AS608" s="170"/>
      <c r="AT608" s="170"/>
      <c r="AU608" s="170"/>
      <c r="AV608" s="170"/>
      <c r="AW608" s="170"/>
      <c r="AX608" s="170"/>
    </row>
    <row r="609" spans="2:50" s="154" customFormat="1" ht="13" hidden="1" outlineLevel="1">
      <c r="B609" s="162" t="s">
        <v>864</v>
      </c>
      <c r="C609" s="117" t="s">
        <v>865</v>
      </c>
      <c r="D609" s="118" t="s">
        <v>866</v>
      </c>
      <c r="E609" s="119">
        <v>43070</v>
      </c>
      <c r="F609" s="120" t="s">
        <v>44</v>
      </c>
      <c r="G609" s="121"/>
      <c r="H609" s="122">
        <v>7440</v>
      </c>
      <c r="I609" s="123">
        <v>800</v>
      </c>
      <c r="J609" s="123">
        <v>6640</v>
      </c>
      <c r="K609" s="263"/>
      <c r="L609" s="170"/>
      <c r="M609" s="170"/>
      <c r="N609" s="170"/>
      <c r="O609" s="170"/>
      <c r="P609" s="170"/>
      <c r="Q609" s="170"/>
      <c r="R609" s="170"/>
      <c r="S609" s="180"/>
      <c r="T609" s="170"/>
      <c r="U609" s="170"/>
      <c r="V609" s="124"/>
      <c r="W609" s="281"/>
      <c r="X609" s="170"/>
      <c r="Y609" s="170"/>
      <c r="AA609" s="170"/>
      <c r="AB609" s="170"/>
      <c r="AC609" s="170"/>
      <c r="AD609" s="170"/>
      <c r="AE609" s="170"/>
      <c r="AF609" s="170"/>
      <c r="AG609" s="170"/>
      <c r="AH609" s="170"/>
      <c r="AI609" s="170"/>
      <c r="AJ609" s="170"/>
      <c r="AK609" s="124"/>
      <c r="AL609" s="170"/>
      <c r="AM609" s="170"/>
      <c r="AN609" s="170"/>
      <c r="AO609" s="170"/>
      <c r="AP609" s="170"/>
      <c r="AQ609" s="170"/>
      <c r="AR609" s="170"/>
      <c r="AS609" s="170"/>
      <c r="AT609" s="170"/>
      <c r="AU609" s="170"/>
      <c r="AV609" s="170"/>
      <c r="AW609" s="170"/>
      <c r="AX609" s="170"/>
    </row>
    <row r="610" spans="2:50" s="154" customFormat="1" ht="13" hidden="1" outlineLevel="1">
      <c r="B610" s="162" t="s">
        <v>867</v>
      </c>
      <c r="C610" s="117" t="s">
        <v>868</v>
      </c>
      <c r="D610" s="118" t="s">
        <v>156</v>
      </c>
      <c r="E610" s="119">
        <v>43070</v>
      </c>
      <c r="F610" s="120" t="s">
        <v>44</v>
      </c>
      <c r="G610" s="121"/>
      <c r="H610" s="122">
        <v>1040</v>
      </c>
      <c r="I610" s="123">
        <v>610</v>
      </c>
      <c r="J610" s="123">
        <v>430</v>
      </c>
      <c r="K610" s="263"/>
      <c r="L610" s="170"/>
      <c r="M610" s="170"/>
      <c r="N610" s="170"/>
      <c r="O610" s="170"/>
      <c r="P610" s="170"/>
      <c r="Q610" s="170"/>
      <c r="R610" s="170"/>
      <c r="S610" s="180"/>
      <c r="T610" s="170"/>
      <c r="U610" s="170"/>
      <c r="V610" s="124"/>
      <c r="W610" s="281"/>
      <c r="X610" s="170"/>
      <c r="Y610" s="170"/>
      <c r="AA610" s="170"/>
      <c r="AB610" s="170"/>
      <c r="AC610" s="170"/>
      <c r="AD610" s="170"/>
      <c r="AE610" s="170"/>
      <c r="AF610" s="170"/>
      <c r="AG610" s="170"/>
      <c r="AH610" s="170"/>
      <c r="AI610" s="170"/>
      <c r="AJ610" s="170"/>
      <c r="AK610" s="124"/>
      <c r="AL610" s="170"/>
      <c r="AM610" s="170"/>
      <c r="AN610" s="170"/>
      <c r="AO610" s="170"/>
      <c r="AP610" s="170"/>
      <c r="AQ610" s="170"/>
      <c r="AR610" s="170"/>
      <c r="AS610" s="170"/>
      <c r="AT610" s="170"/>
      <c r="AU610" s="170"/>
      <c r="AV610" s="170"/>
      <c r="AW610" s="170"/>
      <c r="AX610" s="170"/>
    </row>
    <row r="611" spans="2:50" s="154" customFormat="1" ht="13" hidden="1" outlineLevel="1">
      <c r="B611" s="162" t="s">
        <v>869</v>
      </c>
      <c r="C611" s="117" t="s">
        <v>870</v>
      </c>
      <c r="D611" s="294" t="s">
        <v>1651</v>
      </c>
      <c r="E611" s="75">
        <v>43781</v>
      </c>
      <c r="F611" s="120" t="s">
        <v>53</v>
      </c>
      <c r="G611" s="121"/>
      <c r="H611" s="122">
        <f t="shared" ref="H611:H615" si="368">I611+J611</f>
        <v>1540</v>
      </c>
      <c r="I611" s="123">
        <v>730</v>
      </c>
      <c r="J611" s="123">
        <v>810</v>
      </c>
      <c r="K611" s="263"/>
      <c r="L611" s="170"/>
      <c r="M611" s="170"/>
      <c r="N611" s="170"/>
      <c r="O611" s="170"/>
      <c r="P611" s="170"/>
      <c r="Q611" s="170"/>
      <c r="R611" s="170"/>
      <c r="S611" s="180"/>
      <c r="T611" s="170"/>
      <c r="U611" s="170"/>
      <c r="V611" s="124"/>
      <c r="W611" s="281"/>
      <c r="X611" s="170"/>
      <c r="Y611" s="170"/>
      <c r="AA611" s="170"/>
      <c r="AB611" s="170"/>
      <c r="AC611" s="170"/>
      <c r="AD611" s="170"/>
      <c r="AE611" s="170"/>
      <c r="AF611" s="170"/>
      <c r="AG611" s="170"/>
      <c r="AH611" s="170"/>
      <c r="AI611" s="170"/>
      <c r="AJ611" s="170"/>
      <c r="AK611" s="124"/>
      <c r="AL611" s="170"/>
      <c r="AM611" s="170"/>
      <c r="AN611" s="170"/>
      <c r="AO611" s="170"/>
      <c r="AP611" s="170"/>
      <c r="AQ611" s="170"/>
      <c r="AR611" s="170"/>
      <c r="AS611" s="170"/>
      <c r="AT611" s="170"/>
      <c r="AU611" s="170"/>
      <c r="AV611" s="170"/>
      <c r="AW611" s="170"/>
      <c r="AX611" s="170"/>
    </row>
    <row r="612" spans="2:50" s="154" customFormat="1" ht="13" hidden="1" outlineLevel="1">
      <c r="B612" s="162" t="s">
        <v>871</v>
      </c>
      <c r="C612" s="117" t="s">
        <v>872</v>
      </c>
      <c r="D612" s="294" t="s">
        <v>1652</v>
      </c>
      <c r="E612" s="75">
        <v>43781</v>
      </c>
      <c r="F612" s="120" t="s">
        <v>53</v>
      </c>
      <c r="G612" s="121"/>
      <c r="H612" s="122">
        <f t="shared" si="368"/>
        <v>750</v>
      </c>
      <c r="I612" s="123">
        <v>570</v>
      </c>
      <c r="J612" s="123">
        <v>180</v>
      </c>
      <c r="K612" s="263"/>
      <c r="L612" s="170"/>
      <c r="M612" s="170"/>
      <c r="N612" s="170"/>
      <c r="O612" s="170"/>
      <c r="P612" s="170"/>
      <c r="Q612" s="170"/>
      <c r="R612" s="170"/>
      <c r="S612" s="180"/>
      <c r="T612" s="170"/>
      <c r="U612" s="170"/>
      <c r="V612" s="124"/>
      <c r="W612" s="281"/>
      <c r="X612" s="170"/>
      <c r="Y612" s="170"/>
      <c r="AA612" s="170"/>
      <c r="AB612" s="170"/>
      <c r="AC612" s="170"/>
      <c r="AD612" s="170"/>
      <c r="AE612" s="170"/>
      <c r="AF612" s="170"/>
      <c r="AG612" s="170"/>
      <c r="AH612" s="170"/>
      <c r="AI612" s="170"/>
      <c r="AJ612" s="170"/>
      <c r="AK612" s="124"/>
      <c r="AL612" s="170"/>
      <c r="AM612" s="170"/>
      <c r="AN612" s="170"/>
      <c r="AO612" s="170"/>
      <c r="AP612" s="170"/>
      <c r="AQ612" s="170"/>
      <c r="AR612" s="170"/>
      <c r="AS612" s="170"/>
      <c r="AT612" s="170"/>
      <c r="AU612" s="170"/>
      <c r="AV612" s="170"/>
      <c r="AW612" s="170"/>
      <c r="AX612" s="170"/>
    </row>
    <row r="613" spans="2:50" s="154" customFormat="1" ht="13" hidden="1" outlineLevel="1">
      <c r="B613" s="162" t="s">
        <v>873</v>
      </c>
      <c r="C613" s="117" t="s">
        <v>874</v>
      </c>
      <c r="D613" s="118" t="s">
        <v>985</v>
      </c>
      <c r="E613" s="119">
        <v>43521</v>
      </c>
      <c r="F613" s="120" t="s">
        <v>44</v>
      </c>
      <c r="G613" s="121"/>
      <c r="H613" s="122">
        <f t="shared" si="368"/>
        <v>4710</v>
      </c>
      <c r="I613" s="123">
        <v>1650</v>
      </c>
      <c r="J613" s="123">
        <v>3060</v>
      </c>
      <c r="K613" s="263"/>
      <c r="L613" s="170"/>
      <c r="M613" s="170"/>
      <c r="N613" s="170"/>
      <c r="O613" s="170"/>
      <c r="P613" s="170"/>
      <c r="Q613" s="170"/>
      <c r="R613" s="170"/>
      <c r="S613" s="180"/>
      <c r="T613" s="170"/>
      <c r="U613" s="170"/>
      <c r="V613" s="124"/>
      <c r="W613" s="281"/>
      <c r="X613" s="170"/>
      <c r="Y613" s="170"/>
      <c r="AA613" s="170"/>
      <c r="AB613" s="170"/>
      <c r="AC613" s="170"/>
      <c r="AD613" s="170"/>
      <c r="AE613" s="170"/>
      <c r="AF613" s="170"/>
      <c r="AG613" s="170"/>
      <c r="AH613" s="170"/>
      <c r="AI613" s="170"/>
      <c r="AJ613" s="170"/>
      <c r="AK613" s="124"/>
      <c r="AL613" s="170"/>
      <c r="AM613" s="170"/>
      <c r="AN613" s="170"/>
      <c r="AO613" s="170"/>
      <c r="AP613" s="170"/>
      <c r="AQ613" s="170"/>
      <c r="AR613" s="170"/>
      <c r="AS613" s="170"/>
      <c r="AT613" s="170"/>
      <c r="AU613" s="170"/>
      <c r="AV613" s="170"/>
      <c r="AW613" s="170"/>
      <c r="AX613" s="170"/>
    </row>
    <row r="614" spans="2:50" s="154" customFormat="1" ht="13" hidden="1" outlineLevel="1">
      <c r="B614" s="162" t="s">
        <v>875</v>
      </c>
      <c r="C614" s="117" t="s">
        <v>876</v>
      </c>
      <c r="D614" s="118" t="s">
        <v>986</v>
      </c>
      <c r="E614" s="119">
        <v>43340</v>
      </c>
      <c r="F614" s="120" t="s">
        <v>877</v>
      </c>
      <c r="G614" s="121"/>
      <c r="H614" s="122">
        <f t="shared" si="368"/>
        <v>1865</v>
      </c>
      <c r="I614" s="123">
        <v>1535</v>
      </c>
      <c r="J614" s="123">
        <v>330</v>
      </c>
      <c r="K614" s="263"/>
      <c r="L614" s="170"/>
      <c r="M614" s="170"/>
      <c r="N614" s="170"/>
      <c r="O614" s="170"/>
      <c r="P614" s="170"/>
      <c r="Q614" s="170"/>
      <c r="R614" s="170"/>
      <c r="S614" s="180"/>
      <c r="T614" s="170"/>
      <c r="U614" s="170"/>
      <c r="V614" s="124"/>
      <c r="W614" s="281"/>
      <c r="X614" s="170"/>
      <c r="Y614" s="170"/>
      <c r="AA614" s="170"/>
      <c r="AB614" s="170"/>
      <c r="AC614" s="170"/>
      <c r="AD614" s="170"/>
      <c r="AE614" s="170"/>
      <c r="AF614" s="170"/>
      <c r="AG614" s="170"/>
      <c r="AH614" s="170"/>
      <c r="AI614" s="170"/>
      <c r="AJ614" s="170"/>
      <c r="AK614" s="124"/>
      <c r="AL614" s="170"/>
      <c r="AM614" s="170"/>
      <c r="AN614" s="170"/>
      <c r="AO614" s="170"/>
      <c r="AP614" s="170"/>
      <c r="AQ614" s="170"/>
      <c r="AR614" s="170"/>
      <c r="AS614" s="170"/>
      <c r="AT614" s="170"/>
      <c r="AU614" s="170"/>
      <c r="AV614" s="170"/>
      <c r="AW614" s="170"/>
      <c r="AX614" s="170"/>
    </row>
    <row r="615" spans="2:50" s="154" customFormat="1" ht="13" hidden="1" outlineLevel="1">
      <c r="B615" s="162" t="s">
        <v>878</v>
      </c>
      <c r="C615" s="117" t="s">
        <v>879</v>
      </c>
      <c r="D615" s="294" t="s">
        <v>1653</v>
      </c>
      <c r="E615" s="75">
        <v>43781</v>
      </c>
      <c r="F615" s="120" t="s">
        <v>53</v>
      </c>
      <c r="G615" s="121"/>
      <c r="H615" s="122">
        <f t="shared" si="368"/>
        <v>630</v>
      </c>
      <c r="I615" s="123">
        <v>270</v>
      </c>
      <c r="J615" s="123">
        <v>360</v>
      </c>
      <c r="K615" s="263"/>
      <c r="L615" s="170"/>
      <c r="M615" s="170"/>
      <c r="N615" s="170"/>
      <c r="O615" s="170"/>
      <c r="P615" s="170"/>
      <c r="Q615" s="170"/>
      <c r="R615" s="170"/>
      <c r="S615" s="180"/>
      <c r="T615" s="170"/>
      <c r="U615" s="170"/>
      <c r="V615" s="124"/>
      <c r="W615" s="281"/>
      <c r="X615" s="170"/>
      <c r="Y615" s="170"/>
      <c r="AA615" s="170"/>
      <c r="AB615" s="170"/>
      <c r="AC615" s="170"/>
      <c r="AD615" s="170"/>
      <c r="AE615" s="170"/>
      <c r="AF615" s="170"/>
      <c r="AG615" s="170"/>
      <c r="AH615" s="170"/>
      <c r="AI615" s="170"/>
      <c r="AJ615" s="170"/>
      <c r="AK615" s="124"/>
      <c r="AL615" s="170"/>
      <c r="AM615" s="170"/>
      <c r="AN615" s="170"/>
      <c r="AO615" s="170"/>
      <c r="AP615" s="170"/>
      <c r="AQ615" s="170"/>
      <c r="AR615" s="170"/>
      <c r="AS615" s="170"/>
      <c r="AT615" s="170"/>
      <c r="AU615" s="170"/>
      <c r="AV615" s="170"/>
      <c r="AW615" s="170"/>
      <c r="AX615" s="170"/>
    </row>
    <row r="616" spans="2:50" s="154" customFormat="1" ht="13" hidden="1" outlineLevel="1">
      <c r="B616" s="162" t="s">
        <v>880</v>
      </c>
      <c r="C616" s="120" t="s">
        <v>881</v>
      </c>
      <c r="D616" s="118" t="s">
        <v>1069</v>
      </c>
      <c r="E616" s="119">
        <v>43622</v>
      </c>
      <c r="F616" s="120" t="s">
        <v>53</v>
      </c>
      <c r="G616" s="121"/>
      <c r="H616" s="122">
        <f t="shared" ref="H616:H617" si="369">I616+J616</f>
        <v>1460</v>
      </c>
      <c r="I616" s="123">
        <v>740</v>
      </c>
      <c r="J616" s="123">
        <v>720</v>
      </c>
      <c r="K616" s="263"/>
      <c r="L616" s="170"/>
      <c r="M616" s="170"/>
      <c r="N616" s="170"/>
      <c r="O616" s="170"/>
      <c r="P616" s="170"/>
      <c r="Q616" s="170"/>
      <c r="R616" s="170"/>
      <c r="S616" s="180"/>
      <c r="T616" s="170"/>
      <c r="U616" s="170"/>
      <c r="V616" s="124"/>
      <c r="W616" s="281"/>
      <c r="X616" s="170"/>
      <c r="Y616" s="170"/>
      <c r="AA616" s="170"/>
      <c r="AB616" s="170"/>
      <c r="AC616" s="170"/>
      <c r="AD616" s="170"/>
      <c r="AE616" s="170"/>
      <c r="AF616" s="170"/>
      <c r="AG616" s="170"/>
      <c r="AH616" s="170"/>
      <c r="AI616" s="170"/>
      <c r="AJ616" s="170"/>
      <c r="AK616" s="124"/>
      <c r="AL616" s="170"/>
      <c r="AM616" s="170"/>
      <c r="AN616" s="170"/>
      <c r="AO616" s="170"/>
      <c r="AP616" s="170"/>
      <c r="AQ616" s="170"/>
      <c r="AR616" s="170"/>
      <c r="AS616" s="170"/>
      <c r="AT616" s="170"/>
      <c r="AU616" s="170"/>
      <c r="AV616" s="170"/>
      <c r="AW616" s="170"/>
      <c r="AX616" s="170"/>
    </row>
    <row r="617" spans="2:50" s="154" customFormat="1" ht="13" hidden="1" outlineLevel="1">
      <c r="B617" s="162" t="s">
        <v>882</v>
      </c>
      <c r="C617" s="120" t="s">
        <v>883</v>
      </c>
      <c r="D617" s="126" t="s">
        <v>50</v>
      </c>
      <c r="E617" s="119">
        <v>43070</v>
      </c>
      <c r="F617" s="120" t="s">
        <v>53</v>
      </c>
      <c r="G617" s="121"/>
      <c r="H617" s="122">
        <f t="shared" si="369"/>
        <v>630</v>
      </c>
      <c r="I617" s="123">
        <v>390</v>
      </c>
      <c r="J617" s="123">
        <v>240</v>
      </c>
      <c r="K617" s="263"/>
      <c r="L617" s="170"/>
      <c r="M617" s="170"/>
      <c r="N617" s="170"/>
      <c r="O617" s="170"/>
      <c r="P617" s="170"/>
      <c r="Q617" s="170"/>
      <c r="R617" s="170"/>
      <c r="S617" s="180"/>
      <c r="T617" s="170"/>
      <c r="U617" s="170"/>
      <c r="V617" s="124"/>
      <c r="W617" s="281"/>
      <c r="X617" s="170"/>
      <c r="Y617" s="170"/>
      <c r="AA617" s="170"/>
      <c r="AB617" s="170"/>
      <c r="AC617" s="170"/>
      <c r="AD617" s="170"/>
      <c r="AE617" s="170"/>
      <c r="AF617" s="170"/>
      <c r="AG617" s="170"/>
      <c r="AH617" s="170"/>
      <c r="AI617" s="170"/>
      <c r="AJ617" s="170"/>
      <c r="AK617" s="124"/>
      <c r="AL617" s="170"/>
      <c r="AM617" s="170"/>
      <c r="AN617" s="170"/>
      <c r="AO617" s="170"/>
      <c r="AP617" s="170"/>
      <c r="AQ617" s="170"/>
      <c r="AR617" s="170"/>
      <c r="AS617" s="170"/>
      <c r="AT617" s="170"/>
      <c r="AU617" s="170"/>
      <c r="AV617" s="170"/>
      <c r="AW617" s="170"/>
      <c r="AX617" s="170"/>
    </row>
    <row r="618" spans="2:50" s="154" customFormat="1" ht="13" hidden="1" outlineLevel="1">
      <c r="B618" s="162" t="s">
        <v>884</v>
      </c>
      <c r="C618" s="117" t="s">
        <v>885</v>
      </c>
      <c r="D618" s="118" t="s">
        <v>50</v>
      </c>
      <c r="E618" s="119">
        <v>43070</v>
      </c>
      <c r="F618" s="127" t="s">
        <v>53</v>
      </c>
      <c r="G618" s="121"/>
      <c r="H618" s="122">
        <f>I618+J618</f>
        <v>870</v>
      </c>
      <c r="I618" s="123">
        <v>690</v>
      </c>
      <c r="J618" s="123">
        <v>180</v>
      </c>
      <c r="K618" s="263"/>
      <c r="L618" s="170"/>
      <c r="M618" s="170"/>
      <c r="N618" s="170"/>
      <c r="O618" s="170"/>
      <c r="P618" s="170"/>
      <c r="Q618" s="170"/>
      <c r="R618" s="170"/>
      <c r="S618" s="180"/>
      <c r="T618" s="170"/>
      <c r="U618" s="170"/>
      <c r="V618" s="124"/>
      <c r="W618" s="281"/>
      <c r="X618" s="170"/>
      <c r="Y618" s="170"/>
      <c r="AA618" s="170"/>
      <c r="AB618" s="170"/>
      <c r="AC618" s="170"/>
      <c r="AD618" s="170"/>
      <c r="AE618" s="170"/>
      <c r="AF618" s="170"/>
      <c r="AG618" s="170"/>
      <c r="AH618" s="170"/>
      <c r="AI618" s="170"/>
      <c r="AJ618" s="170"/>
      <c r="AK618" s="124"/>
      <c r="AL618" s="170"/>
      <c r="AM618" s="170"/>
      <c r="AN618" s="170"/>
      <c r="AO618" s="170"/>
      <c r="AP618" s="170"/>
      <c r="AQ618" s="170"/>
      <c r="AR618" s="170"/>
      <c r="AS618" s="170"/>
      <c r="AT618" s="170"/>
      <c r="AU618" s="170"/>
      <c r="AV618" s="170"/>
      <c r="AW618" s="170"/>
      <c r="AX618" s="170"/>
    </row>
    <row r="619" spans="2:50" s="154" customFormat="1" ht="13" hidden="1" outlineLevel="1">
      <c r="B619" s="162" t="s">
        <v>886</v>
      </c>
      <c r="C619" s="117" t="s">
        <v>887</v>
      </c>
      <c r="D619" s="118" t="s">
        <v>50</v>
      </c>
      <c r="E619" s="119">
        <v>43070</v>
      </c>
      <c r="F619" s="127" t="s">
        <v>53</v>
      </c>
      <c r="G619" s="121"/>
      <c r="H619" s="122">
        <f>I619+J619</f>
        <v>540</v>
      </c>
      <c r="I619" s="123">
        <v>300</v>
      </c>
      <c r="J619" s="123">
        <v>240</v>
      </c>
      <c r="K619" s="263"/>
      <c r="L619" s="170"/>
      <c r="M619" s="170"/>
      <c r="N619" s="170"/>
      <c r="O619" s="170"/>
      <c r="P619" s="170"/>
      <c r="Q619" s="170"/>
      <c r="R619" s="170"/>
      <c r="S619" s="180"/>
      <c r="T619" s="170"/>
      <c r="U619" s="170"/>
      <c r="V619" s="124"/>
      <c r="W619" s="281"/>
      <c r="X619" s="170"/>
      <c r="Y619" s="170"/>
      <c r="AA619" s="170"/>
      <c r="AB619" s="170"/>
      <c r="AC619" s="170"/>
      <c r="AD619" s="170"/>
      <c r="AE619" s="170"/>
      <c r="AF619" s="170"/>
      <c r="AG619" s="170"/>
      <c r="AH619" s="170"/>
      <c r="AI619" s="170"/>
      <c r="AJ619" s="170"/>
      <c r="AK619" s="124"/>
      <c r="AL619" s="170"/>
      <c r="AM619" s="170"/>
      <c r="AN619" s="170"/>
      <c r="AO619" s="170"/>
      <c r="AP619" s="170"/>
      <c r="AQ619" s="170"/>
      <c r="AR619" s="170"/>
      <c r="AS619" s="170"/>
      <c r="AT619" s="170"/>
      <c r="AU619" s="170"/>
      <c r="AV619" s="170"/>
      <c r="AW619" s="170"/>
      <c r="AX619" s="170"/>
    </row>
    <row r="620" spans="2:50" s="154" customFormat="1" ht="13" hidden="1" outlineLevel="1">
      <c r="B620" s="162" t="s">
        <v>987</v>
      </c>
      <c r="C620" s="117" t="s">
        <v>988</v>
      </c>
      <c r="D620" s="118" t="s">
        <v>989</v>
      </c>
      <c r="E620" s="119">
        <v>43279</v>
      </c>
      <c r="F620" s="127"/>
      <c r="G620" s="121"/>
      <c r="H620" s="122"/>
      <c r="I620" s="123"/>
      <c r="J620" s="123"/>
      <c r="K620" s="263"/>
      <c r="L620" s="170"/>
      <c r="M620" s="170"/>
      <c r="N620" s="170"/>
      <c r="O620" s="170"/>
      <c r="P620" s="170"/>
      <c r="Q620" s="170"/>
      <c r="R620" s="170"/>
      <c r="S620" s="180"/>
      <c r="T620" s="170"/>
      <c r="U620" s="170"/>
      <c r="V620" s="124"/>
      <c r="W620" s="281"/>
      <c r="X620" s="170"/>
      <c r="Y620" s="170"/>
      <c r="AA620" s="170"/>
      <c r="AB620" s="170"/>
      <c r="AC620" s="170"/>
      <c r="AD620" s="170"/>
      <c r="AE620" s="170"/>
      <c r="AF620" s="170"/>
      <c r="AG620" s="170"/>
      <c r="AH620" s="170"/>
      <c r="AI620" s="170"/>
      <c r="AJ620" s="170"/>
      <c r="AK620" s="124"/>
      <c r="AL620" s="170"/>
      <c r="AM620" s="170"/>
      <c r="AN620" s="170"/>
      <c r="AO620" s="170"/>
      <c r="AP620" s="170"/>
      <c r="AQ620" s="170"/>
      <c r="AR620" s="170"/>
      <c r="AS620" s="170"/>
      <c r="AT620" s="170"/>
      <c r="AU620" s="170"/>
      <c r="AV620" s="170"/>
      <c r="AW620" s="170"/>
      <c r="AX620" s="170"/>
    </row>
    <row r="621" spans="2:50" s="154" customFormat="1" ht="13" hidden="1" outlineLevel="1">
      <c r="B621" s="162" t="s">
        <v>990</v>
      </c>
      <c r="C621" s="117" t="s">
        <v>993</v>
      </c>
      <c r="D621" s="118" t="s">
        <v>994</v>
      </c>
      <c r="E621" s="119">
        <v>43334</v>
      </c>
      <c r="F621" s="127"/>
      <c r="G621" s="121"/>
      <c r="H621" s="122"/>
      <c r="I621" s="123"/>
      <c r="J621" s="123"/>
      <c r="K621" s="263"/>
      <c r="L621" s="170"/>
      <c r="M621" s="170"/>
      <c r="N621" s="170"/>
      <c r="O621" s="170"/>
      <c r="P621" s="170"/>
      <c r="Q621" s="170"/>
      <c r="R621" s="170"/>
      <c r="S621" s="180"/>
      <c r="T621" s="170"/>
      <c r="U621" s="170"/>
      <c r="V621" s="124"/>
      <c r="W621" s="281"/>
      <c r="X621" s="170"/>
      <c r="Y621" s="170"/>
      <c r="AA621" s="170"/>
      <c r="AB621" s="170"/>
      <c r="AC621" s="170"/>
      <c r="AD621" s="170"/>
      <c r="AE621" s="170"/>
      <c r="AF621" s="170"/>
      <c r="AG621" s="170"/>
      <c r="AH621" s="170"/>
      <c r="AI621" s="170"/>
      <c r="AJ621" s="170"/>
      <c r="AK621" s="124"/>
      <c r="AL621" s="170"/>
      <c r="AM621" s="170"/>
      <c r="AN621" s="170"/>
      <c r="AO621" s="170"/>
      <c r="AP621" s="170"/>
      <c r="AQ621" s="170"/>
      <c r="AR621" s="170"/>
      <c r="AS621" s="170"/>
      <c r="AT621" s="170"/>
      <c r="AU621" s="170"/>
      <c r="AV621" s="170"/>
      <c r="AW621" s="170"/>
      <c r="AX621" s="170"/>
    </row>
    <row r="622" spans="2:50" s="154" customFormat="1" ht="13" hidden="1" outlineLevel="1">
      <c r="B622" s="162" t="s">
        <v>991</v>
      </c>
      <c r="C622" s="117" t="s">
        <v>995</v>
      </c>
      <c r="D622" s="118" t="s">
        <v>996</v>
      </c>
      <c r="E622" s="119">
        <v>43369</v>
      </c>
      <c r="F622" s="127"/>
      <c r="G622" s="121"/>
      <c r="H622" s="122"/>
      <c r="I622" s="123"/>
      <c r="J622" s="123"/>
      <c r="K622" s="263"/>
      <c r="L622" s="170"/>
      <c r="M622" s="170"/>
      <c r="N622" s="170"/>
      <c r="O622" s="170"/>
      <c r="P622" s="170"/>
      <c r="Q622" s="170"/>
      <c r="R622" s="170"/>
      <c r="S622" s="180"/>
      <c r="T622" s="170"/>
      <c r="U622" s="170"/>
      <c r="V622" s="124"/>
      <c r="W622" s="281"/>
      <c r="X622" s="170"/>
      <c r="Y622" s="170"/>
      <c r="AA622" s="170"/>
      <c r="AB622" s="170"/>
      <c r="AC622" s="170"/>
      <c r="AD622" s="170"/>
      <c r="AE622" s="170"/>
      <c r="AF622" s="170"/>
      <c r="AG622" s="170"/>
      <c r="AH622" s="170"/>
      <c r="AI622" s="170"/>
      <c r="AJ622" s="170"/>
      <c r="AK622" s="124"/>
      <c r="AL622" s="170"/>
      <c r="AM622" s="170"/>
      <c r="AN622" s="170"/>
      <c r="AO622" s="170"/>
      <c r="AP622" s="170"/>
      <c r="AQ622" s="170"/>
      <c r="AR622" s="170"/>
      <c r="AS622" s="170"/>
      <c r="AT622" s="170"/>
      <c r="AU622" s="170"/>
      <c r="AV622" s="170"/>
      <c r="AW622" s="170"/>
      <c r="AX622" s="170"/>
    </row>
    <row r="623" spans="2:50" s="154" customFormat="1" ht="13" hidden="1" outlineLevel="1">
      <c r="B623" s="162" t="s">
        <v>992</v>
      </c>
      <c r="C623" s="128" t="s">
        <v>997</v>
      </c>
      <c r="D623" s="118" t="s">
        <v>998</v>
      </c>
      <c r="E623" s="119">
        <v>43490</v>
      </c>
      <c r="F623" s="127" t="s">
        <v>44</v>
      </c>
      <c r="G623" s="121"/>
      <c r="H623" s="123">
        <v>960</v>
      </c>
      <c r="I623" s="123">
        <v>960</v>
      </c>
      <c r="J623" s="123">
        <v>0</v>
      </c>
      <c r="K623" s="263"/>
      <c r="L623" s="170"/>
      <c r="M623" s="170"/>
      <c r="N623" s="170"/>
      <c r="O623" s="170"/>
      <c r="P623" s="170"/>
      <c r="Q623" s="170"/>
      <c r="R623" s="170"/>
      <c r="S623" s="180"/>
      <c r="T623" s="170"/>
      <c r="U623" s="170"/>
      <c r="V623" s="124"/>
      <c r="W623" s="281"/>
      <c r="X623" s="170"/>
      <c r="Y623" s="170"/>
      <c r="AA623" s="170"/>
      <c r="AB623" s="170"/>
      <c r="AC623" s="170"/>
      <c r="AD623" s="170"/>
      <c r="AE623" s="170"/>
      <c r="AF623" s="170"/>
      <c r="AG623" s="170"/>
      <c r="AH623" s="170"/>
      <c r="AI623" s="170"/>
      <c r="AJ623" s="170"/>
      <c r="AK623" s="124"/>
      <c r="AL623" s="170"/>
      <c r="AM623" s="170"/>
      <c r="AN623" s="170"/>
      <c r="AO623" s="170"/>
      <c r="AP623" s="170"/>
      <c r="AQ623" s="170"/>
      <c r="AR623" s="170"/>
      <c r="AS623" s="170"/>
      <c r="AT623" s="170"/>
      <c r="AU623" s="170"/>
      <c r="AV623" s="170"/>
      <c r="AW623" s="170"/>
      <c r="AX623" s="170"/>
    </row>
    <row r="624" spans="2:50" s="154" customFormat="1" ht="13" collapsed="1">
      <c r="B624" s="394" t="s">
        <v>888</v>
      </c>
      <c r="C624" s="394"/>
      <c r="D624" s="394"/>
      <c r="E624" s="395" t="s">
        <v>889</v>
      </c>
      <c r="F624" s="129"/>
      <c r="G624" s="130"/>
      <c r="H624" s="131"/>
      <c r="I624" s="131"/>
      <c r="J624" s="131"/>
      <c r="K624" s="264"/>
      <c r="L624" s="130"/>
      <c r="M624" s="130"/>
      <c r="N624" s="130"/>
      <c r="O624" s="130"/>
      <c r="P624" s="130"/>
      <c r="Q624" s="130"/>
      <c r="R624" s="130"/>
      <c r="S624" s="132"/>
      <c r="T624" s="130"/>
      <c r="U624" s="134"/>
      <c r="V624" s="132"/>
      <c r="W624" s="282"/>
      <c r="X624" s="130"/>
      <c r="Y624" s="134"/>
      <c r="AA624" s="130"/>
      <c r="AB624" s="134"/>
      <c r="AC624" s="130"/>
      <c r="AD624" s="134"/>
      <c r="AE624" s="134"/>
      <c r="AF624" s="130"/>
      <c r="AG624" s="130"/>
      <c r="AH624" s="134"/>
      <c r="AI624" s="130"/>
      <c r="AJ624" s="130"/>
      <c r="AK624" s="132"/>
      <c r="AL624" s="130"/>
      <c r="AM624" s="130"/>
      <c r="AN624" s="130"/>
      <c r="AO624" s="130"/>
      <c r="AP624" s="130"/>
      <c r="AQ624" s="130"/>
      <c r="AR624" s="130"/>
      <c r="AS624" s="130"/>
      <c r="AT624" s="130"/>
      <c r="AU624" s="130"/>
      <c r="AV624" s="134"/>
      <c r="AW624" s="134"/>
      <c r="AX624" s="134"/>
    </row>
    <row r="625" spans="2:50" s="154" customFormat="1" ht="13">
      <c r="B625" s="394"/>
      <c r="C625" s="394"/>
      <c r="D625" s="394"/>
      <c r="E625" s="396"/>
      <c r="F625" s="133"/>
      <c r="G625" s="134"/>
      <c r="H625" s="135"/>
      <c r="I625" s="135"/>
      <c r="J625" s="135"/>
      <c r="K625" s="264"/>
      <c r="L625" s="130"/>
      <c r="M625" s="130"/>
      <c r="N625" s="130"/>
      <c r="O625" s="130"/>
      <c r="P625" s="130"/>
      <c r="Q625" s="130"/>
      <c r="R625" s="130"/>
      <c r="S625" s="132"/>
      <c r="T625" s="130"/>
      <c r="U625" s="134"/>
      <c r="V625" s="132"/>
      <c r="W625" s="282"/>
      <c r="X625" s="130"/>
      <c r="Y625" s="134"/>
      <c r="AA625" s="130"/>
      <c r="AB625" s="134"/>
      <c r="AC625" s="130"/>
      <c r="AD625" s="134"/>
      <c r="AE625" s="134"/>
      <c r="AF625" s="130"/>
      <c r="AG625" s="130"/>
      <c r="AH625" s="134"/>
      <c r="AI625" s="130"/>
      <c r="AJ625" s="130"/>
      <c r="AK625" s="132"/>
      <c r="AL625" s="130"/>
      <c r="AM625" s="130"/>
      <c r="AN625" s="130"/>
      <c r="AO625" s="130"/>
      <c r="AP625" s="130"/>
      <c r="AQ625" s="130"/>
      <c r="AR625" s="130"/>
      <c r="AS625" s="130"/>
      <c r="AT625" s="130"/>
      <c r="AU625" s="130"/>
      <c r="AV625" s="134"/>
      <c r="AW625" s="134"/>
      <c r="AX625" s="134"/>
    </row>
    <row r="626" spans="2:50" s="154" customFormat="1" ht="13" hidden="1" outlineLevel="1">
      <c r="B626" s="136" t="s">
        <v>890</v>
      </c>
      <c r="C626" s="120" t="s">
        <v>891</v>
      </c>
      <c r="D626" s="137" t="s">
        <v>43</v>
      </c>
      <c r="E626" s="138">
        <v>42430</v>
      </c>
      <c r="F626" s="139" t="s">
        <v>654</v>
      </c>
      <c r="G626" s="140"/>
      <c r="H626" s="141"/>
      <c r="I626" s="123"/>
      <c r="J626" s="123"/>
      <c r="K626" s="263"/>
      <c r="L626" s="170"/>
      <c r="M626" s="170"/>
      <c r="N626" s="170"/>
      <c r="O626" s="170"/>
      <c r="P626" s="170"/>
      <c r="Q626" s="170"/>
      <c r="R626" s="170"/>
      <c r="S626" s="180" t="s">
        <v>20</v>
      </c>
      <c r="T626" s="170"/>
      <c r="U626" s="170"/>
      <c r="V626" s="124" t="s">
        <v>20</v>
      </c>
      <c r="W626" s="124" t="s">
        <v>20</v>
      </c>
      <c r="X626" s="170"/>
      <c r="Y626" s="170"/>
      <c r="AA626" s="170"/>
      <c r="AB626" s="170"/>
      <c r="AC626" s="170"/>
      <c r="AD626" s="170"/>
      <c r="AE626" s="170"/>
      <c r="AF626" s="170"/>
      <c r="AG626" s="170"/>
      <c r="AH626" s="170"/>
      <c r="AI626" s="170"/>
      <c r="AJ626" s="170"/>
      <c r="AK626" s="124"/>
      <c r="AL626" s="170"/>
      <c r="AM626" s="170"/>
      <c r="AN626" s="170"/>
      <c r="AO626" s="170"/>
      <c r="AP626" s="170"/>
      <c r="AQ626" s="170"/>
      <c r="AR626" s="170"/>
      <c r="AS626" s="170"/>
      <c r="AT626" s="170"/>
      <c r="AU626" s="170"/>
      <c r="AV626" s="170"/>
      <c r="AW626" s="170"/>
      <c r="AX626" s="170"/>
    </row>
    <row r="627" spans="2:50" s="154" customFormat="1" ht="13" hidden="1" outlineLevel="1">
      <c r="B627" s="136" t="s">
        <v>892</v>
      </c>
      <c r="C627" s="120" t="s">
        <v>893</v>
      </c>
      <c r="D627" s="137" t="s">
        <v>50</v>
      </c>
      <c r="E627" s="138">
        <v>42230</v>
      </c>
      <c r="F627" s="139" t="s">
        <v>654</v>
      </c>
      <c r="G627" s="140"/>
      <c r="H627" s="141"/>
      <c r="I627" s="123"/>
      <c r="J627" s="123"/>
      <c r="K627" s="263"/>
      <c r="L627" s="170"/>
      <c r="M627" s="170"/>
      <c r="N627" s="170"/>
      <c r="O627" s="170"/>
      <c r="P627" s="170"/>
      <c r="Q627" s="170"/>
      <c r="R627" s="170"/>
      <c r="S627" s="180" t="s">
        <v>20</v>
      </c>
      <c r="T627" s="170"/>
      <c r="U627" s="170"/>
      <c r="V627" s="124" t="s">
        <v>20</v>
      </c>
      <c r="W627" s="124" t="s">
        <v>20</v>
      </c>
      <c r="X627" s="170"/>
      <c r="Y627" s="170"/>
      <c r="AA627" s="170"/>
      <c r="AB627" s="170"/>
      <c r="AC627" s="170"/>
      <c r="AD627" s="170"/>
      <c r="AE627" s="170"/>
      <c r="AF627" s="170"/>
      <c r="AG627" s="170"/>
      <c r="AH627" s="170"/>
      <c r="AI627" s="170"/>
      <c r="AJ627" s="170"/>
      <c r="AK627" s="124"/>
      <c r="AL627" s="170"/>
      <c r="AM627" s="170"/>
      <c r="AN627" s="170"/>
      <c r="AO627" s="170"/>
      <c r="AP627" s="170"/>
      <c r="AQ627" s="170"/>
      <c r="AR627" s="170"/>
      <c r="AS627" s="170"/>
      <c r="AT627" s="170"/>
      <c r="AU627" s="170"/>
      <c r="AV627" s="170"/>
      <c r="AW627" s="170"/>
      <c r="AX627" s="170"/>
    </row>
    <row r="628" spans="2:50" s="154" customFormat="1" ht="13" hidden="1" outlineLevel="1">
      <c r="B628" s="136" t="s">
        <v>894</v>
      </c>
      <c r="C628" s="120" t="s">
        <v>895</v>
      </c>
      <c r="D628" s="142" t="s">
        <v>39</v>
      </c>
      <c r="E628" s="138">
        <v>42711</v>
      </c>
      <c r="F628" s="139" t="s">
        <v>654</v>
      </c>
      <c r="G628" s="140"/>
      <c r="H628" s="141"/>
      <c r="I628" s="123"/>
      <c r="J628" s="123"/>
      <c r="K628" s="263"/>
      <c r="L628" s="170"/>
      <c r="M628" s="170"/>
      <c r="N628" s="170"/>
      <c r="O628" s="170"/>
      <c r="P628" s="170"/>
      <c r="Q628" s="170"/>
      <c r="R628" s="170"/>
      <c r="S628" s="180" t="s">
        <v>20</v>
      </c>
      <c r="T628" s="170"/>
      <c r="U628" s="170"/>
      <c r="V628" s="124" t="s">
        <v>20</v>
      </c>
      <c r="W628" s="124" t="s">
        <v>20</v>
      </c>
      <c r="X628" s="170"/>
      <c r="Y628" s="170"/>
      <c r="AA628" s="170"/>
      <c r="AB628" s="170"/>
      <c r="AC628" s="170"/>
      <c r="AD628" s="170"/>
      <c r="AE628" s="170"/>
      <c r="AF628" s="170"/>
      <c r="AG628" s="170"/>
      <c r="AH628" s="170"/>
      <c r="AI628" s="170"/>
      <c r="AJ628" s="170"/>
      <c r="AK628" s="124"/>
      <c r="AL628" s="170"/>
      <c r="AM628" s="170"/>
      <c r="AN628" s="170"/>
      <c r="AO628" s="170"/>
      <c r="AP628" s="170"/>
      <c r="AQ628" s="170"/>
      <c r="AR628" s="170"/>
      <c r="AS628" s="170"/>
      <c r="AT628" s="170"/>
      <c r="AU628" s="170"/>
      <c r="AV628" s="170"/>
      <c r="AW628" s="170"/>
      <c r="AX628" s="170"/>
    </row>
    <row r="629" spans="2:50" s="154" customFormat="1" ht="13" hidden="1" outlineLevel="1">
      <c r="B629" s="136" t="s">
        <v>896</v>
      </c>
      <c r="C629" s="125" t="s">
        <v>897</v>
      </c>
      <c r="D629" s="143" t="s">
        <v>50</v>
      </c>
      <c r="E629" s="138">
        <v>42984</v>
      </c>
      <c r="F629" s="139" t="s">
        <v>654</v>
      </c>
      <c r="G629" s="140"/>
      <c r="H629" s="141"/>
      <c r="I629" s="123"/>
      <c r="J629" s="123"/>
      <c r="K629" s="263"/>
      <c r="L629" s="170"/>
      <c r="M629" s="170"/>
      <c r="N629" s="170"/>
      <c r="O629" s="170"/>
      <c r="P629" s="170"/>
      <c r="Q629" s="170"/>
      <c r="R629" s="170"/>
      <c r="S629" s="180" t="s">
        <v>20</v>
      </c>
      <c r="T629" s="170"/>
      <c r="U629" s="170"/>
      <c r="V629" s="124" t="s">
        <v>20</v>
      </c>
      <c r="W629" s="124" t="s">
        <v>20</v>
      </c>
      <c r="X629" s="170"/>
      <c r="Y629" s="170"/>
      <c r="AA629" s="170"/>
      <c r="AB629" s="170"/>
      <c r="AC629" s="170"/>
      <c r="AD629" s="170"/>
      <c r="AE629" s="170"/>
      <c r="AF629" s="170"/>
      <c r="AG629" s="170"/>
      <c r="AH629" s="170"/>
      <c r="AI629" s="170"/>
      <c r="AJ629" s="170"/>
      <c r="AK629" s="124"/>
      <c r="AL629" s="170"/>
      <c r="AM629" s="170"/>
      <c r="AN629" s="170"/>
      <c r="AO629" s="170"/>
      <c r="AP629" s="170"/>
      <c r="AQ629" s="170"/>
      <c r="AR629" s="170"/>
      <c r="AS629" s="170"/>
      <c r="AT629" s="170"/>
      <c r="AU629" s="170"/>
      <c r="AV629" s="170"/>
      <c r="AW629" s="170"/>
      <c r="AX629" s="170"/>
    </row>
    <row r="630" spans="2:50" s="154" customFormat="1" ht="13" hidden="1" outlineLevel="1">
      <c r="B630" s="144" t="s">
        <v>898</v>
      </c>
      <c r="C630" s="145" t="s">
        <v>899</v>
      </c>
      <c r="D630" s="146" t="s">
        <v>50</v>
      </c>
      <c r="E630" s="138">
        <v>43048</v>
      </c>
      <c r="F630" s="139" t="s">
        <v>654</v>
      </c>
      <c r="G630" s="140"/>
      <c r="H630" s="141"/>
      <c r="I630" s="123"/>
      <c r="J630" s="123"/>
      <c r="K630" s="263"/>
      <c r="L630" s="170"/>
      <c r="M630" s="170"/>
      <c r="N630" s="170"/>
      <c r="O630" s="170"/>
      <c r="P630" s="170"/>
      <c r="Q630" s="170"/>
      <c r="R630" s="170"/>
      <c r="S630" s="180" t="s">
        <v>20</v>
      </c>
      <c r="T630" s="170"/>
      <c r="U630" s="170"/>
      <c r="V630" s="124" t="s">
        <v>20</v>
      </c>
      <c r="W630" s="124" t="s">
        <v>20</v>
      </c>
      <c r="X630" s="170"/>
      <c r="Y630" s="170"/>
      <c r="AA630" s="170"/>
      <c r="AB630" s="170"/>
      <c r="AC630" s="170"/>
      <c r="AD630" s="170"/>
      <c r="AE630" s="170"/>
      <c r="AF630" s="170"/>
      <c r="AG630" s="170"/>
      <c r="AH630" s="170"/>
      <c r="AI630" s="170"/>
      <c r="AJ630" s="170"/>
      <c r="AK630" s="124"/>
      <c r="AL630" s="170"/>
      <c r="AM630" s="170"/>
      <c r="AN630" s="170"/>
      <c r="AO630" s="170"/>
      <c r="AP630" s="170"/>
      <c r="AQ630" s="170"/>
      <c r="AR630" s="170"/>
      <c r="AS630" s="170"/>
      <c r="AT630" s="170"/>
      <c r="AU630" s="170"/>
      <c r="AV630" s="170"/>
      <c r="AW630" s="170"/>
      <c r="AX630" s="170"/>
    </row>
    <row r="631" spans="2:50" s="154" customFormat="1" ht="13" hidden="1" outlineLevel="1">
      <c r="B631" s="144" t="s">
        <v>900</v>
      </c>
      <c r="C631" s="145" t="s">
        <v>901</v>
      </c>
      <c r="D631" s="146" t="s">
        <v>39</v>
      </c>
      <c r="E631" s="138">
        <v>43048</v>
      </c>
      <c r="F631" s="139" t="s">
        <v>654</v>
      </c>
      <c r="G631" s="140"/>
      <c r="H631" s="141"/>
      <c r="I631" s="123"/>
      <c r="J631" s="123"/>
      <c r="K631" s="263"/>
      <c r="L631" s="170"/>
      <c r="M631" s="170"/>
      <c r="N631" s="170"/>
      <c r="O631" s="170"/>
      <c r="P631" s="170"/>
      <c r="Q631" s="170"/>
      <c r="R631" s="170"/>
      <c r="S631" s="180" t="s">
        <v>20</v>
      </c>
      <c r="T631" s="170"/>
      <c r="U631" s="170"/>
      <c r="V631" s="124" t="s">
        <v>20</v>
      </c>
      <c r="W631" s="124" t="s">
        <v>20</v>
      </c>
      <c r="X631" s="170"/>
      <c r="Y631" s="170"/>
      <c r="AA631" s="170"/>
      <c r="AB631" s="170"/>
      <c r="AC631" s="170"/>
      <c r="AD631" s="170"/>
      <c r="AE631" s="170"/>
      <c r="AF631" s="170"/>
      <c r="AG631" s="170"/>
      <c r="AH631" s="170"/>
      <c r="AI631" s="170"/>
      <c r="AJ631" s="170"/>
      <c r="AK631" s="124"/>
      <c r="AL631" s="170"/>
      <c r="AM631" s="170"/>
      <c r="AN631" s="170"/>
      <c r="AO631" s="170"/>
      <c r="AP631" s="170"/>
      <c r="AQ631" s="170"/>
      <c r="AR631" s="170"/>
      <c r="AS631" s="170"/>
      <c r="AT631" s="170"/>
      <c r="AU631" s="170"/>
      <c r="AV631" s="170"/>
      <c r="AW631" s="170"/>
      <c r="AX631" s="170"/>
    </row>
    <row r="632" spans="2:50" s="154" customFormat="1" ht="13" hidden="1" outlineLevel="1">
      <c r="B632" s="144" t="s">
        <v>902</v>
      </c>
      <c r="C632" s="145" t="s">
        <v>903</v>
      </c>
      <c r="D632" s="146" t="s">
        <v>50</v>
      </c>
      <c r="E632" s="138">
        <v>43048</v>
      </c>
      <c r="F632" s="139" t="s">
        <v>654</v>
      </c>
      <c r="G632" s="140"/>
      <c r="H632" s="141"/>
      <c r="I632" s="123"/>
      <c r="J632" s="123"/>
      <c r="K632" s="263"/>
      <c r="L632" s="170"/>
      <c r="M632" s="170"/>
      <c r="N632" s="170"/>
      <c r="O632" s="170"/>
      <c r="P632" s="170"/>
      <c r="Q632" s="170"/>
      <c r="R632" s="170"/>
      <c r="S632" s="180" t="s">
        <v>20</v>
      </c>
      <c r="T632" s="170"/>
      <c r="U632" s="170"/>
      <c r="V632" s="124" t="s">
        <v>20</v>
      </c>
      <c r="W632" s="124" t="s">
        <v>20</v>
      </c>
      <c r="X632" s="170"/>
      <c r="Y632" s="170"/>
      <c r="AA632" s="170"/>
      <c r="AB632" s="170"/>
      <c r="AC632" s="170"/>
      <c r="AD632" s="170"/>
      <c r="AE632" s="170"/>
      <c r="AF632" s="170"/>
      <c r="AG632" s="170"/>
      <c r="AH632" s="170"/>
      <c r="AI632" s="170"/>
      <c r="AJ632" s="170"/>
      <c r="AK632" s="124"/>
      <c r="AL632" s="170"/>
      <c r="AM632" s="170"/>
      <c r="AN632" s="170"/>
      <c r="AO632" s="170"/>
      <c r="AP632" s="170"/>
      <c r="AQ632" s="170"/>
      <c r="AR632" s="170"/>
      <c r="AS632" s="170"/>
      <c r="AT632" s="170"/>
      <c r="AU632" s="170"/>
      <c r="AV632" s="170"/>
      <c r="AW632" s="170"/>
      <c r="AX632" s="170"/>
    </row>
    <row r="633" spans="2:50" s="154" customFormat="1" ht="13" hidden="1" outlineLevel="1">
      <c r="B633" s="144" t="s">
        <v>904</v>
      </c>
      <c r="C633" s="145" t="s">
        <v>905</v>
      </c>
      <c r="D633" s="146" t="s">
        <v>43</v>
      </c>
      <c r="E633" s="138">
        <v>43048</v>
      </c>
      <c r="F633" s="139" t="s">
        <v>654</v>
      </c>
      <c r="G633" s="140"/>
      <c r="H633" s="141"/>
      <c r="I633" s="123"/>
      <c r="J633" s="123"/>
      <c r="K633" s="263"/>
      <c r="L633" s="170"/>
      <c r="M633" s="170"/>
      <c r="N633" s="170"/>
      <c r="O633" s="170"/>
      <c r="P633" s="170"/>
      <c r="Q633" s="170"/>
      <c r="R633" s="170"/>
      <c r="S633" s="180" t="s">
        <v>20</v>
      </c>
      <c r="T633" s="170"/>
      <c r="U633" s="170"/>
      <c r="V633" s="124" t="s">
        <v>20</v>
      </c>
      <c r="W633" s="124" t="s">
        <v>20</v>
      </c>
      <c r="X633" s="170"/>
      <c r="Y633" s="170"/>
      <c r="AA633" s="170"/>
      <c r="AB633" s="170"/>
      <c r="AC633" s="170"/>
      <c r="AD633" s="170"/>
      <c r="AE633" s="170"/>
      <c r="AF633" s="170"/>
      <c r="AG633" s="170"/>
      <c r="AH633" s="170"/>
      <c r="AI633" s="170"/>
      <c r="AJ633" s="170"/>
      <c r="AK633" s="124"/>
      <c r="AL633" s="170"/>
      <c r="AM633" s="170"/>
      <c r="AN633" s="170"/>
      <c r="AO633" s="170"/>
      <c r="AP633" s="170"/>
      <c r="AQ633" s="170"/>
      <c r="AR633" s="170"/>
      <c r="AS633" s="170"/>
      <c r="AT633" s="170"/>
      <c r="AU633" s="170"/>
      <c r="AV633" s="170"/>
      <c r="AW633" s="170"/>
      <c r="AX633" s="170"/>
    </row>
    <row r="634" spans="2:50" s="154" customFormat="1" ht="13" hidden="1" outlineLevel="1">
      <c r="B634" s="144" t="s">
        <v>906</v>
      </c>
      <c r="C634" s="145" t="s">
        <v>907</v>
      </c>
      <c r="D634" s="146" t="s">
        <v>50</v>
      </c>
      <c r="E634" s="138">
        <v>43048</v>
      </c>
      <c r="F634" s="139" t="s">
        <v>654</v>
      </c>
      <c r="G634" s="140"/>
      <c r="H634" s="141"/>
      <c r="I634" s="123"/>
      <c r="J634" s="123"/>
      <c r="K634" s="263"/>
      <c r="L634" s="170"/>
      <c r="M634" s="170"/>
      <c r="N634" s="170"/>
      <c r="O634" s="170"/>
      <c r="P634" s="170"/>
      <c r="Q634" s="170"/>
      <c r="R634" s="170"/>
      <c r="S634" s="180" t="s">
        <v>20</v>
      </c>
      <c r="T634" s="170"/>
      <c r="U634" s="170"/>
      <c r="V634" s="124" t="s">
        <v>20</v>
      </c>
      <c r="W634" s="124" t="s">
        <v>20</v>
      </c>
      <c r="X634" s="170"/>
      <c r="Y634" s="170"/>
      <c r="AA634" s="170"/>
      <c r="AB634" s="170"/>
      <c r="AC634" s="170"/>
      <c r="AD634" s="170"/>
      <c r="AE634" s="170"/>
      <c r="AF634" s="170"/>
      <c r="AG634" s="170"/>
      <c r="AH634" s="170"/>
      <c r="AI634" s="170"/>
      <c r="AJ634" s="170"/>
      <c r="AK634" s="124"/>
      <c r="AL634" s="170"/>
      <c r="AM634" s="170"/>
      <c r="AN634" s="170"/>
      <c r="AO634" s="170"/>
      <c r="AP634" s="170"/>
      <c r="AQ634" s="170"/>
      <c r="AR634" s="170"/>
      <c r="AS634" s="170"/>
      <c r="AT634" s="170"/>
      <c r="AU634" s="170"/>
      <c r="AV634" s="170"/>
      <c r="AW634" s="170"/>
      <c r="AX634" s="170"/>
    </row>
    <row r="635" spans="2:50" s="154" customFormat="1" ht="13" hidden="1" outlineLevel="1">
      <c r="B635" s="136" t="s">
        <v>908</v>
      </c>
      <c r="C635" s="120" t="s">
        <v>909</v>
      </c>
      <c r="D635" s="142" t="s">
        <v>43</v>
      </c>
      <c r="E635" s="138">
        <v>42699</v>
      </c>
      <c r="F635" s="139" t="s">
        <v>654</v>
      </c>
      <c r="G635" s="140"/>
      <c r="H635" s="141"/>
      <c r="I635" s="123"/>
      <c r="J635" s="123"/>
      <c r="K635" s="263"/>
      <c r="L635" s="170"/>
      <c r="M635" s="170"/>
      <c r="N635" s="170"/>
      <c r="O635" s="170"/>
      <c r="P635" s="170"/>
      <c r="Q635" s="170"/>
      <c r="R635" s="170"/>
      <c r="S635" s="180" t="s">
        <v>20</v>
      </c>
      <c r="T635" s="170"/>
      <c r="U635" s="170"/>
      <c r="V635" s="124" t="s">
        <v>20</v>
      </c>
      <c r="W635" s="124" t="s">
        <v>20</v>
      </c>
      <c r="X635" s="170"/>
      <c r="Y635" s="170"/>
      <c r="AA635" s="170"/>
      <c r="AB635" s="170"/>
      <c r="AC635" s="170"/>
      <c r="AD635" s="170"/>
      <c r="AE635" s="170"/>
      <c r="AF635" s="170"/>
      <c r="AG635" s="170"/>
      <c r="AH635" s="170"/>
      <c r="AI635" s="170"/>
      <c r="AJ635" s="170"/>
      <c r="AK635" s="124"/>
      <c r="AL635" s="170"/>
      <c r="AM635" s="170"/>
      <c r="AN635" s="170"/>
      <c r="AO635" s="170"/>
      <c r="AP635" s="170"/>
      <c r="AQ635" s="170"/>
      <c r="AR635" s="170"/>
      <c r="AS635" s="170"/>
      <c r="AT635" s="170"/>
      <c r="AU635" s="170"/>
      <c r="AV635" s="170"/>
      <c r="AW635" s="170"/>
      <c r="AX635" s="170"/>
    </row>
    <row r="636" spans="2:50" s="154" customFormat="1" ht="13" hidden="1" outlineLevel="1">
      <c r="B636" s="136" t="s">
        <v>910</v>
      </c>
      <c r="C636" s="120" t="s">
        <v>911</v>
      </c>
      <c r="D636" s="137" t="s">
        <v>43</v>
      </c>
      <c r="E636" s="138">
        <v>42352</v>
      </c>
      <c r="F636" s="139" t="s">
        <v>654</v>
      </c>
      <c r="G636" s="140"/>
      <c r="H636" s="141"/>
      <c r="I636" s="123"/>
      <c r="J636" s="123"/>
      <c r="K636" s="263"/>
      <c r="L636" s="170"/>
      <c r="M636" s="170"/>
      <c r="N636" s="170"/>
      <c r="O636" s="170"/>
      <c r="P636" s="170"/>
      <c r="Q636" s="170"/>
      <c r="R636" s="170"/>
      <c r="S636" s="180" t="s">
        <v>20</v>
      </c>
      <c r="T636" s="170"/>
      <c r="U636" s="170"/>
      <c r="V636" s="124" t="s">
        <v>20</v>
      </c>
      <c r="W636" s="124" t="s">
        <v>20</v>
      </c>
      <c r="X636" s="170"/>
      <c r="Y636" s="170"/>
      <c r="AA636" s="170"/>
      <c r="AB636" s="170"/>
      <c r="AC636" s="170"/>
      <c r="AD636" s="170"/>
      <c r="AE636" s="170"/>
      <c r="AF636" s="170"/>
      <c r="AG636" s="170"/>
      <c r="AH636" s="170"/>
      <c r="AI636" s="170"/>
      <c r="AJ636" s="170"/>
      <c r="AK636" s="124"/>
      <c r="AL636" s="170"/>
      <c r="AM636" s="170"/>
      <c r="AN636" s="170"/>
      <c r="AO636" s="170"/>
      <c r="AP636" s="170"/>
      <c r="AQ636" s="170"/>
      <c r="AR636" s="170"/>
      <c r="AS636" s="170"/>
      <c r="AT636" s="170"/>
      <c r="AU636" s="170"/>
      <c r="AV636" s="170"/>
      <c r="AW636" s="170"/>
      <c r="AX636" s="170"/>
    </row>
    <row r="637" spans="2:50" s="154" customFormat="1" ht="13" hidden="1" outlineLevel="1">
      <c r="B637" s="136" t="s">
        <v>912</v>
      </c>
      <c r="C637" s="120" t="s">
        <v>913</v>
      </c>
      <c r="D637" s="137" t="s">
        <v>43</v>
      </c>
      <c r="E637" s="138">
        <v>42352</v>
      </c>
      <c r="F637" s="139" t="s">
        <v>654</v>
      </c>
      <c r="G637" s="140"/>
      <c r="H637" s="141"/>
      <c r="I637" s="123"/>
      <c r="J637" s="123"/>
      <c r="K637" s="263"/>
      <c r="L637" s="170"/>
      <c r="M637" s="170"/>
      <c r="N637" s="170"/>
      <c r="O637" s="170"/>
      <c r="P637" s="170"/>
      <c r="Q637" s="170"/>
      <c r="R637" s="170"/>
      <c r="S637" s="180" t="s">
        <v>20</v>
      </c>
      <c r="T637" s="170"/>
      <c r="U637" s="170"/>
      <c r="V637" s="124" t="s">
        <v>20</v>
      </c>
      <c r="W637" s="124" t="s">
        <v>20</v>
      </c>
      <c r="X637" s="170"/>
      <c r="Y637" s="170"/>
      <c r="AA637" s="170"/>
      <c r="AB637" s="170"/>
      <c r="AC637" s="170"/>
      <c r="AD637" s="170"/>
      <c r="AE637" s="170"/>
      <c r="AF637" s="170"/>
      <c r="AG637" s="170"/>
      <c r="AH637" s="170"/>
      <c r="AI637" s="170"/>
      <c r="AJ637" s="170"/>
      <c r="AK637" s="124"/>
      <c r="AL637" s="170"/>
      <c r="AM637" s="170"/>
      <c r="AN637" s="170"/>
      <c r="AO637" s="170"/>
      <c r="AP637" s="170"/>
      <c r="AQ637" s="170"/>
      <c r="AR637" s="170"/>
      <c r="AS637" s="170"/>
      <c r="AT637" s="170"/>
      <c r="AU637" s="170"/>
      <c r="AV637" s="170"/>
      <c r="AW637" s="170"/>
      <c r="AX637" s="170"/>
    </row>
    <row r="638" spans="2:50" s="154" customFormat="1" ht="13" hidden="1" outlineLevel="1">
      <c r="B638" s="136" t="s">
        <v>914</v>
      </c>
      <c r="C638" s="120" t="s">
        <v>915</v>
      </c>
      <c r="D638" s="137" t="s">
        <v>43</v>
      </c>
      <c r="E638" s="138">
        <v>42352</v>
      </c>
      <c r="F638" s="139" t="s">
        <v>654</v>
      </c>
      <c r="G638" s="140"/>
      <c r="H638" s="141"/>
      <c r="I638" s="123"/>
      <c r="J638" s="123"/>
      <c r="K638" s="263"/>
      <c r="L638" s="170"/>
      <c r="M638" s="170"/>
      <c r="N638" s="170"/>
      <c r="O638" s="170"/>
      <c r="P638" s="170"/>
      <c r="Q638" s="170"/>
      <c r="R638" s="170"/>
      <c r="S638" s="180" t="s">
        <v>20</v>
      </c>
      <c r="T638" s="170"/>
      <c r="U638" s="170"/>
      <c r="V638" s="124" t="s">
        <v>20</v>
      </c>
      <c r="W638" s="124" t="s">
        <v>20</v>
      </c>
      <c r="X638" s="170"/>
      <c r="Y638" s="170"/>
      <c r="AA638" s="170"/>
      <c r="AB638" s="170"/>
      <c r="AC638" s="170"/>
      <c r="AD638" s="170"/>
      <c r="AE638" s="170"/>
      <c r="AF638" s="170"/>
      <c r="AG638" s="170"/>
      <c r="AH638" s="170"/>
      <c r="AI638" s="170"/>
      <c r="AJ638" s="170"/>
      <c r="AK638" s="124"/>
      <c r="AL638" s="170"/>
      <c r="AM638" s="170"/>
      <c r="AN638" s="170"/>
      <c r="AO638" s="170"/>
      <c r="AP638" s="170"/>
      <c r="AQ638" s="170"/>
      <c r="AR638" s="170"/>
      <c r="AS638" s="170"/>
      <c r="AT638" s="170"/>
      <c r="AU638" s="170"/>
      <c r="AV638" s="170"/>
      <c r="AW638" s="170"/>
      <c r="AX638" s="170"/>
    </row>
    <row r="639" spans="2:50" s="154" customFormat="1" ht="13" hidden="1" outlineLevel="1">
      <c r="B639" s="136" t="s">
        <v>916</v>
      </c>
      <c r="C639" s="120" t="s">
        <v>917</v>
      </c>
      <c r="D639" s="137" t="s">
        <v>50</v>
      </c>
      <c r="E639" s="138">
        <v>42349</v>
      </c>
      <c r="F639" s="139" t="s">
        <v>654</v>
      </c>
      <c r="G639" s="140"/>
      <c r="H639" s="141"/>
      <c r="I639" s="123"/>
      <c r="J639" s="123"/>
      <c r="K639" s="263"/>
      <c r="L639" s="170"/>
      <c r="M639" s="170"/>
      <c r="N639" s="170"/>
      <c r="O639" s="170"/>
      <c r="P639" s="170"/>
      <c r="Q639" s="170"/>
      <c r="R639" s="170"/>
      <c r="S639" s="180" t="s">
        <v>20</v>
      </c>
      <c r="T639" s="170"/>
      <c r="U639" s="170"/>
      <c r="V639" s="124" t="s">
        <v>20</v>
      </c>
      <c r="W639" s="124" t="s">
        <v>20</v>
      </c>
      <c r="X639" s="170"/>
      <c r="Y639" s="170"/>
      <c r="AA639" s="170"/>
      <c r="AB639" s="170"/>
      <c r="AC639" s="170"/>
      <c r="AD639" s="170"/>
      <c r="AE639" s="170"/>
      <c r="AF639" s="170"/>
      <c r="AG639" s="170"/>
      <c r="AH639" s="170"/>
      <c r="AI639" s="170"/>
      <c r="AJ639" s="170"/>
      <c r="AK639" s="124"/>
      <c r="AL639" s="170"/>
      <c r="AM639" s="170"/>
      <c r="AN639" s="170"/>
      <c r="AO639" s="170"/>
      <c r="AP639" s="170"/>
      <c r="AQ639" s="170"/>
      <c r="AR639" s="170"/>
      <c r="AS639" s="170"/>
      <c r="AT639" s="170"/>
      <c r="AU639" s="170"/>
      <c r="AV639" s="170"/>
      <c r="AW639" s="170"/>
      <c r="AX639" s="170"/>
    </row>
    <row r="640" spans="2:50" s="154" customFormat="1" ht="13" hidden="1" outlineLevel="1">
      <c r="B640" s="136" t="s">
        <v>918</v>
      </c>
      <c r="C640" s="120" t="s">
        <v>919</v>
      </c>
      <c r="D640" s="137" t="s">
        <v>50</v>
      </c>
      <c r="E640" s="138">
        <v>42349</v>
      </c>
      <c r="F640" s="139" t="s">
        <v>654</v>
      </c>
      <c r="G640" s="140"/>
      <c r="H640" s="141"/>
      <c r="I640" s="123"/>
      <c r="J640" s="123"/>
      <c r="K640" s="263"/>
      <c r="L640" s="170"/>
      <c r="M640" s="170"/>
      <c r="N640" s="170"/>
      <c r="O640" s="170"/>
      <c r="P640" s="170"/>
      <c r="Q640" s="170"/>
      <c r="R640" s="170"/>
      <c r="S640" s="180" t="s">
        <v>20</v>
      </c>
      <c r="T640" s="170"/>
      <c r="U640" s="170"/>
      <c r="V640" s="124" t="s">
        <v>20</v>
      </c>
      <c r="W640" s="124" t="s">
        <v>20</v>
      </c>
      <c r="X640" s="170"/>
      <c r="Y640" s="170"/>
      <c r="AA640" s="170"/>
      <c r="AB640" s="170"/>
      <c r="AC640" s="170"/>
      <c r="AD640" s="170"/>
      <c r="AE640" s="170"/>
      <c r="AF640" s="170"/>
      <c r="AG640" s="170"/>
      <c r="AH640" s="170"/>
      <c r="AI640" s="170"/>
      <c r="AJ640" s="170"/>
      <c r="AK640" s="124"/>
      <c r="AL640" s="170"/>
      <c r="AM640" s="170"/>
      <c r="AN640" s="170"/>
      <c r="AO640" s="170"/>
      <c r="AP640" s="170"/>
      <c r="AQ640" s="170"/>
      <c r="AR640" s="170"/>
      <c r="AS640" s="170"/>
      <c r="AT640" s="170"/>
      <c r="AU640" s="170"/>
      <c r="AV640" s="170"/>
      <c r="AW640" s="170"/>
      <c r="AX640" s="170"/>
    </row>
    <row r="641" spans="2:50" s="154" customFormat="1" ht="13" hidden="1" outlineLevel="1">
      <c r="B641" s="136" t="s">
        <v>920</v>
      </c>
      <c r="C641" s="120" t="s">
        <v>921</v>
      </c>
      <c r="D641" s="137" t="s">
        <v>50</v>
      </c>
      <c r="E641" s="138">
        <v>42349</v>
      </c>
      <c r="F641" s="139" t="s">
        <v>654</v>
      </c>
      <c r="G641" s="140"/>
      <c r="H641" s="141"/>
      <c r="I641" s="123"/>
      <c r="J641" s="123"/>
      <c r="K641" s="263"/>
      <c r="L641" s="170"/>
      <c r="M641" s="170"/>
      <c r="N641" s="170"/>
      <c r="O641" s="170"/>
      <c r="P641" s="170"/>
      <c r="Q641" s="170"/>
      <c r="R641" s="170"/>
      <c r="S641" s="180" t="s">
        <v>20</v>
      </c>
      <c r="T641" s="170"/>
      <c r="U641" s="170"/>
      <c r="V641" s="124" t="s">
        <v>20</v>
      </c>
      <c r="W641" s="124" t="s">
        <v>20</v>
      </c>
      <c r="X641" s="170"/>
      <c r="Y641" s="170"/>
      <c r="AA641" s="170"/>
      <c r="AB641" s="170"/>
      <c r="AC641" s="170"/>
      <c r="AD641" s="170"/>
      <c r="AE641" s="170"/>
      <c r="AF641" s="170"/>
      <c r="AG641" s="170"/>
      <c r="AH641" s="170"/>
      <c r="AI641" s="170"/>
      <c r="AJ641" s="170"/>
      <c r="AK641" s="124"/>
      <c r="AL641" s="170"/>
      <c r="AM641" s="170"/>
      <c r="AN641" s="170"/>
      <c r="AO641" s="170"/>
      <c r="AP641" s="170"/>
      <c r="AQ641" s="170"/>
      <c r="AR641" s="170"/>
      <c r="AS641" s="170"/>
      <c r="AT641" s="170"/>
      <c r="AU641" s="170"/>
      <c r="AV641" s="170"/>
      <c r="AW641" s="170"/>
      <c r="AX641" s="170"/>
    </row>
    <row r="642" spans="2:50" s="154" customFormat="1" ht="13" hidden="1" outlineLevel="1">
      <c r="B642" s="136" t="s">
        <v>922</v>
      </c>
      <c r="C642" s="120" t="s">
        <v>923</v>
      </c>
      <c r="D642" s="137" t="s">
        <v>50</v>
      </c>
      <c r="E642" s="138">
        <v>42345</v>
      </c>
      <c r="F642" s="139" t="s">
        <v>654</v>
      </c>
      <c r="G642" s="140"/>
      <c r="H642" s="141"/>
      <c r="I642" s="123"/>
      <c r="J642" s="123"/>
      <c r="K642" s="263"/>
      <c r="L642" s="170"/>
      <c r="M642" s="170"/>
      <c r="N642" s="170"/>
      <c r="O642" s="170"/>
      <c r="P642" s="170"/>
      <c r="Q642" s="170"/>
      <c r="R642" s="170"/>
      <c r="S642" s="180" t="s">
        <v>20</v>
      </c>
      <c r="T642" s="170"/>
      <c r="U642" s="170"/>
      <c r="V642" s="124" t="s">
        <v>20</v>
      </c>
      <c r="W642" s="124" t="s">
        <v>20</v>
      </c>
      <c r="X642" s="170"/>
      <c r="Y642" s="170"/>
      <c r="AA642" s="170"/>
      <c r="AB642" s="170"/>
      <c r="AC642" s="170"/>
      <c r="AD642" s="170"/>
      <c r="AE642" s="170"/>
      <c r="AF642" s="170"/>
      <c r="AG642" s="170"/>
      <c r="AH642" s="170"/>
      <c r="AI642" s="170"/>
      <c r="AJ642" s="170"/>
      <c r="AK642" s="124"/>
      <c r="AL642" s="170"/>
      <c r="AM642" s="170"/>
      <c r="AN642" s="170"/>
      <c r="AO642" s="170"/>
      <c r="AP642" s="170"/>
      <c r="AQ642" s="170"/>
      <c r="AR642" s="170"/>
      <c r="AS642" s="170"/>
      <c r="AT642" s="170"/>
      <c r="AU642" s="170"/>
      <c r="AV642" s="170"/>
      <c r="AW642" s="170"/>
      <c r="AX642" s="170"/>
    </row>
    <row r="643" spans="2:50" s="154" customFormat="1" ht="13" hidden="1" outlineLevel="1">
      <c r="B643" s="136" t="s">
        <v>924</v>
      </c>
      <c r="C643" s="120" t="s">
        <v>925</v>
      </c>
      <c r="D643" s="137" t="s">
        <v>50</v>
      </c>
      <c r="E643" s="138">
        <v>42349</v>
      </c>
      <c r="F643" s="139" t="s">
        <v>654</v>
      </c>
      <c r="G643" s="140"/>
      <c r="H643" s="141"/>
      <c r="I643" s="123"/>
      <c r="J643" s="123"/>
      <c r="K643" s="263"/>
      <c r="L643" s="170"/>
      <c r="M643" s="170"/>
      <c r="N643" s="170"/>
      <c r="O643" s="170"/>
      <c r="P643" s="170"/>
      <c r="Q643" s="170"/>
      <c r="R643" s="170"/>
      <c r="S643" s="180" t="s">
        <v>20</v>
      </c>
      <c r="T643" s="170"/>
      <c r="U643" s="170"/>
      <c r="V643" s="124" t="s">
        <v>20</v>
      </c>
      <c r="W643" s="124" t="s">
        <v>20</v>
      </c>
      <c r="X643" s="170"/>
      <c r="Y643" s="170"/>
      <c r="AA643" s="170"/>
      <c r="AB643" s="170"/>
      <c r="AC643" s="170"/>
      <c r="AD643" s="170"/>
      <c r="AE643" s="170"/>
      <c r="AF643" s="170"/>
      <c r="AG643" s="170"/>
      <c r="AH643" s="170"/>
      <c r="AI643" s="170"/>
      <c r="AJ643" s="170"/>
      <c r="AK643" s="124"/>
      <c r="AL643" s="170"/>
      <c r="AM643" s="170"/>
      <c r="AN643" s="170"/>
      <c r="AO643" s="170"/>
      <c r="AP643" s="170"/>
      <c r="AQ643" s="170"/>
      <c r="AR643" s="170"/>
      <c r="AS643" s="170"/>
      <c r="AT643" s="170"/>
      <c r="AU643" s="170"/>
      <c r="AV643" s="170"/>
      <c r="AW643" s="170"/>
      <c r="AX643" s="170"/>
    </row>
    <row r="644" spans="2:50" s="154" customFormat="1" ht="13" hidden="1" outlineLevel="1">
      <c r="B644" s="136" t="s">
        <v>926</v>
      </c>
      <c r="C644" s="120" t="s">
        <v>927</v>
      </c>
      <c r="D644" s="137" t="s">
        <v>95</v>
      </c>
      <c r="E644" s="138">
        <v>42818</v>
      </c>
      <c r="F644" s="139" t="s">
        <v>654</v>
      </c>
      <c r="G644" s="140"/>
      <c r="H644" s="141"/>
      <c r="I644" s="123"/>
      <c r="J644" s="123"/>
      <c r="K644" s="263"/>
      <c r="L644" s="170"/>
      <c r="M644" s="170"/>
      <c r="N644" s="170"/>
      <c r="O644" s="170"/>
      <c r="P644" s="170"/>
      <c r="Q644" s="170"/>
      <c r="R644" s="170"/>
      <c r="S644" s="180" t="s">
        <v>20</v>
      </c>
      <c r="T644" s="170"/>
      <c r="U644" s="170"/>
      <c r="V644" s="124" t="s">
        <v>20</v>
      </c>
      <c r="W644" s="124" t="s">
        <v>20</v>
      </c>
      <c r="X644" s="170"/>
      <c r="Y644" s="170"/>
      <c r="AA644" s="170"/>
      <c r="AB644" s="170"/>
      <c r="AC644" s="170"/>
      <c r="AD644" s="170"/>
      <c r="AE644" s="170"/>
      <c r="AF644" s="170"/>
      <c r="AG644" s="170"/>
      <c r="AH644" s="170"/>
      <c r="AI644" s="170"/>
      <c r="AJ644" s="170"/>
      <c r="AK644" s="124"/>
      <c r="AL644" s="170"/>
      <c r="AM644" s="170"/>
      <c r="AN644" s="170"/>
      <c r="AO644" s="170"/>
      <c r="AP644" s="170"/>
      <c r="AQ644" s="170"/>
      <c r="AR644" s="170"/>
      <c r="AS644" s="170"/>
      <c r="AT644" s="170"/>
      <c r="AU644" s="170"/>
      <c r="AV644" s="170"/>
      <c r="AW644" s="170"/>
      <c r="AX644" s="170"/>
    </row>
    <row r="645" spans="2:50" s="154" customFormat="1" ht="13" hidden="1" outlineLevel="1">
      <c r="B645" s="144" t="s">
        <v>928</v>
      </c>
      <c r="C645" s="145" t="s">
        <v>929</v>
      </c>
      <c r="D645" s="146" t="s">
        <v>95</v>
      </c>
      <c r="E645" s="138">
        <v>42353</v>
      </c>
      <c r="F645" s="139" t="s">
        <v>654</v>
      </c>
      <c r="G645" s="140"/>
      <c r="H645" s="141"/>
      <c r="I645" s="123"/>
      <c r="J645" s="123"/>
      <c r="K645" s="263"/>
      <c r="L645" s="170"/>
      <c r="M645" s="170"/>
      <c r="N645" s="170"/>
      <c r="O645" s="170"/>
      <c r="P645" s="170"/>
      <c r="Q645" s="170"/>
      <c r="R645" s="170"/>
      <c r="S645" s="180" t="s">
        <v>20</v>
      </c>
      <c r="T645" s="170"/>
      <c r="U645" s="170"/>
      <c r="V645" s="124" t="s">
        <v>20</v>
      </c>
      <c r="W645" s="124" t="s">
        <v>20</v>
      </c>
      <c r="X645" s="170"/>
      <c r="Y645" s="170"/>
      <c r="AA645" s="170"/>
      <c r="AB645" s="170"/>
      <c r="AC645" s="170"/>
      <c r="AD645" s="170"/>
      <c r="AE645" s="170"/>
      <c r="AF645" s="170"/>
      <c r="AG645" s="170"/>
      <c r="AH645" s="170"/>
      <c r="AI645" s="170"/>
      <c r="AJ645" s="170"/>
      <c r="AK645" s="124"/>
      <c r="AL645" s="170"/>
      <c r="AM645" s="170"/>
      <c r="AN645" s="170"/>
      <c r="AO645" s="170"/>
      <c r="AP645" s="170"/>
      <c r="AQ645" s="170"/>
      <c r="AR645" s="170"/>
      <c r="AS645" s="170"/>
      <c r="AT645" s="170"/>
      <c r="AU645" s="170"/>
      <c r="AV645" s="170"/>
      <c r="AW645" s="170"/>
      <c r="AX645" s="170"/>
    </row>
    <row r="646" spans="2:50" s="154" customFormat="1" ht="13" hidden="1" outlineLevel="1">
      <c r="B646" s="136" t="s">
        <v>930</v>
      </c>
      <c r="C646" s="120" t="s">
        <v>931</v>
      </c>
      <c r="D646" s="137" t="s">
        <v>95</v>
      </c>
      <c r="E646" s="138">
        <v>42353</v>
      </c>
      <c r="F646" s="139" t="s">
        <v>654</v>
      </c>
      <c r="G646" s="140"/>
      <c r="H646" s="141"/>
      <c r="I646" s="123"/>
      <c r="J646" s="123"/>
      <c r="K646" s="263"/>
      <c r="L646" s="170"/>
      <c r="M646" s="170"/>
      <c r="N646" s="170"/>
      <c r="O646" s="170"/>
      <c r="P646" s="170"/>
      <c r="Q646" s="170"/>
      <c r="R646" s="170"/>
      <c r="S646" s="180" t="s">
        <v>20</v>
      </c>
      <c r="T646" s="170"/>
      <c r="U646" s="170"/>
      <c r="V646" s="124" t="s">
        <v>20</v>
      </c>
      <c r="W646" s="124" t="s">
        <v>20</v>
      </c>
      <c r="X646" s="170"/>
      <c r="Y646" s="170"/>
      <c r="AA646" s="170"/>
      <c r="AB646" s="170"/>
      <c r="AC646" s="170"/>
      <c r="AD646" s="170"/>
      <c r="AE646" s="170"/>
      <c r="AF646" s="170"/>
      <c r="AG646" s="170"/>
      <c r="AH646" s="170"/>
      <c r="AI646" s="170"/>
      <c r="AJ646" s="170"/>
      <c r="AK646" s="124"/>
      <c r="AL646" s="170"/>
      <c r="AM646" s="170"/>
      <c r="AN646" s="170"/>
      <c r="AO646" s="170"/>
      <c r="AP646" s="170"/>
      <c r="AQ646" s="170"/>
      <c r="AR646" s="170"/>
      <c r="AS646" s="170"/>
      <c r="AT646" s="170"/>
      <c r="AU646" s="170"/>
      <c r="AV646" s="170"/>
      <c r="AW646" s="170"/>
      <c r="AX646" s="170"/>
    </row>
    <row r="647" spans="2:50" s="154" customFormat="1" ht="13" hidden="1" outlineLevel="1">
      <c r="B647" s="144" t="s">
        <v>932</v>
      </c>
      <c r="C647" s="145" t="s">
        <v>933</v>
      </c>
      <c r="D647" s="146" t="s">
        <v>39</v>
      </c>
      <c r="E647" s="138">
        <v>43035</v>
      </c>
      <c r="F647" s="139" t="s">
        <v>654</v>
      </c>
      <c r="G647" s="140"/>
      <c r="H647" s="141"/>
      <c r="I647" s="123"/>
      <c r="J647" s="123"/>
      <c r="K647" s="263"/>
      <c r="L647" s="170"/>
      <c r="M647" s="170"/>
      <c r="N647" s="170"/>
      <c r="O647" s="170"/>
      <c r="P647" s="170"/>
      <c r="Q647" s="170"/>
      <c r="R647" s="170"/>
      <c r="S647" s="180" t="s">
        <v>20</v>
      </c>
      <c r="T647" s="170"/>
      <c r="U647" s="170"/>
      <c r="V647" s="124" t="s">
        <v>20</v>
      </c>
      <c r="W647" s="124" t="s">
        <v>20</v>
      </c>
      <c r="X647" s="170"/>
      <c r="Y647" s="170"/>
      <c r="AA647" s="170"/>
      <c r="AB647" s="170"/>
      <c r="AC647" s="170"/>
      <c r="AD647" s="170"/>
      <c r="AE647" s="170"/>
      <c r="AF647" s="170"/>
      <c r="AG647" s="170"/>
      <c r="AH647" s="170"/>
      <c r="AI647" s="170"/>
      <c r="AJ647" s="170"/>
      <c r="AK647" s="124"/>
      <c r="AL647" s="170"/>
      <c r="AM647" s="170"/>
      <c r="AN647" s="170"/>
      <c r="AO647" s="170"/>
      <c r="AP647" s="170"/>
      <c r="AQ647" s="170"/>
      <c r="AR647" s="170"/>
      <c r="AS647" s="170"/>
      <c r="AT647" s="170"/>
      <c r="AU647" s="170"/>
      <c r="AV647" s="170"/>
      <c r="AW647" s="170"/>
      <c r="AX647" s="170"/>
    </row>
    <row r="648" spans="2:50" s="154" customFormat="1" ht="13" hidden="1" outlineLevel="1">
      <c r="B648" s="144" t="s">
        <v>934</v>
      </c>
      <c r="C648" s="145" t="s">
        <v>874</v>
      </c>
      <c r="D648" s="146" t="s">
        <v>935</v>
      </c>
      <c r="E648" s="138">
        <v>43087</v>
      </c>
      <c r="F648" s="139" t="s">
        <v>654</v>
      </c>
      <c r="G648" s="140"/>
      <c r="H648" s="141"/>
      <c r="I648" s="123"/>
      <c r="J648" s="123"/>
      <c r="K648" s="263"/>
      <c r="L648" s="170"/>
      <c r="M648" s="170"/>
      <c r="N648" s="170"/>
      <c r="O648" s="170"/>
      <c r="P648" s="170"/>
      <c r="Q648" s="170"/>
      <c r="R648" s="170"/>
      <c r="S648" s="180" t="s">
        <v>20</v>
      </c>
      <c r="T648" s="170"/>
      <c r="U648" s="170"/>
      <c r="V648" s="124" t="s">
        <v>20</v>
      </c>
      <c r="W648" s="124" t="s">
        <v>20</v>
      </c>
      <c r="X648" s="170"/>
      <c r="Y648" s="170"/>
      <c r="AA648" s="170"/>
      <c r="AB648" s="170"/>
      <c r="AC648" s="170"/>
      <c r="AD648" s="170"/>
      <c r="AE648" s="170"/>
      <c r="AF648" s="170"/>
      <c r="AG648" s="170"/>
      <c r="AH648" s="170"/>
      <c r="AI648" s="170"/>
      <c r="AJ648" s="170"/>
      <c r="AK648" s="124"/>
      <c r="AL648" s="170"/>
      <c r="AM648" s="170"/>
      <c r="AN648" s="170"/>
      <c r="AO648" s="170"/>
      <c r="AP648" s="170"/>
      <c r="AQ648" s="170"/>
      <c r="AR648" s="170"/>
      <c r="AS648" s="170"/>
      <c r="AT648" s="170"/>
      <c r="AU648" s="170"/>
      <c r="AV648" s="170"/>
      <c r="AW648" s="170"/>
      <c r="AX648" s="170"/>
    </row>
    <row r="649" spans="2:50" s="154" customFormat="1" ht="13" hidden="1" outlineLevel="1">
      <c r="B649" s="144" t="s">
        <v>936</v>
      </c>
      <c r="C649" s="145" t="s">
        <v>937</v>
      </c>
      <c r="D649" s="146" t="s">
        <v>43</v>
      </c>
      <c r="E649" s="138">
        <v>43081</v>
      </c>
      <c r="F649" s="139" t="s">
        <v>654</v>
      </c>
      <c r="G649" s="140"/>
      <c r="H649" s="141"/>
      <c r="I649" s="123"/>
      <c r="J649" s="123"/>
      <c r="K649" s="263"/>
      <c r="L649" s="170"/>
      <c r="M649" s="170"/>
      <c r="N649" s="170"/>
      <c r="O649" s="170"/>
      <c r="P649" s="170"/>
      <c r="Q649" s="170"/>
      <c r="R649" s="170"/>
      <c r="S649" s="180" t="s">
        <v>20</v>
      </c>
      <c r="T649" s="170"/>
      <c r="U649" s="170"/>
      <c r="V649" s="124" t="s">
        <v>20</v>
      </c>
      <c r="W649" s="124" t="s">
        <v>20</v>
      </c>
      <c r="X649" s="170"/>
      <c r="Y649" s="170"/>
      <c r="AA649" s="170"/>
      <c r="AB649" s="170"/>
      <c r="AC649" s="170"/>
      <c r="AD649" s="170"/>
      <c r="AE649" s="170"/>
      <c r="AF649" s="170"/>
      <c r="AG649" s="170"/>
      <c r="AH649" s="170"/>
      <c r="AI649" s="170"/>
      <c r="AJ649" s="170"/>
      <c r="AK649" s="124"/>
      <c r="AL649" s="170"/>
      <c r="AM649" s="170"/>
      <c r="AN649" s="170"/>
      <c r="AO649" s="170"/>
      <c r="AP649" s="170"/>
      <c r="AQ649" s="170"/>
      <c r="AR649" s="170"/>
      <c r="AS649" s="170"/>
      <c r="AT649" s="170"/>
      <c r="AU649" s="170"/>
      <c r="AV649" s="170"/>
      <c r="AW649" s="170"/>
      <c r="AX649" s="170"/>
    </row>
    <row r="650" spans="2:50" collapsed="1"/>
  </sheetData>
  <sheetProtection password="CD8C" sheet="1" objects="1" scenarios="1"/>
  <protectedRanges>
    <protectedRange sqref="B1 C2:C4 Y6 AJ295:AJ324 AJ460 AL8:AX593 AI8:AI593 AC8:AC593 AA8:AA593 T8:T593 AE8:AG593 V8:X593" name="範圍1"/>
  </protectedRanges>
  <customSheetViews>
    <customSheetView guid="{795862F2-72E9-4114-B5C5-9A2887D08FC3}" scale="80" showGridLines="0" showAutoFilter="1" hiddenRows="1">
      <pane xSplit="5" ySplit="9" topLeftCell="Q10" activePane="bottomRight" state="frozen"/>
      <selection pane="bottomRight" activeCell="U12" sqref="U12:U21"/>
      <pageMargins left="0.69861111111111096" right="0.69861111111111096" top="1.1430555555555599" bottom="1.1430555555555599" header="0.51180555555555496" footer="0.51180555555555496"/>
      <pageSetup paperSize="9" scale="42" firstPageNumber="0" orientation="landscape" horizontalDpi="300" verticalDpi="300" r:id="rId1"/>
      <autoFilter ref="AB5:AT579">
        <filterColumn colId="9" showButton="0"/>
        <filterColumn colId="10" showButton="0"/>
        <filterColumn colId="11" showButton="0"/>
        <filterColumn colId="12" showButton="0"/>
        <filterColumn colId="13" showButton="0"/>
        <filterColumn colId="14" showButton="0"/>
        <filterColumn colId="15" showButton="0"/>
        <filterColumn colId="16" showButton="0"/>
        <filterColumn colId="17" showButton="0"/>
      </autoFilter>
    </customSheetView>
  </customSheetViews>
  <mergeCells count="94">
    <mergeCell ref="AW6:AW7"/>
    <mergeCell ref="AX6:AX7"/>
    <mergeCell ref="AL5:AU5"/>
    <mergeCell ref="AK6:AK7"/>
    <mergeCell ref="AL6:AU7"/>
    <mergeCell ref="AV6:AV7"/>
    <mergeCell ref="AJ6:AJ7"/>
    <mergeCell ref="W6:W7"/>
    <mergeCell ref="X6:X7"/>
    <mergeCell ref="Y6:Y7"/>
    <mergeCell ref="U6:U7"/>
    <mergeCell ref="AC6:AC7"/>
    <mergeCell ref="AF6:AF7"/>
    <mergeCell ref="AA6:AA7"/>
    <mergeCell ref="AH6:AH7"/>
    <mergeCell ref="AB6:AB7"/>
    <mergeCell ref="AD6:AD7"/>
    <mergeCell ref="AE6:AE7"/>
    <mergeCell ref="AI6:AI7"/>
    <mergeCell ref="AG6:AG7"/>
    <mergeCell ref="B1:S1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S6:S7"/>
    <mergeCell ref="L5:S5"/>
    <mergeCell ref="H5:K5"/>
    <mergeCell ref="L6:L7"/>
    <mergeCell ref="M6:N6"/>
    <mergeCell ref="O6:P6"/>
    <mergeCell ref="B8:D9"/>
    <mergeCell ref="E8:E9"/>
    <mergeCell ref="B10:D11"/>
    <mergeCell ref="E10:E11"/>
    <mergeCell ref="V6:V7"/>
    <mergeCell ref="T6:T7"/>
    <mergeCell ref="K6:K7"/>
    <mergeCell ref="Q6:R6"/>
    <mergeCell ref="B66:D67"/>
    <mergeCell ref="E66:E67"/>
    <mergeCell ref="B131:D132"/>
    <mergeCell ref="E131:E132"/>
    <mergeCell ref="B167:D168"/>
    <mergeCell ref="E167:E168"/>
    <mergeCell ref="B226:D227"/>
    <mergeCell ref="E226:E227"/>
    <mergeCell ref="B293:D294"/>
    <mergeCell ref="E293:E294"/>
    <mergeCell ref="B471:D472"/>
    <mergeCell ref="E471:E472"/>
    <mergeCell ref="B325:D326"/>
    <mergeCell ref="E325:E326"/>
    <mergeCell ref="B457:D458"/>
    <mergeCell ref="E457:E458"/>
    <mergeCell ref="B464:D465"/>
    <mergeCell ref="E464:E465"/>
    <mergeCell ref="B287:D288"/>
    <mergeCell ref="E287:E288"/>
    <mergeCell ref="B537:D538"/>
    <mergeCell ref="E537:E538"/>
    <mergeCell ref="B549:D550"/>
    <mergeCell ref="E549:E550"/>
    <mergeCell ref="B478:D479"/>
    <mergeCell ref="E478:E479"/>
    <mergeCell ref="B480:D481"/>
    <mergeCell ref="E480:E481"/>
    <mergeCell ref="B490:D491"/>
    <mergeCell ref="E490:E491"/>
    <mergeCell ref="B499:D500"/>
    <mergeCell ref="E499:E500"/>
    <mergeCell ref="B515:D516"/>
    <mergeCell ref="E515:E516"/>
    <mergeCell ref="B524:D525"/>
    <mergeCell ref="E524:E525"/>
    <mergeCell ref="B624:D625"/>
    <mergeCell ref="E624:E625"/>
    <mergeCell ref="B553:D554"/>
    <mergeCell ref="E553:E554"/>
    <mergeCell ref="B579:D580"/>
    <mergeCell ref="E579:E580"/>
    <mergeCell ref="B602:D603"/>
    <mergeCell ref="E602:E603"/>
    <mergeCell ref="B556:D557"/>
    <mergeCell ref="E556:E557"/>
    <mergeCell ref="B568:D569"/>
    <mergeCell ref="E568:E569"/>
    <mergeCell ref="B594:D595"/>
    <mergeCell ref="E594:E595"/>
  </mergeCells>
  <phoneticPr fontId="7" type="noConversion"/>
  <conditionalFormatting sqref="I8:J8 L8:R8">
    <cfRule type="cellIs" dxfId="5703" priority="994" operator="equal">
      <formula>"F2&gt;$G2"</formula>
    </cfRule>
  </conditionalFormatting>
  <conditionalFormatting sqref="L8:R13 L14:P14 Q23 Q27:R29 Q44:R44 L47:R50 L53 Q53:R53 Q56:R57 L61:R68 L82:R82 L31:R31 L93:R93 P85 L98:R98 L100:R104 L107:R107 L109:R109 L112:R114 L135:R137 L147:R148 L165:R169 Q162:R162 P180:R180 Q210:R211 L220:R220 P217 L222:R223 L226:R227 L236:R236 L265:R267 L269:R270 L316:R322 L490:R492 L499:R501 L515:R517 L524:R526 L537:R539 L549:R558 L568:R580 Q327:R327 Q348:R349 Q363:R363 Q392:R398 L122:R126 L478:R482 Q473:R477 L602:R651 Q581:R593 L325:R326 L229:R229 L463:R463 Q450:R451 L173:R173 L471:R472 Q456:R456 L130:R133 L289:R309 L283:R286">
    <cfRule type="cellIs" dxfId="5702" priority="991" operator="equal">
      <formula>"X"</formula>
    </cfRule>
    <cfRule type="cellIs" dxfId="5701" priority="992" operator="equal">
      <formula>"V"</formula>
    </cfRule>
  </conditionalFormatting>
  <conditionalFormatting sqref="Q14:R14">
    <cfRule type="cellIs" dxfId="5700" priority="989" operator="equal">
      <formula>"X"</formula>
    </cfRule>
    <cfRule type="cellIs" dxfId="5699" priority="990" operator="equal">
      <formula>"V"</formula>
    </cfRule>
  </conditionalFormatting>
  <conditionalFormatting sqref="L15:P15">
    <cfRule type="cellIs" dxfId="5698" priority="987" operator="equal">
      <formula>"X"</formula>
    </cfRule>
    <cfRule type="cellIs" dxfId="5697" priority="988" operator="equal">
      <formula>"V"</formula>
    </cfRule>
  </conditionalFormatting>
  <conditionalFormatting sqref="Q15:R15">
    <cfRule type="cellIs" dxfId="5696" priority="985" operator="equal">
      <formula>"X"</formula>
    </cfRule>
    <cfRule type="cellIs" dxfId="5695" priority="986" operator="equal">
      <formula>"V"</formula>
    </cfRule>
  </conditionalFormatting>
  <conditionalFormatting sqref="L16:P16">
    <cfRule type="cellIs" dxfId="5694" priority="983" operator="equal">
      <formula>"X"</formula>
    </cfRule>
    <cfRule type="cellIs" dxfId="5693" priority="984" operator="equal">
      <formula>"V"</formula>
    </cfRule>
  </conditionalFormatting>
  <conditionalFormatting sqref="Q16:R16">
    <cfRule type="cellIs" dxfId="5692" priority="981" operator="equal">
      <formula>"X"</formula>
    </cfRule>
    <cfRule type="cellIs" dxfId="5691" priority="982" operator="equal">
      <formula>"V"</formula>
    </cfRule>
  </conditionalFormatting>
  <conditionalFormatting sqref="L17:P17">
    <cfRule type="cellIs" dxfId="5690" priority="979" operator="equal">
      <formula>"X"</formula>
    </cfRule>
    <cfRule type="cellIs" dxfId="5689" priority="980" operator="equal">
      <formula>"V"</formula>
    </cfRule>
  </conditionalFormatting>
  <conditionalFormatting sqref="Q17:R17">
    <cfRule type="cellIs" dxfId="5688" priority="977" operator="equal">
      <formula>"X"</formula>
    </cfRule>
    <cfRule type="cellIs" dxfId="5687" priority="978" operator="equal">
      <formula>"V"</formula>
    </cfRule>
  </conditionalFormatting>
  <conditionalFormatting sqref="L18:P18">
    <cfRule type="cellIs" dxfId="5686" priority="975" operator="equal">
      <formula>"X"</formula>
    </cfRule>
    <cfRule type="cellIs" dxfId="5685" priority="976" operator="equal">
      <formula>"V"</formula>
    </cfRule>
  </conditionalFormatting>
  <conditionalFormatting sqref="Q18:R18">
    <cfRule type="cellIs" dxfId="5684" priority="973" operator="equal">
      <formula>"X"</formula>
    </cfRule>
    <cfRule type="cellIs" dxfId="5683" priority="974" operator="equal">
      <formula>"V"</formula>
    </cfRule>
  </conditionalFormatting>
  <conditionalFormatting sqref="L19:P19">
    <cfRule type="cellIs" dxfId="5682" priority="971" operator="equal">
      <formula>"X"</formula>
    </cfRule>
    <cfRule type="cellIs" dxfId="5681" priority="972" operator="equal">
      <formula>"V"</formula>
    </cfRule>
  </conditionalFormatting>
  <conditionalFormatting sqref="Q19:R19">
    <cfRule type="cellIs" dxfId="5680" priority="969" operator="equal">
      <formula>"X"</formula>
    </cfRule>
    <cfRule type="cellIs" dxfId="5679" priority="970" operator="equal">
      <formula>"V"</formula>
    </cfRule>
  </conditionalFormatting>
  <conditionalFormatting sqref="L20:P20">
    <cfRule type="cellIs" dxfId="5678" priority="967" operator="equal">
      <formula>"X"</formula>
    </cfRule>
    <cfRule type="cellIs" dxfId="5677" priority="968" operator="equal">
      <formula>"V"</formula>
    </cfRule>
  </conditionalFormatting>
  <conditionalFormatting sqref="Q20:R20">
    <cfRule type="cellIs" dxfId="5676" priority="965" operator="equal">
      <formula>"X"</formula>
    </cfRule>
    <cfRule type="cellIs" dxfId="5675" priority="966" operator="equal">
      <formula>"V"</formula>
    </cfRule>
  </conditionalFormatting>
  <conditionalFormatting sqref="L21:P21">
    <cfRule type="cellIs" dxfId="5674" priority="963" operator="equal">
      <formula>"X"</formula>
    </cfRule>
    <cfRule type="cellIs" dxfId="5673" priority="964" operator="equal">
      <formula>"V"</formula>
    </cfRule>
  </conditionalFormatting>
  <conditionalFormatting sqref="Q21:R21">
    <cfRule type="cellIs" dxfId="5672" priority="961" operator="equal">
      <formula>"X"</formula>
    </cfRule>
    <cfRule type="cellIs" dxfId="5671" priority="962" operator="equal">
      <formula>"V"</formula>
    </cfRule>
  </conditionalFormatting>
  <conditionalFormatting sqref="L22:P22">
    <cfRule type="cellIs" dxfId="5670" priority="959" operator="equal">
      <formula>"X"</formula>
    </cfRule>
    <cfRule type="cellIs" dxfId="5669" priority="960" operator="equal">
      <formula>"V"</formula>
    </cfRule>
  </conditionalFormatting>
  <conditionalFormatting sqref="Q22:R22">
    <cfRule type="cellIs" dxfId="5668" priority="957" operator="equal">
      <formula>"X"</formula>
    </cfRule>
    <cfRule type="cellIs" dxfId="5667" priority="958" operator="equal">
      <formula>"V"</formula>
    </cfRule>
  </conditionalFormatting>
  <conditionalFormatting sqref="L23:P23">
    <cfRule type="cellIs" dxfId="5666" priority="955" operator="equal">
      <formula>"X"</formula>
    </cfRule>
    <cfRule type="cellIs" dxfId="5665" priority="956" operator="equal">
      <formula>"V"</formula>
    </cfRule>
  </conditionalFormatting>
  <conditionalFormatting sqref="R23">
    <cfRule type="cellIs" dxfId="5664" priority="953" operator="equal">
      <formula>"X"</formula>
    </cfRule>
    <cfRule type="cellIs" dxfId="5663" priority="954" operator="equal">
      <formula>"V"</formula>
    </cfRule>
  </conditionalFormatting>
  <conditionalFormatting sqref="Q24">
    <cfRule type="cellIs" dxfId="5662" priority="951" operator="equal">
      <formula>"X"</formula>
    </cfRule>
    <cfRule type="cellIs" dxfId="5661" priority="952" operator="equal">
      <formula>"V"</formula>
    </cfRule>
  </conditionalFormatting>
  <conditionalFormatting sqref="L24:P24">
    <cfRule type="cellIs" dxfId="5660" priority="949" operator="equal">
      <formula>"X"</formula>
    </cfRule>
    <cfRule type="cellIs" dxfId="5659" priority="950" operator="equal">
      <formula>"V"</formula>
    </cfRule>
  </conditionalFormatting>
  <conditionalFormatting sqref="R24">
    <cfRule type="cellIs" dxfId="5658" priority="947" operator="equal">
      <formula>"X"</formula>
    </cfRule>
    <cfRule type="cellIs" dxfId="5657" priority="948" operator="equal">
      <formula>"V"</formula>
    </cfRule>
  </conditionalFormatting>
  <conditionalFormatting sqref="Q25">
    <cfRule type="cellIs" dxfId="5656" priority="945" operator="equal">
      <formula>"X"</formula>
    </cfRule>
    <cfRule type="cellIs" dxfId="5655" priority="946" operator="equal">
      <formula>"V"</formula>
    </cfRule>
  </conditionalFormatting>
  <conditionalFormatting sqref="L25:P25">
    <cfRule type="cellIs" dxfId="5654" priority="943" operator="equal">
      <formula>"X"</formula>
    </cfRule>
    <cfRule type="cellIs" dxfId="5653" priority="944" operator="equal">
      <formula>"V"</formula>
    </cfRule>
  </conditionalFormatting>
  <conditionalFormatting sqref="R25">
    <cfRule type="cellIs" dxfId="5652" priority="941" operator="equal">
      <formula>"X"</formula>
    </cfRule>
    <cfRule type="cellIs" dxfId="5651" priority="942" operator="equal">
      <formula>"V"</formula>
    </cfRule>
  </conditionalFormatting>
  <conditionalFormatting sqref="Q26">
    <cfRule type="cellIs" dxfId="5650" priority="939" operator="equal">
      <formula>"X"</formula>
    </cfRule>
    <cfRule type="cellIs" dxfId="5649" priority="940" operator="equal">
      <formula>"V"</formula>
    </cfRule>
  </conditionalFormatting>
  <conditionalFormatting sqref="L26:P26">
    <cfRule type="cellIs" dxfId="5648" priority="937" operator="equal">
      <formula>"X"</formula>
    </cfRule>
    <cfRule type="cellIs" dxfId="5647" priority="938" operator="equal">
      <formula>"V"</formula>
    </cfRule>
  </conditionalFormatting>
  <conditionalFormatting sqref="R26">
    <cfRule type="cellIs" dxfId="5646" priority="935" operator="equal">
      <formula>"X"</formula>
    </cfRule>
    <cfRule type="cellIs" dxfId="5645" priority="936" operator="equal">
      <formula>"V"</formula>
    </cfRule>
  </conditionalFormatting>
  <conditionalFormatting sqref="L27:P29">
    <cfRule type="cellIs" dxfId="5644" priority="933" operator="equal">
      <formula>"X"</formula>
    </cfRule>
    <cfRule type="cellIs" dxfId="5643" priority="934" operator="equal">
      <formula>"V"</formula>
    </cfRule>
  </conditionalFormatting>
  <conditionalFormatting sqref="Q32:R32">
    <cfRule type="cellIs" dxfId="5642" priority="931" operator="equal">
      <formula>"X"</formula>
    </cfRule>
    <cfRule type="cellIs" dxfId="5641" priority="932" operator="equal">
      <formula>"V"</formula>
    </cfRule>
  </conditionalFormatting>
  <conditionalFormatting sqref="L32:P32">
    <cfRule type="cellIs" dxfId="5640" priority="929" operator="equal">
      <formula>"X"</formula>
    </cfRule>
    <cfRule type="cellIs" dxfId="5639" priority="930" operator="equal">
      <formula>"V"</formula>
    </cfRule>
  </conditionalFormatting>
  <conditionalFormatting sqref="Q33:R33">
    <cfRule type="cellIs" dxfId="5638" priority="927" operator="equal">
      <formula>"X"</formula>
    </cfRule>
    <cfRule type="cellIs" dxfId="5637" priority="928" operator="equal">
      <formula>"V"</formula>
    </cfRule>
  </conditionalFormatting>
  <conditionalFormatting sqref="L33:P33">
    <cfRule type="cellIs" dxfId="5636" priority="925" operator="equal">
      <formula>"X"</formula>
    </cfRule>
    <cfRule type="cellIs" dxfId="5635" priority="926" operator="equal">
      <formula>"V"</formula>
    </cfRule>
  </conditionalFormatting>
  <conditionalFormatting sqref="Q34:R34">
    <cfRule type="cellIs" dxfId="5634" priority="923" operator="equal">
      <formula>"X"</formula>
    </cfRule>
    <cfRule type="cellIs" dxfId="5633" priority="924" operator="equal">
      <formula>"V"</formula>
    </cfRule>
  </conditionalFormatting>
  <conditionalFormatting sqref="L34:P34">
    <cfRule type="cellIs" dxfId="5632" priority="921" operator="equal">
      <formula>"X"</formula>
    </cfRule>
    <cfRule type="cellIs" dxfId="5631" priority="922" operator="equal">
      <formula>"V"</formula>
    </cfRule>
  </conditionalFormatting>
  <conditionalFormatting sqref="Q35:R35">
    <cfRule type="cellIs" dxfId="5630" priority="919" operator="equal">
      <formula>"X"</formula>
    </cfRule>
    <cfRule type="cellIs" dxfId="5629" priority="920" operator="equal">
      <formula>"V"</formula>
    </cfRule>
  </conditionalFormatting>
  <conditionalFormatting sqref="L35:P35">
    <cfRule type="cellIs" dxfId="5628" priority="917" operator="equal">
      <formula>"X"</formula>
    </cfRule>
    <cfRule type="cellIs" dxfId="5627" priority="918" operator="equal">
      <formula>"V"</formula>
    </cfRule>
  </conditionalFormatting>
  <conditionalFormatting sqref="Q36:R36">
    <cfRule type="cellIs" dxfId="5626" priority="915" operator="equal">
      <formula>"X"</formula>
    </cfRule>
    <cfRule type="cellIs" dxfId="5625" priority="916" operator="equal">
      <formula>"V"</formula>
    </cfRule>
  </conditionalFormatting>
  <conditionalFormatting sqref="L36:P36">
    <cfRule type="cellIs" dxfId="5624" priority="913" operator="equal">
      <formula>"X"</formula>
    </cfRule>
    <cfRule type="cellIs" dxfId="5623" priority="914" operator="equal">
      <formula>"V"</formula>
    </cfRule>
  </conditionalFormatting>
  <conditionalFormatting sqref="Q37:R37">
    <cfRule type="cellIs" dxfId="5622" priority="911" operator="equal">
      <formula>"X"</formula>
    </cfRule>
    <cfRule type="cellIs" dxfId="5621" priority="912" operator="equal">
      <formula>"V"</formula>
    </cfRule>
  </conditionalFormatting>
  <conditionalFormatting sqref="L37:P37">
    <cfRule type="cellIs" dxfId="5620" priority="909" operator="equal">
      <formula>"X"</formula>
    </cfRule>
    <cfRule type="cellIs" dxfId="5619" priority="910" operator="equal">
      <formula>"V"</formula>
    </cfRule>
  </conditionalFormatting>
  <conditionalFormatting sqref="Q38:R38">
    <cfRule type="cellIs" dxfId="5618" priority="907" operator="equal">
      <formula>"X"</formula>
    </cfRule>
    <cfRule type="cellIs" dxfId="5617" priority="908" operator="equal">
      <formula>"V"</formula>
    </cfRule>
  </conditionalFormatting>
  <conditionalFormatting sqref="L38:P38">
    <cfRule type="cellIs" dxfId="5616" priority="905" operator="equal">
      <formula>"X"</formula>
    </cfRule>
    <cfRule type="cellIs" dxfId="5615" priority="906" operator="equal">
      <formula>"V"</formula>
    </cfRule>
  </conditionalFormatting>
  <conditionalFormatting sqref="Q39:R39">
    <cfRule type="cellIs" dxfId="5614" priority="903" operator="equal">
      <formula>"X"</formula>
    </cfRule>
    <cfRule type="cellIs" dxfId="5613" priority="904" operator="equal">
      <formula>"V"</formula>
    </cfRule>
  </conditionalFormatting>
  <conditionalFormatting sqref="L39:P39">
    <cfRule type="cellIs" dxfId="5612" priority="901" operator="equal">
      <formula>"X"</formula>
    </cfRule>
    <cfRule type="cellIs" dxfId="5611" priority="902" operator="equal">
      <formula>"V"</formula>
    </cfRule>
  </conditionalFormatting>
  <conditionalFormatting sqref="Q40:R40">
    <cfRule type="cellIs" dxfId="5610" priority="899" operator="equal">
      <formula>"X"</formula>
    </cfRule>
    <cfRule type="cellIs" dxfId="5609" priority="900" operator="equal">
      <formula>"V"</formula>
    </cfRule>
  </conditionalFormatting>
  <conditionalFormatting sqref="L40:P40">
    <cfRule type="cellIs" dxfId="5608" priority="897" operator="equal">
      <formula>"X"</formula>
    </cfRule>
    <cfRule type="cellIs" dxfId="5607" priority="898" operator="equal">
      <formula>"V"</formula>
    </cfRule>
  </conditionalFormatting>
  <conditionalFormatting sqref="Q41:R41">
    <cfRule type="cellIs" dxfId="5606" priority="895" operator="equal">
      <formula>"X"</formula>
    </cfRule>
    <cfRule type="cellIs" dxfId="5605" priority="896" operator="equal">
      <formula>"V"</formula>
    </cfRule>
  </conditionalFormatting>
  <conditionalFormatting sqref="L41:P41">
    <cfRule type="cellIs" dxfId="5604" priority="893" operator="equal">
      <formula>"X"</formula>
    </cfRule>
    <cfRule type="cellIs" dxfId="5603" priority="894" operator="equal">
      <formula>"V"</formula>
    </cfRule>
  </conditionalFormatting>
  <conditionalFormatting sqref="Q42:R42">
    <cfRule type="cellIs" dxfId="5602" priority="891" operator="equal">
      <formula>"X"</formula>
    </cfRule>
    <cfRule type="cellIs" dxfId="5601" priority="892" operator="equal">
      <formula>"V"</formula>
    </cfRule>
  </conditionalFormatting>
  <conditionalFormatting sqref="L42:P42">
    <cfRule type="cellIs" dxfId="5600" priority="889" operator="equal">
      <formula>"X"</formula>
    </cfRule>
    <cfRule type="cellIs" dxfId="5599" priority="890" operator="equal">
      <formula>"V"</formula>
    </cfRule>
  </conditionalFormatting>
  <conditionalFormatting sqref="Q43:R43">
    <cfRule type="cellIs" dxfId="5598" priority="887" operator="equal">
      <formula>"X"</formula>
    </cfRule>
    <cfRule type="cellIs" dxfId="5597" priority="888" operator="equal">
      <formula>"V"</formula>
    </cfRule>
  </conditionalFormatting>
  <conditionalFormatting sqref="L43:P43">
    <cfRule type="cellIs" dxfId="5596" priority="885" operator="equal">
      <formula>"X"</formula>
    </cfRule>
    <cfRule type="cellIs" dxfId="5595" priority="886" operator="equal">
      <formula>"V"</formula>
    </cfRule>
  </conditionalFormatting>
  <conditionalFormatting sqref="Q45:R45">
    <cfRule type="cellIs" dxfId="5594" priority="883" operator="equal">
      <formula>"X"</formula>
    </cfRule>
    <cfRule type="cellIs" dxfId="5593" priority="884" operator="equal">
      <formula>"V"</formula>
    </cfRule>
  </conditionalFormatting>
  <conditionalFormatting sqref="L45:P45">
    <cfRule type="cellIs" dxfId="5592" priority="881" operator="equal">
      <formula>"X"</formula>
    </cfRule>
    <cfRule type="cellIs" dxfId="5591" priority="882" operator="equal">
      <formula>"V"</formula>
    </cfRule>
  </conditionalFormatting>
  <conditionalFormatting sqref="Q46:R46">
    <cfRule type="cellIs" dxfId="5590" priority="879" operator="equal">
      <formula>"X"</formula>
    </cfRule>
    <cfRule type="cellIs" dxfId="5589" priority="880" operator="equal">
      <formula>"V"</formula>
    </cfRule>
  </conditionalFormatting>
  <conditionalFormatting sqref="L46:P46">
    <cfRule type="cellIs" dxfId="5588" priority="877" operator="equal">
      <formula>"X"</formula>
    </cfRule>
    <cfRule type="cellIs" dxfId="5587" priority="878" operator="equal">
      <formula>"V"</formula>
    </cfRule>
  </conditionalFormatting>
  <conditionalFormatting sqref="L51:R52">
    <cfRule type="cellIs" dxfId="5586" priority="875" operator="equal">
      <formula>"X"</formula>
    </cfRule>
    <cfRule type="cellIs" dxfId="5585" priority="876" operator="equal">
      <formula>"V"</formula>
    </cfRule>
  </conditionalFormatting>
  <conditionalFormatting sqref="M53:P53">
    <cfRule type="cellIs" dxfId="5584" priority="873" operator="equal">
      <formula>"X"</formula>
    </cfRule>
    <cfRule type="cellIs" dxfId="5583" priority="874" operator="equal">
      <formula>"V"</formula>
    </cfRule>
  </conditionalFormatting>
  <conditionalFormatting sqref="L54:R54">
    <cfRule type="cellIs" dxfId="5582" priority="871" operator="equal">
      <formula>"X"</formula>
    </cfRule>
    <cfRule type="cellIs" dxfId="5581" priority="872" operator="equal">
      <formula>"V"</formula>
    </cfRule>
  </conditionalFormatting>
  <conditionalFormatting sqref="L55:R55">
    <cfRule type="cellIs" dxfId="5580" priority="869" operator="equal">
      <formula>"X"</formula>
    </cfRule>
    <cfRule type="cellIs" dxfId="5579" priority="870" operator="equal">
      <formula>"V"</formula>
    </cfRule>
  </conditionalFormatting>
  <conditionalFormatting sqref="L56:P57">
    <cfRule type="cellIs" dxfId="5578" priority="867" operator="equal">
      <formula>"X"</formula>
    </cfRule>
    <cfRule type="cellIs" dxfId="5577" priority="868" operator="equal">
      <formula>"V"</formula>
    </cfRule>
  </conditionalFormatting>
  <conditionalFormatting sqref="L58:R58">
    <cfRule type="cellIs" dxfId="5576" priority="863" operator="equal">
      <formula>"X"</formula>
    </cfRule>
    <cfRule type="cellIs" dxfId="5575" priority="864" operator="equal">
      <formula>"V"</formula>
    </cfRule>
  </conditionalFormatting>
  <conditionalFormatting sqref="L59:R59">
    <cfRule type="cellIs" dxfId="5574" priority="861" operator="equal">
      <formula>"X"</formula>
    </cfRule>
    <cfRule type="cellIs" dxfId="5573" priority="862" operator="equal">
      <formula>"V"</formula>
    </cfRule>
  </conditionalFormatting>
  <conditionalFormatting sqref="L60:R60">
    <cfRule type="cellIs" dxfId="5572" priority="859" operator="equal">
      <formula>"X"</formula>
    </cfRule>
    <cfRule type="cellIs" dxfId="5571" priority="860" operator="equal">
      <formula>"V"</formula>
    </cfRule>
  </conditionalFormatting>
  <conditionalFormatting sqref="L69:R69">
    <cfRule type="cellIs" dxfId="5570" priority="857" operator="equal">
      <formula>"X"</formula>
    </cfRule>
    <cfRule type="cellIs" dxfId="5569" priority="858" operator="equal">
      <formula>"V"</formula>
    </cfRule>
  </conditionalFormatting>
  <conditionalFormatting sqref="L70:R70">
    <cfRule type="cellIs" dxfId="5568" priority="855" operator="equal">
      <formula>"X"</formula>
    </cfRule>
    <cfRule type="cellIs" dxfId="5567" priority="856" operator="equal">
      <formula>"V"</formula>
    </cfRule>
  </conditionalFormatting>
  <conditionalFormatting sqref="L71:R71">
    <cfRule type="cellIs" dxfId="5566" priority="853" operator="equal">
      <formula>"X"</formula>
    </cfRule>
    <cfRule type="cellIs" dxfId="5565" priority="854" operator="equal">
      <formula>"V"</formula>
    </cfRule>
  </conditionalFormatting>
  <conditionalFormatting sqref="L72:R72">
    <cfRule type="cellIs" dxfId="5564" priority="851" operator="equal">
      <formula>"X"</formula>
    </cfRule>
    <cfRule type="cellIs" dxfId="5563" priority="852" operator="equal">
      <formula>"V"</formula>
    </cfRule>
  </conditionalFormatting>
  <conditionalFormatting sqref="L73:R73">
    <cfRule type="cellIs" dxfId="5562" priority="849" operator="equal">
      <formula>"X"</formula>
    </cfRule>
    <cfRule type="cellIs" dxfId="5561" priority="850" operator="equal">
      <formula>"V"</formula>
    </cfRule>
  </conditionalFormatting>
  <conditionalFormatting sqref="L74:R74">
    <cfRule type="cellIs" dxfId="5560" priority="847" operator="equal">
      <formula>"X"</formula>
    </cfRule>
    <cfRule type="cellIs" dxfId="5559" priority="848" operator="equal">
      <formula>"V"</formula>
    </cfRule>
  </conditionalFormatting>
  <conditionalFormatting sqref="L75:R75">
    <cfRule type="cellIs" dxfId="5558" priority="845" operator="equal">
      <formula>"X"</formula>
    </cfRule>
    <cfRule type="cellIs" dxfId="5557" priority="846" operator="equal">
      <formula>"V"</formula>
    </cfRule>
  </conditionalFormatting>
  <conditionalFormatting sqref="L76:R76">
    <cfRule type="cellIs" dxfId="5556" priority="843" operator="equal">
      <formula>"X"</formula>
    </cfRule>
    <cfRule type="cellIs" dxfId="5555" priority="844" operator="equal">
      <formula>"V"</formula>
    </cfRule>
  </conditionalFormatting>
  <conditionalFormatting sqref="L77:R78">
    <cfRule type="cellIs" dxfId="5554" priority="841" operator="equal">
      <formula>"X"</formula>
    </cfRule>
    <cfRule type="cellIs" dxfId="5553" priority="842" operator="equal">
      <formula>"V"</formula>
    </cfRule>
  </conditionalFormatting>
  <conditionalFormatting sqref="L79:R79">
    <cfRule type="cellIs" dxfId="5552" priority="839" operator="equal">
      <formula>"X"</formula>
    </cfRule>
    <cfRule type="cellIs" dxfId="5551" priority="840" operator="equal">
      <formula>"V"</formula>
    </cfRule>
  </conditionalFormatting>
  <conditionalFormatting sqref="L80:R80">
    <cfRule type="cellIs" dxfId="5550" priority="837" operator="equal">
      <formula>"X"</formula>
    </cfRule>
    <cfRule type="cellIs" dxfId="5549" priority="838" operator="equal">
      <formula>"V"</formula>
    </cfRule>
  </conditionalFormatting>
  <conditionalFormatting sqref="L81:R81">
    <cfRule type="cellIs" dxfId="5548" priority="835" operator="equal">
      <formula>"X"</formula>
    </cfRule>
    <cfRule type="cellIs" dxfId="5547" priority="836" operator="equal">
      <formula>"V"</formula>
    </cfRule>
  </conditionalFormatting>
  <conditionalFormatting sqref="L83:R83">
    <cfRule type="cellIs" dxfId="5546" priority="833" operator="equal">
      <formula>"X"</formula>
    </cfRule>
    <cfRule type="cellIs" dxfId="5545" priority="834" operator="equal">
      <formula>"V"</formula>
    </cfRule>
  </conditionalFormatting>
  <conditionalFormatting sqref="L84:R84">
    <cfRule type="cellIs" dxfId="5544" priority="831" operator="equal">
      <formula>"X"</formula>
    </cfRule>
    <cfRule type="cellIs" dxfId="5543" priority="832" operator="equal">
      <formula>"V"</formula>
    </cfRule>
  </conditionalFormatting>
  <conditionalFormatting sqref="L85:O85">
    <cfRule type="cellIs" dxfId="5542" priority="829" operator="equal">
      <formula>"X"</formula>
    </cfRule>
    <cfRule type="cellIs" dxfId="5541" priority="830" operator="equal">
      <formula>"V"</formula>
    </cfRule>
  </conditionalFormatting>
  <conditionalFormatting sqref="Q85:R85">
    <cfRule type="cellIs" dxfId="5540" priority="827" operator="equal">
      <formula>"X"</formula>
    </cfRule>
    <cfRule type="cellIs" dxfId="5539" priority="828" operator="equal">
      <formula>"V"</formula>
    </cfRule>
  </conditionalFormatting>
  <conditionalFormatting sqref="P86">
    <cfRule type="cellIs" dxfId="5538" priority="825" operator="equal">
      <formula>"X"</formula>
    </cfRule>
    <cfRule type="cellIs" dxfId="5537" priority="826" operator="equal">
      <formula>"V"</formula>
    </cfRule>
  </conditionalFormatting>
  <conditionalFormatting sqref="L86:O86">
    <cfRule type="cellIs" dxfId="5536" priority="823" operator="equal">
      <formula>"X"</formula>
    </cfRule>
    <cfRule type="cellIs" dxfId="5535" priority="824" operator="equal">
      <formula>"V"</formula>
    </cfRule>
  </conditionalFormatting>
  <conditionalFormatting sqref="Q86:R86">
    <cfRule type="cellIs" dxfId="5534" priority="821" operator="equal">
      <formula>"X"</formula>
    </cfRule>
    <cfRule type="cellIs" dxfId="5533" priority="822" operator="equal">
      <formula>"V"</formula>
    </cfRule>
  </conditionalFormatting>
  <conditionalFormatting sqref="P87">
    <cfRule type="cellIs" dxfId="5532" priority="819" operator="equal">
      <formula>"X"</formula>
    </cfRule>
    <cfRule type="cellIs" dxfId="5531" priority="820" operator="equal">
      <formula>"V"</formula>
    </cfRule>
  </conditionalFormatting>
  <conditionalFormatting sqref="L87:O87">
    <cfRule type="cellIs" dxfId="5530" priority="817" operator="equal">
      <formula>"X"</formula>
    </cfRule>
    <cfRule type="cellIs" dxfId="5529" priority="818" operator="equal">
      <formula>"V"</formula>
    </cfRule>
  </conditionalFormatting>
  <conditionalFormatting sqref="Q87:R87">
    <cfRule type="cellIs" dxfId="5528" priority="815" operator="equal">
      <formula>"X"</formula>
    </cfRule>
    <cfRule type="cellIs" dxfId="5527" priority="816" operator="equal">
      <formula>"V"</formula>
    </cfRule>
  </conditionalFormatting>
  <conditionalFormatting sqref="P88">
    <cfRule type="cellIs" dxfId="5526" priority="813" operator="equal">
      <formula>"X"</formula>
    </cfRule>
    <cfRule type="cellIs" dxfId="5525" priority="814" operator="equal">
      <formula>"V"</formula>
    </cfRule>
  </conditionalFormatting>
  <conditionalFormatting sqref="L88:O88">
    <cfRule type="cellIs" dxfId="5524" priority="811" operator="equal">
      <formula>"X"</formula>
    </cfRule>
    <cfRule type="cellIs" dxfId="5523" priority="812" operator="equal">
      <formula>"V"</formula>
    </cfRule>
  </conditionalFormatting>
  <conditionalFormatting sqref="Q88:R88">
    <cfRule type="cellIs" dxfId="5522" priority="809" operator="equal">
      <formula>"X"</formula>
    </cfRule>
    <cfRule type="cellIs" dxfId="5521" priority="810" operator="equal">
      <formula>"V"</formula>
    </cfRule>
  </conditionalFormatting>
  <conditionalFormatting sqref="P89">
    <cfRule type="cellIs" dxfId="5520" priority="807" operator="equal">
      <formula>"X"</formula>
    </cfRule>
    <cfRule type="cellIs" dxfId="5519" priority="808" operator="equal">
      <formula>"V"</formula>
    </cfRule>
  </conditionalFormatting>
  <conditionalFormatting sqref="L89:O89">
    <cfRule type="cellIs" dxfId="5518" priority="805" operator="equal">
      <formula>"X"</formula>
    </cfRule>
    <cfRule type="cellIs" dxfId="5517" priority="806" operator="equal">
      <formula>"V"</formula>
    </cfRule>
  </conditionalFormatting>
  <conditionalFormatting sqref="Q89:R89">
    <cfRule type="cellIs" dxfId="5516" priority="803" operator="equal">
      <formula>"X"</formula>
    </cfRule>
    <cfRule type="cellIs" dxfId="5515" priority="804" operator="equal">
      <formula>"V"</formula>
    </cfRule>
  </conditionalFormatting>
  <conditionalFormatting sqref="P90">
    <cfRule type="cellIs" dxfId="5514" priority="801" operator="equal">
      <formula>"X"</formula>
    </cfRule>
    <cfRule type="cellIs" dxfId="5513" priority="802" operator="equal">
      <formula>"V"</formula>
    </cfRule>
  </conditionalFormatting>
  <conditionalFormatting sqref="L90:O90">
    <cfRule type="cellIs" dxfId="5512" priority="799" operator="equal">
      <formula>"X"</formula>
    </cfRule>
    <cfRule type="cellIs" dxfId="5511" priority="800" operator="equal">
      <formula>"V"</formula>
    </cfRule>
  </conditionalFormatting>
  <conditionalFormatting sqref="Q90:R90">
    <cfRule type="cellIs" dxfId="5510" priority="797" operator="equal">
      <formula>"X"</formula>
    </cfRule>
    <cfRule type="cellIs" dxfId="5509" priority="798" operator="equal">
      <formula>"V"</formula>
    </cfRule>
  </conditionalFormatting>
  <conditionalFormatting sqref="P91">
    <cfRule type="cellIs" dxfId="5508" priority="795" operator="equal">
      <formula>"X"</formula>
    </cfRule>
    <cfRule type="cellIs" dxfId="5507" priority="796" operator="equal">
      <formula>"V"</formula>
    </cfRule>
  </conditionalFormatting>
  <conditionalFormatting sqref="L91:O91">
    <cfRule type="cellIs" dxfId="5506" priority="793" operator="equal">
      <formula>"X"</formula>
    </cfRule>
    <cfRule type="cellIs" dxfId="5505" priority="794" operator="equal">
      <formula>"V"</formula>
    </cfRule>
  </conditionalFormatting>
  <conditionalFormatting sqref="Q91:R91">
    <cfRule type="cellIs" dxfId="5504" priority="791" operator="equal">
      <formula>"X"</formula>
    </cfRule>
    <cfRule type="cellIs" dxfId="5503" priority="792" operator="equal">
      <formula>"V"</formula>
    </cfRule>
  </conditionalFormatting>
  <conditionalFormatting sqref="P92">
    <cfRule type="cellIs" dxfId="5502" priority="789" operator="equal">
      <formula>"X"</formula>
    </cfRule>
    <cfRule type="cellIs" dxfId="5501" priority="790" operator="equal">
      <formula>"V"</formula>
    </cfRule>
  </conditionalFormatting>
  <conditionalFormatting sqref="L92:O92">
    <cfRule type="cellIs" dxfId="5500" priority="787" operator="equal">
      <formula>"X"</formula>
    </cfRule>
    <cfRule type="cellIs" dxfId="5499" priority="788" operator="equal">
      <formula>"V"</formula>
    </cfRule>
  </conditionalFormatting>
  <conditionalFormatting sqref="Q92:R92">
    <cfRule type="cellIs" dxfId="5498" priority="785" operator="equal">
      <formula>"X"</formula>
    </cfRule>
    <cfRule type="cellIs" dxfId="5497" priority="786" operator="equal">
      <formula>"V"</formula>
    </cfRule>
  </conditionalFormatting>
  <conditionalFormatting sqref="L94:R94">
    <cfRule type="cellIs" dxfId="5496" priority="783" operator="equal">
      <formula>"X"</formula>
    </cfRule>
    <cfRule type="cellIs" dxfId="5495" priority="784" operator="equal">
      <formula>"V"</formula>
    </cfRule>
  </conditionalFormatting>
  <conditionalFormatting sqref="L95:R95">
    <cfRule type="cellIs" dxfId="5494" priority="781" operator="equal">
      <formula>"X"</formula>
    </cfRule>
    <cfRule type="cellIs" dxfId="5493" priority="782" operator="equal">
      <formula>"V"</formula>
    </cfRule>
  </conditionalFormatting>
  <conditionalFormatting sqref="L96:R96">
    <cfRule type="cellIs" dxfId="5492" priority="779" operator="equal">
      <formula>"X"</formula>
    </cfRule>
    <cfRule type="cellIs" dxfId="5491" priority="780" operator="equal">
      <formula>"V"</formula>
    </cfRule>
  </conditionalFormatting>
  <conditionalFormatting sqref="L97:R97">
    <cfRule type="cellIs" dxfId="5490" priority="777" operator="equal">
      <formula>"X"</formula>
    </cfRule>
    <cfRule type="cellIs" dxfId="5489" priority="778" operator="equal">
      <formula>"V"</formula>
    </cfRule>
  </conditionalFormatting>
  <conditionalFormatting sqref="L99:R99">
    <cfRule type="cellIs" dxfId="5488" priority="775" operator="equal">
      <formula>"X"</formula>
    </cfRule>
    <cfRule type="cellIs" dxfId="5487" priority="776" operator="equal">
      <formula>"V"</formula>
    </cfRule>
  </conditionalFormatting>
  <conditionalFormatting sqref="L105:R105">
    <cfRule type="cellIs" dxfId="5486" priority="773" operator="equal">
      <formula>"X"</formula>
    </cfRule>
    <cfRule type="cellIs" dxfId="5485" priority="774" operator="equal">
      <formula>"V"</formula>
    </cfRule>
  </conditionalFormatting>
  <conditionalFormatting sqref="L106:R106">
    <cfRule type="cellIs" dxfId="5484" priority="771" operator="equal">
      <formula>"X"</formula>
    </cfRule>
    <cfRule type="cellIs" dxfId="5483" priority="772" operator="equal">
      <formula>"V"</formula>
    </cfRule>
  </conditionalFormatting>
  <conditionalFormatting sqref="L108:R108">
    <cfRule type="cellIs" dxfId="5482" priority="769" operator="equal">
      <formula>"X"</formula>
    </cfRule>
    <cfRule type="cellIs" dxfId="5481" priority="770" operator="equal">
      <formula>"V"</formula>
    </cfRule>
  </conditionalFormatting>
  <conditionalFormatting sqref="L110:R110">
    <cfRule type="cellIs" dxfId="5480" priority="767" operator="equal">
      <formula>"X"</formula>
    </cfRule>
    <cfRule type="cellIs" dxfId="5479" priority="768" operator="equal">
      <formula>"V"</formula>
    </cfRule>
  </conditionalFormatting>
  <conditionalFormatting sqref="L111:R111">
    <cfRule type="cellIs" dxfId="5478" priority="765" operator="equal">
      <formula>"X"</formula>
    </cfRule>
    <cfRule type="cellIs" dxfId="5477" priority="766" operator="equal">
      <formula>"V"</formula>
    </cfRule>
  </conditionalFormatting>
  <conditionalFormatting sqref="L115:R121">
    <cfRule type="cellIs" dxfId="5476" priority="763" operator="equal">
      <formula>"X"</formula>
    </cfRule>
    <cfRule type="cellIs" dxfId="5475" priority="764" operator="equal">
      <formula>"V"</formula>
    </cfRule>
  </conditionalFormatting>
  <conditionalFormatting sqref="L134:R134">
    <cfRule type="cellIs" dxfId="5474" priority="761" operator="equal">
      <formula>"X"</formula>
    </cfRule>
    <cfRule type="cellIs" dxfId="5473" priority="762" operator="equal">
      <formula>"V"</formula>
    </cfRule>
  </conditionalFormatting>
  <conditionalFormatting sqref="L138:R138">
    <cfRule type="cellIs" dxfId="5472" priority="759" operator="equal">
      <formula>"X"</formula>
    </cfRule>
    <cfRule type="cellIs" dxfId="5471" priority="760" operator="equal">
      <formula>"V"</formula>
    </cfRule>
  </conditionalFormatting>
  <conditionalFormatting sqref="L139:R139">
    <cfRule type="cellIs" dxfId="5470" priority="757" operator="equal">
      <formula>"X"</formula>
    </cfRule>
    <cfRule type="cellIs" dxfId="5469" priority="758" operator="equal">
      <formula>"V"</formula>
    </cfRule>
  </conditionalFormatting>
  <conditionalFormatting sqref="L140:R140">
    <cfRule type="cellIs" dxfId="5468" priority="755" operator="equal">
      <formula>"X"</formula>
    </cfRule>
    <cfRule type="cellIs" dxfId="5467" priority="756" operator="equal">
      <formula>"V"</formula>
    </cfRule>
  </conditionalFormatting>
  <conditionalFormatting sqref="L141:R141">
    <cfRule type="cellIs" dxfId="5466" priority="753" operator="equal">
      <formula>"X"</formula>
    </cfRule>
    <cfRule type="cellIs" dxfId="5465" priority="754" operator="equal">
      <formula>"V"</formula>
    </cfRule>
  </conditionalFormatting>
  <conditionalFormatting sqref="L142:R142">
    <cfRule type="cellIs" dxfId="5464" priority="751" operator="equal">
      <formula>"X"</formula>
    </cfRule>
    <cfRule type="cellIs" dxfId="5463" priority="752" operator="equal">
      <formula>"V"</formula>
    </cfRule>
  </conditionalFormatting>
  <conditionalFormatting sqref="L143:R143">
    <cfRule type="cellIs" dxfId="5462" priority="749" operator="equal">
      <formula>"X"</formula>
    </cfRule>
    <cfRule type="cellIs" dxfId="5461" priority="750" operator="equal">
      <formula>"V"</formula>
    </cfRule>
  </conditionalFormatting>
  <conditionalFormatting sqref="L144:R144">
    <cfRule type="cellIs" dxfId="5460" priority="747" operator="equal">
      <formula>"X"</formula>
    </cfRule>
    <cfRule type="cellIs" dxfId="5459" priority="748" operator="equal">
      <formula>"V"</formula>
    </cfRule>
  </conditionalFormatting>
  <conditionalFormatting sqref="L145:R145">
    <cfRule type="cellIs" dxfId="5458" priority="745" operator="equal">
      <formula>"X"</formula>
    </cfRule>
    <cfRule type="cellIs" dxfId="5457" priority="746" operator="equal">
      <formula>"V"</formula>
    </cfRule>
  </conditionalFormatting>
  <conditionalFormatting sqref="L146:R146">
    <cfRule type="cellIs" dxfId="5456" priority="743" operator="equal">
      <formula>"X"</formula>
    </cfRule>
    <cfRule type="cellIs" dxfId="5455" priority="744" operator="equal">
      <formula>"V"</formula>
    </cfRule>
  </conditionalFormatting>
  <conditionalFormatting sqref="L149:R149">
    <cfRule type="cellIs" dxfId="5454" priority="741" operator="equal">
      <formula>"X"</formula>
    </cfRule>
    <cfRule type="cellIs" dxfId="5453" priority="742" operator="equal">
      <formula>"V"</formula>
    </cfRule>
  </conditionalFormatting>
  <conditionalFormatting sqref="L150:M150 O150 Q150:R150">
    <cfRule type="cellIs" dxfId="5452" priority="739" operator="equal">
      <formula>"X"</formula>
    </cfRule>
    <cfRule type="cellIs" dxfId="5451" priority="740" operator="equal">
      <formula>"V"</formula>
    </cfRule>
  </conditionalFormatting>
  <conditionalFormatting sqref="N150">
    <cfRule type="cellIs" dxfId="5450" priority="737" operator="equal">
      <formula>"X"</formula>
    </cfRule>
    <cfRule type="cellIs" dxfId="5449" priority="738" operator="equal">
      <formula>"V"</formula>
    </cfRule>
  </conditionalFormatting>
  <conditionalFormatting sqref="P150">
    <cfRule type="cellIs" dxfId="5448" priority="735" operator="equal">
      <formula>"X"</formula>
    </cfRule>
    <cfRule type="cellIs" dxfId="5447" priority="736" operator="equal">
      <formula>"V"</formula>
    </cfRule>
  </conditionalFormatting>
  <conditionalFormatting sqref="L151:M151 O151 Q151:R151">
    <cfRule type="cellIs" dxfId="5446" priority="733" operator="equal">
      <formula>"X"</formula>
    </cfRule>
    <cfRule type="cellIs" dxfId="5445" priority="734" operator="equal">
      <formula>"V"</formula>
    </cfRule>
  </conditionalFormatting>
  <conditionalFormatting sqref="N151">
    <cfRule type="cellIs" dxfId="5444" priority="731" operator="equal">
      <formula>"X"</formula>
    </cfRule>
    <cfRule type="cellIs" dxfId="5443" priority="732" operator="equal">
      <formula>"V"</formula>
    </cfRule>
  </conditionalFormatting>
  <conditionalFormatting sqref="P151">
    <cfRule type="cellIs" dxfId="5442" priority="729" operator="equal">
      <formula>"X"</formula>
    </cfRule>
    <cfRule type="cellIs" dxfId="5441" priority="730" operator="equal">
      <formula>"V"</formula>
    </cfRule>
  </conditionalFormatting>
  <conditionalFormatting sqref="L152:R152">
    <cfRule type="cellIs" dxfId="5440" priority="727" operator="equal">
      <formula>"X"</formula>
    </cfRule>
    <cfRule type="cellIs" dxfId="5439" priority="728" operator="equal">
      <formula>"V"</formula>
    </cfRule>
  </conditionalFormatting>
  <conditionalFormatting sqref="L153:R153">
    <cfRule type="cellIs" dxfId="5438" priority="725" operator="equal">
      <formula>"X"</formula>
    </cfRule>
    <cfRule type="cellIs" dxfId="5437" priority="726" operator="equal">
      <formula>"V"</formula>
    </cfRule>
  </conditionalFormatting>
  <conditionalFormatting sqref="L154:R154">
    <cfRule type="cellIs" dxfId="5436" priority="723" operator="equal">
      <formula>"X"</formula>
    </cfRule>
    <cfRule type="cellIs" dxfId="5435" priority="724" operator="equal">
      <formula>"V"</formula>
    </cfRule>
  </conditionalFormatting>
  <conditionalFormatting sqref="L155:R155">
    <cfRule type="cellIs" dxfId="5434" priority="721" operator="equal">
      <formula>"X"</formula>
    </cfRule>
    <cfRule type="cellIs" dxfId="5433" priority="722" operator="equal">
      <formula>"V"</formula>
    </cfRule>
  </conditionalFormatting>
  <conditionalFormatting sqref="L156:M156 O156 Q156:R156">
    <cfRule type="cellIs" dxfId="5432" priority="719" operator="equal">
      <formula>"X"</formula>
    </cfRule>
    <cfRule type="cellIs" dxfId="5431" priority="720" operator="equal">
      <formula>"V"</formula>
    </cfRule>
  </conditionalFormatting>
  <conditionalFormatting sqref="N156">
    <cfRule type="cellIs" dxfId="5430" priority="717" operator="equal">
      <formula>"X"</formula>
    </cfRule>
    <cfRule type="cellIs" dxfId="5429" priority="718" operator="equal">
      <formula>"V"</formula>
    </cfRule>
  </conditionalFormatting>
  <conditionalFormatting sqref="P156">
    <cfRule type="cellIs" dxfId="5428" priority="715" operator="equal">
      <formula>"X"</formula>
    </cfRule>
    <cfRule type="cellIs" dxfId="5427" priority="716" operator="equal">
      <formula>"V"</formula>
    </cfRule>
  </conditionalFormatting>
  <conditionalFormatting sqref="L157:R157">
    <cfRule type="cellIs" dxfId="5426" priority="713" operator="equal">
      <formula>"X"</formula>
    </cfRule>
    <cfRule type="cellIs" dxfId="5425" priority="714" operator="equal">
      <formula>"V"</formula>
    </cfRule>
  </conditionalFormatting>
  <conditionalFormatting sqref="L158:R158">
    <cfRule type="cellIs" dxfId="5424" priority="711" operator="equal">
      <formula>"X"</formula>
    </cfRule>
    <cfRule type="cellIs" dxfId="5423" priority="712" operator="equal">
      <formula>"V"</formula>
    </cfRule>
  </conditionalFormatting>
  <conditionalFormatting sqref="L159:R159">
    <cfRule type="cellIs" dxfId="5422" priority="709" operator="equal">
      <formula>"X"</formula>
    </cfRule>
    <cfRule type="cellIs" dxfId="5421" priority="710" operator="equal">
      <formula>"V"</formula>
    </cfRule>
  </conditionalFormatting>
  <conditionalFormatting sqref="L160:R160">
    <cfRule type="cellIs" dxfId="5420" priority="707" operator="equal">
      <formula>"X"</formula>
    </cfRule>
    <cfRule type="cellIs" dxfId="5419" priority="708" operator="equal">
      <formula>"V"</formula>
    </cfRule>
  </conditionalFormatting>
  <conditionalFormatting sqref="L161:R161">
    <cfRule type="cellIs" dxfId="5418" priority="705" operator="equal">
      <formula>"X"</formula>
    </cfRule>
    <cfRule type="cellIs" dxfId="5417" priority="706" operator="equal">
      <formula>"V"</formula>
    </cfRule>
  </conditionalFormatting>
  <conditionalFormatting sqref="L162:P162">
    <cfRule type="cellIs" dxfId="5416" priority="703" operator="equal">
      <formula>"X"</formula>
    </cfRule>
    <cfRule type="cellIs" dxfId="5415" priority="704" operator="equal">
      <formula>"V"</formula>
    </cfRule>
  </conditionalFormatting>
  <conditionalFormatting sqref="L163:R163">
    <cfRule type="cellIs" dxfId="5414" priority="701" operator="equal">
      <formula>"X"</formula>
    </cfRule>
    <cfRule type="cellIs" dxfId="5413" priority="702" operator="equal">
      <formula>"V"</formula>
    </cfRule>
  </conditionalFormatting>
  <conditionalFormatting sqref="L164:R164">
    <cfRule type="cellIs" dxfId="5412" priority="699" operator="equal">
      <formula>"X"</formula>
    </cfRule>
    <cfRule type="cellIs" dxfId="5411" priority="700" operator="equal">
      <formula>"V"</formula>
    </cfRule>
  </conditionalFormatting>
  <conditionalFormatting sqref="L170:R170">
    <cfRule type="cellIs" dxfId="5410" priority="697" operator="equal">
      <formula>"X"</formula>
    </cfRule>
    <cfRule type="cellIs" dxfId="5409" priority="698" operator="equal">
      <formula>"V"</formula>
    </cfRule>
  </conditionalFormatting>
  <conditionalFormatting sqref="L171:R171">
    <cfRule type="cellIs" dxfId="5408" priority="695" operator="equal">
      <formula>"X"</formula>
    </cfRule>
    <cfRule type="cellIs" dxfId="5407" priority="696" operator="equal">
      <formula>"V"</formula>
    </cfRule>
  </conditionalFormatting>
  <conditionalFormatting sqref="L172:R172">
    <cfRule type="cellIs" dxfId="5406" priority="693" operator="equal">
      <formula>"X"</formula>
    </cfRule>
    <cfRule type="cellIs" dxfId="5405" priority="694" operator="equal">
      <formula>"V"</formula>
    </cfRule>
  </conditionalFormatting>
  <conditionalFormatting sqref="L176:R176">
    <cfRule type="cellIs" dxfId="5404" priority="691" operator="equal">
      <formula>"X"</formula>
    </cfRule>
    <cfRule type="cellIs" dxfId="5403" priority="692" operator="equal">
      <formula>"V"</formula>
    </cfRule>
  </conditionalFormatting>
  <conditionalFormatting sqref="L177:P177">
    <cfRule type="cellIs" dxfId="5402" priority="689" operator="equal">
      <formula>"X"</formula>
    </cfRule>
    <cfRule type="cellIs" dxfId="5401" priority="690" operator="equal">
      <formula>"V"</formula>
    </cfRule>
  </conditionalFormatting>
  <conditionalFormatting sqref="Q177:R177">
    <cfRule type="cellIs" dxfId="5400" priority="687" operator="equal">
      <formula>"X"</formula>
    </cfRule>
    <cfRule type="cellIs" dxfId="5399" priority="688" operator="equal">
      <formula>"V"</formula>
    </cfRule>
  </conditionalFormatting>
  <conditionalFormatting sqref="L178:R178">
    <cfRule type="cellIs" dxfId="5398" priority="685" operator="equal">
      <formula>"X"</formula>
    </cfRule>
    <cfRule type="cellIs" dxfId="5397" priority="686" operator="equal">
      <formula>"V"</formula>
    </cfRule>
  </conditionalFormatting>
  <conditionalFormatting sqref="L179:R179">
    <cfRule type="cellIs" dxfId="5396" priority="683" operator="equal">
      <formula>"X"</formula>
    </cfRule>
    <cfRule type="cellIs" dxfId="5395" priority="684" operator="equal">
      <formula>"V"</formula>
    </cfRule>
  </conditionalFormatting>
  <conditionalFormatting sqref="L181:R181">
    <cfRule type="cellIs" dxfId="5394" priority="681" operator="equal">
      <formula>"X"</formula>
    </cfRule>
    <cfRule type="cellIs" dxfId="5393" priority="682" operator="equal">
      <formula>"V"</formula>
    </cfRule>
  </conditionalFormatting>
  <conditionalFormatting sqref="L182:R182">
    <cfRule type="cellIs" dxfId="5392" priority="679" operator="equal">
      <formula>"X"</formula>
    </cfRule>
    <cfRule type="cellIs" dxfId="5391" priority="680" operator="equal">
      <formula>"V"</formula>
    </cfRule>
  </conditionalFormatting>
  <conditionalFormatting sqref="L183:R183">
    <cfRule type="cellIs" dxfId="5390" priority="677" operator="equal">
      <formula>"X"</formula>
    </cfRule>
    <cfRule type="cellIs" dxfId="5389" priority="678" operator="equal">
      <formula>"V"</formula>
    </cfRule>
  </conditionalFormatting>
  <conditionalFormatting sqref="L184:R184">
    <cfRule type="cellIs" dxfId="5388" priority="675" operator="equal">
      <formula>"X"</formula>
    </cfRule>
    <cfRule type="cellIs" dxfId="5387" priority="676" operator="equal">
      <formula>"V"</formula>
    </cfRule>
  </conditionalFormatting>
  <conditionalFormatting sqref="L185:R185">
    <cfRule type="cellIs" dxfId="5386" priority="673" operator="equal">
      <formula>"X"</formula>
    </cfRule>
    <cfRule type="cellIs" dxfId="5385" priority="674" operator="equal">
      <formula>"V"</formula>
    </cfRule>
  </conditionalFormatting>
  <conditionalFormatting sqref="L186:R186">
    <cfRule type="cellIs" dxfId="5384" priority="671" operator="equal">
      <formula>"X"</formula>
    </cfRule>
    <cfRule type="cellIs" dxfId="5383" priority="672" operator="equal">
      <formula>"V"</formula>
    </cfRule>
  </conditionalFormatting>
  <conditionalFormatting sqref="L187:R187">
    <cfRule type="cellIs" dxfId="5382" priority="669" operator="equal">
      <formula>"X"</formula>
    </cfRule>
    <cfRule type="cellIs" dxfId="5381" priority="670" operator="equal">
      <formula>"V"</formula>
    </cfRule>
  </conditionalFormatting>
  <conditionalFormatting sqref="L188:R188">
    <cfRule type="cellIs" dxfId="5380" priority="667" operator="equal">
      <formula>"X"</formula>
    </cfRule>
    <cfRule type="cellIs" dxfId="5379" priority="668" operator="equal">
      <formula>"V"</formula>
    </cfRule>
  </conditionalFormatting>
  <conditionalFormatting sqref="L189:R189">
    <cfRule type="cellIs" dxfId="5378" priority="665" operator="equal">
      <formula>"X"</formula>
    </cfRule>
    <cfRule type="cellIs" dxfId="5377" priority="666" operator="equal">
      <formula>"V"</formula>
    </cfRule>
  </conditionalFormatting>
  <conditionalFormatting sqref="L190:R190">
    <cfRule type="cellIs" dxfId="5376" priority="663" operator="equal">
      <formula>"X"</formula>
    </cfRule>
    <cfRule type="cellIs" dxfId="5375" priority="664" operator="equal">
      <formula>"V"</formula>
    </cfRule>
  </conditionalFormatting>
  <conditionalFormatting sqref="L191:R191">
    <cfRule type="cellIs" dxfId="5374" priority="661" operator="equal">
      <formula>"X"</formula>
    </cfRule>
    <cfRule type="cellIs" dxfId="5373" priority="662" operator="equal">
      <formula>"V"</formula>
    </cfRule>
  </conditionalFormatting>
  <conditionalFormatting sqref="L192:R192">
    <cfRule type="cellIs" dxfId="5372" priority="659" operator="equal">
      <formula>"X"</formula>
    </cfRule>
    <cfRule type="cellIs" dxfId="5371" priority="660" operator="equal">
      <formula>"V"</formula>
    </cfRule>
  </conditionalFormatting>
  <conditionalFormatting sqref="L535:R535">
    <cfRule type="cellIs" dxfId="5370" priority="439" operator="equal">
      <formula>"X"</formula>
    </cfRule>
    <cfRule type="cellIs" dxfId="5369" priority="440" operator="equal">
      <formula>"V"</formula>
    </cfRule>
  </conditionalFormatting>
  <conditionalFormatting sqref="L194:R194">
    <cfRule type="cellIs" dxfId="5368" priority="655" operator="equal">
      <formula>"X"</formula>
    </cfRule>
    <cfRule type="cellIs" dxfId="5367" priority="656" operator="equal">
      <formula>"V"</formula>
    </cfRule>
  </conditionalFormatting>
  <conditionalFormatting sqref="L193:R193">
    <cfRule type="cellIs" dxfId="5366" priority="653" operator="equal">
      <formula>"X"</formula>
    </cfRule>
    <cfRule type="cellIs" dxfId="5365" priority="654" operator="equal">
      <formula>"V"</formula>
    </cfRule>
  </conditionalFormatting>
  <conditionalFormatting sqref="L196:R196">
    <cfRule type="cellIs" dxfId="5364" priority="647" operator="equal">
      <formula>"X"</formula>
    </cfRule>
    <cfRule type="cellIs" dxfId="5363" priority="648" operator="equal">
      <formula>"V"</formula>
    </cfRule>
  </conditionalFormatting>
  <conditionalFormatting sqref="L197:R197">
    <cfRule type="cellIs" dxfId="5362" priority="645" operator="equal">
      <formula>"X"</formula>
    </cfRule>
    <cfRule type="cellIs" dxfId="5361" priority="646" operator="equal">
      <formula>"V"</formula>
    </cfRule>
  </conditionalFormatting>
  <conditionalFormatting sqref="L198:R198">
    <cfRule type="cellIs" dxfId="5360" priority="643" operator="equal">
      <formula>"X"</formula>
    </cfRule>
    <cfRule type="cellIs" dxfId="5359" priority="644" operator="equal">
      <formula>"V"</formula>
    </cfRule>
  </conditionalFormatting>
  <conditionalFormatting sqref="L199:R199">
    <cfRule type="cellIs" dxfId="5358" priority="641" operator="equal">
      <formula>"X"</formula>
    </cfRule>
    <cfRule type="cellIs" dxfId="5357" priority="642" operator="equal">
      <formula>"V"</formula>
    </cfRule>
  </conditionalFormatting>
  <conditionalFormatting sqref="L200:R200">
    <cfRule type="cellIs" dxfId="5356" priority="639" operator="equal">
      <formula>"X"</formula>
    </cfRule>
    <cfRule type="cellIs" dxfId="5355" priority="640" operator="equal">
      <formula>"V"</formula>
    </cfRule>
  </conditionalFormatting>
  <conditionalFormatting sqref="L201:R201">
    <cfRule type="cellIs" dxfId="5354" priority="637" operator="equal">
      <formula>"X"</formula>
    </cfRule>
    <cfRule type="cellIs" dxfId="5353" priority="638" operator="equal">
      <formula>"V"</formula>
    </cfRule>
  </conditionalFormatting>
  <conditionalFormatting sqref="L202:R202">
    <cfRule type="cellIs" dxfId="5352" priority="635" operator="equal">
      <formula>"X"</formula>
    </cfRule>
    <cfRule type="cellIs" dxfId="5351" priority="636" operator="equal">
      <formula>"V"</formula>
    </cfRule>
  </conditionalFormatting>
  <conditionalFormatting sqref="L203:R203">
    <cfRule type="cellIs" dxfId="5350" priority="633" operator="equal">
      <formula>"X"</formula>
    </cfRule>
    <cfRule type="cellIs" dxfId="5349" priority="634" operator="equal">
      <formula>"V"</formula>
    </cfRule>
  </conditionalFormatting>
  <conditionalFormatting sqref="L204:R204">
    <cfRule type="cellIs" dxfId="5348" priority="631" operator="equal">
      <formula>"X"</formula>
    </cfRule>
    <cfRule type="cellIs" dxfId="5347" priority="632" operator="equal">
      <formula>"V"</formula>
    </cfRule>
  </conditionalFormatting>
  <conditionalFormatting sqref="L205:R205">
    <cfRule type="cellIs" dxfId="5346" priority="629" operator="equal">
      <formula>"X"</formula>
    </cfRule>
    <cfRule type="cellIs" dxfId="5345" priority="630" operator="equal">
      <formula>"V"</formula>
    </cfRule>
  </conditionalFormatting>
  <conditionalFormatting sqref="L206:R206">
    <cfRule type="cellIs" dxfId="5344" priority="627" operator="equal">
      <formula>"X"</formula>
    </cfRule>
    <cfRule type="cellIs" dxfId="5343" priority="628" operator="equal">
      <formula>"V"</formula>
    </cfRule>
  </conditionalFormatting>
  <conditionalFormatting sqref="L207:R207">
    <cfRule type="cellIs" dxfId="5342" priority="625" operator="equal">
      <formula>"X"</formula>
    </cfRule>
    <cfRule type="cellIs" dxfId="5341" priority="626" operator="equal">
      <formula>"V"</formula>
    </cfRule>
  </conditionalFormatting>
  <conditionalFormatting sqref="L208:R208">
    <cfRule type="cellIs" dxfId="5340" priority="623" operator="equal">
      <formula>"X"</formula>
    </cfRule>
    <cfRule type="cellIs" dxfId="5339" priority="624" operator="equal">
      <formula>"V"</formula>
    </cfRule>
  </conditionalFormatting>
  <conditionalFormatting sqref="L209:R209">
    <cfRule type="cellIs" dxfId="5338" priority="621" operator="equal">
      <formula>"X"</formula>
    </cfRule>
    <cfRule type="cellIs" dxfId="5337" priority="622" operator="equal">
      <formula>"V"</formula>
    </cfRule>
  </conditionalFormatting>
  <conditionalFormatting sqref="L212:R212">
    <cfRule type="cellIs" dxfId="5336" priority="619" operator="equal">
      <formula>"X"</formula>
    </cfRule>
    <cfRule type="cellIs" dxfId="5335" priority="620" operator="equal">
      <formula>"V"</formula>
    </cfRule>
  </conditionalFormatting>
  <conditionalFormatting sqref="L213:R213">
    <cfRule type="cellIs" dxfId="5334" priority="617" operator="equal">
      <formula>"X"</formula>
    </cfRule>
    <cfRule type="cellIs" dxfId="5333" priority="618" operator="equal">
      <formula>"V"</formula>
    </cfRule>
  </conditionalFormatting>
  <conditionalFormatting sqref="L214:R214">
    <cfRule type="cellIs" dxfId="5332" priority="615" operator="equal">
      <formula>"X"</formula>
    </cfRule>
    <cfRule type="cellIs" dxfId="5331" priority="616" operator="equal">
      <formula>"V"</formula>
    </cfRule>
  </conditionalFormatting>
  <conditionalFormatting sqref="L215:R215">
    <cfRule type="cellIs" dxfId="5330" priority="613" operator="equal">
      <formula>"X"</formula>
    </cfRule>
    <cfRule type="cellIs" dxfId="5329" priority="614" operator="equal">
      <formula>"V"</formula>
    </cfRule>
  </conditionalFormatting>
  <conditionalFormatting sqref="L216:R216">
    <cfRule type="cellIs" dxfId="5328" priority="611" operator="equal">
      <formula>"X"</formula>
    </cfRule>
    <cfRule type="cellIs" dxfId="5327" priority="612" operator="equal">
      <formula>"V"</formula>
    </cfRule>
  </conditionalFormatting>
  <conditionalFormatting sqref="L217:O217">
    <cfRule type="cellIs" dxfId="5326" priority="609" operator="equal">
      <formula>"X"</formula>
    </cfRule>
    <cfRule type="cellIs" dxfId="5325" priority="610" operator="equal">
      <formula>"V"</formula>
    </cfRule>
  </conditionalFormatting>
  <conditionalFormatting sqref="Q217:R217">
    <cfRule type="cellIs" dxfId="5324" priority="607" operator="equal">
      <formula>"X"</formula>
    </cfRule>
    <cfRule type="cellIs" dxfId="5323" priority="608" operator="equal">
      <formula>"V"</formula>
    </cfRule>
  </conditionalFormatting>
  <conditionalFormatting sqref="L218:R218">
    <cfRule type="cellIs" dxfId="5322" priority="605" operator="equal">
      <formula>"X"</formula>
    </cfRule>
    <cfRule type="cellIs" dxfId="5321" priority="606" operator="equal">
      <formula>"V"</formula>
    </cfRule>
  </conditionalFormatting>
  <conditionalFormatting sqref="P219">
    <cfRule type="cellIs" dxfId="5320" priority="603" operator="equal">
      <formula>"X"</formula>
    </cfRule>
    <cfRule type="cellIs" dxfId="5319" priority="604" operator="equal">
      <formula>"V"</formula>
    </cfRule>
  </conditionalFormatting>
  <conditionalFormatting sqref="L219:O219">
    <cfRule type="cellIs" dxfId="5318" priority="601" operator="equal">
      <formula>"X"</formula>
    </cfRule>
    <cfRule type="cellIs" dxfId="5317" priority="602" operator="equal">
      <formula>"V"</formula>
    </cfRule>
  </conditionalFormatting>
  <conditionalFormatting sqref="Q219:R219">
    <cfRule type="cellIs" dxfId="5316" priority="599" operator="equal">
      <formula>"X"</formula>
    </cfRule>
    <cfRule type="cellIs" dxfId="5315" priority="600" operator="equal">
      <formula>"V"</formula>
    </cfRule>
  </conditionalFormatting>
  <conditionalFormatting sqref="L221:R221">
    <cfRule type="cellIs" dxfId="5314" priority="597" operator="equal">
      <formula>"X"</formula>
    </cfRule>
    <cfRule type="cellIs" dxfId="5313" priority="598" operator="equal">
      <formula>"V"</formula>
    </cfRule>
  </conditionalFormatting>
  <conditionalFormatting sqref="L224:R224">
    <cfRule type="cellIs" dxfId="5312" priority="595" operator="equal">
      <formula>"X"</formula>
    </cfRule>
    <cfRule type="cellIs" dxfId="5311" priority="596" operator="equal">
      <formula>"V"</formula>
    </cfRule>
  </conditionalFormatting>
  <conditionalFormatting sqref="L225:R225">
    <cfRule type="cellIs" dxfId="5310" priority="593" operator="equal">
      <formula>"X"</formula>
    </cfRule>
    <cfRule type="cellIs" dxfId="5309" priority="594" operator="equal">
      <formula>"V"</formula>
    </cfRule>
  </conditionalFormatting>
  <conditionalFormatting sqref="L230:R230">
    <cfRule type="cellIs" dxfId="5308" priority="591" operator="equal">
      <formula>"X"</formula>
    </cfRule>
    <cfRule type="cellIs" dxfId="5307" priority="592" operator="equal">
      <formula>"V"</formula>
    </cfRule>
  </conditionalFormatting>
  <conditionalFormatting sqref="L232:R232">
    <cfRule type="cellIs" dxfId="5306" priority="589" operator="equal">
      <formula>"X"</formula>
    </cfRule>
    <cfRule type="cellIs" dxfId="5305" priority="590" operator="equal">
      <formula>"V"</formula>
    </cfRule>
  </conditionalFormatting>
  <conditionalFormatting sqref="L531:R531">
    <cfRule type="cellIs" dxfId="5304" priority="447" operator="equal">
      <formula>"X"</formula>
    </cfRule>
    <cfRule type="cellIs" dxfId="5303" priority="448" operator="equal">
      <formula>"V"</formula>
    </cfRule>
  </conditionalFormatting>
  <conditionalFormatting sqref="L231:R231">
    <cfRule type="cellIs" dxfId="5302" priority="585" operator="equal">
      <formula>"X"</formula>
    </cfRule>
    <cfRule type="cellIs" dxfId="5301" priority="586" operator="equal">
      <formula>"V"</formula>
    </cfRule>
  </conditionalFormatting>
  <conditionalFormatting sqref="L234:R234">
    <cfRule type="cellIs" dxfId="5300" priority="583" operator="equal">
      <formula>"X"</formula>
    </cfRule>
    <cfRule type="cellIs" dxfId="5299" priority="584" operator="equal">
      <formula>"V"</formula>
    </cfRule>
  </conditionalFormatting>
  <conditionalFormatting sqref="L235:R235">
    <cfRule type="cellIs" dxfId="5298" priority="581" operator="equal">
      <formula>"X"</formula>
    </cfRule>
    <cfRule type="cellIs" dxfId="5297" priority="582" operator="equal">
      <formula>"V"</formula>
    </cfRule>
  </conditionalFormatting>
  <conditionalFormatting sqref="L534:R534">
    <cfRule type="cellIs" dxfId="5296" priority="441" operator="equal">
      <formula>"X"</formula>
    </cfRule>
    <cfRule type="cellIs" dxfId="5295" priority="442" operator="equal">
      <formula>"V"</formula>
    </cfRule>
  </conditionalFormatting>
  <conditionalFormatting sqref="L240:R240">
    <cfRule type="cellIs" dxfId="5294" priority="577" operator="equal">
      <formula>"X"</formula>
    </cfRule>
    <cfRule type="cellIs" dxfId="5293" priority="578" operator="equal">
      <formula>"V"</formula>
    </cfRule>
  </conditionalFormatting>
  <conditionalFormatting sqref="L233:R233">
    <cfRule type="cellIs" dxfId="5292" priority="575" operator="equal">
      <formula>"X"</formula>
    </cfRule>
    <cfRule type="cellIs" dxfId="5291" priority="576" operator="equal">
      <formula>"V"</formula>
    </cfRule>
  </conditionalFormatting>
  <conditionalFormatting sqref="L241:R241">
    <cfRule type="cellIs" dxfId="5290" priority="573" operator="equal">
      <formula>"X"</formula>
    </cfRule>
    <cfRule type="cellIs" dxfId="5289" priority="574" operator="equal">
      <formula>"V"</formula>
    </cfRule>
  </conditionalFormatting>
  <conditionalFormatting sqref="L237:R239">
    <cfRule type="cellIs" dxfId="5288" priority="571" operator="equal">
      <formula>"X"</formula>
    </cfRule>
    <cfRule type="cellIs" dxfId="5287" priority="572" operator="equal">
      <formula>"V"</formula>
    </cfRule>
  </conditionalFormatting>
  <conditionalFormatting sqref="L242:R242">
    <cfRule type="cellIs" dxfId="5286" priority="569" operator="equal">
      <formula>"X"</formula>
    </cfRule>
    <cfRule type="cellIs" dxfId="5285" priority="570" operator="equal">
      <formula>"V"</formula>
    </cfRule>
  </conditionalFormatting>
  <conditionalFormatting sqref="L243:R243">
    <cfRule type="cellIs" dxfId="5284" priority="567" operator="equal">
      <formula>"X"</formula>
    </cfRule>
    <cfRule type="cellIs" dxfId="5283" priority="568" operator="equal">
      <formula>"V"</formula>
    </cfRule>
  </conditionalFormatting>
  <conditionalFormatting sqref="L244:R244">
    <cfRule type="cellIs" dxfId="5282" priority="565" operator="equal">
      <formula>"X"</formula>
    </cfRule>
    <cfRule type="cellIs" dxfId="5281" priority="566" operator="equal">
      <formula>"V"</formula>
    </cfRule>
  </conditionalFormatting>
  <conditionalFormatting sqref="L245:R245">
    <cfRule type="cellIs" dxfId="5280" priority="563" operator="equal">
      <formula>"X"</formula>
    </cfRule>
    <cfRule type="cellIs" dxfId="5279" priority="564" operator="equal">
      <formula>"V"</formula>
    </cfRule>
  </conditionalFormatting>
  <conditionalFormatting sqref="L247:R247">
    <cfRule type="cellIs" dxfId="5278" priority="561" operator="equal">
      <formula>"X"</formula>
    </cfRule>
    <cfRule type="cellIs" dxfId="5277" priority="562" operator="equal">
      <formula>"V"</formula>
    </cfRule>
  </conditionalFormatting>
  <conditionalFormatting sqref="L248:R248">
    <cfRule type="cellIs" dxfId="5276" priority="559" operator="equal">
      <formula>"X"</formula>
    </cfRule>
    <cfRule type="cellIs" dxfId="5275" priority="560" operator="equal">
      <formula>"V"</formula>
    </cfRule>
  </conditionalFormatting>
  <conditionalFormatting sqref="L249:R249">
    <cfRule type="cellIs" dxfId="5274" priority="557" operator="equal">
      <formula>"X"</formula>
    </cfRule>
    <cfRule type="cellIs" dxfId="5273" priority="558" operator="equal">
      <formula>"V"</formula>
    </cfRule>
  </conditionalFormatting>
  <conditionalFormatting sqref="L250:R259">
    <cfRule type="cellIs" dxfId="5272" priority="555" operator="equal">
      <formula>"X"</formula>
    </cfRule>
    <cfRule type="cellIs" dxfId="5271" priority="556" operator="equal">
      <formula>"V"</formula>
    </cfRule>
  </conditionalFormatting>
  <conditionalFormatting sqref="L246:R246">
    <cfRule type="cellIs" dxfId="5270" priority="553" operator="equal">
      <formula>"X"</formula>
    </cfRule>
    <cfRule type="cellIs" dxfId="5269" priority="554" operator="equal">
      <formula>"V"</formula>
    </cfRule>
  </conditionalFormatting>
  <conditionalFormatting sqref="L260:R260">
    <cfRule type="cellIs" dxfId="5268" priority="551" operator="equal">
      <formula>"X"</formula>
    </cfRule>
    <cfRule type="cellIs" dxfId="5267" priority="552" operator="equal">
      <formula>"V"</formula>
    </cfRule>
  </conditionalFormatting>
  <conditionalFormatting sqref="L261:R261">
    <cfRule type="cellIs" dxfId="5266" priority="549" operator="equal">
      <formula>"X"</formula>
    </cfRule>
    <cfRule type="cellIs" dxfId="5265" priority="550" operator="equal">
      <formula>"V"</formula>
    </cfRule>
  </conditionalFormatting>
  <conditionalFormatting sqref="L263:R263">
    <cfRule type="cellIs" dxfId="5264" priority="547" operator="equal">
      <formula>"X"</formula>
    </cfRule>
    <cfRule type="cellIs" dxfId="5263" priority="548" operator="equal">
      <formula>"V"</formula>
    </cfRule>
  </conditionalFormatting>
  <conditionalFormatting sqref="L262:R262">
    <cfRule type="cellIs" dxfId="5262" priority="545" operator="equal">
      <formula>"X"</formula>
    </cfRule>
    <cfRule type="cellIs" dxfId="5261" priority="546" operator="equal">
      <formula>"V"</formula>
    </cfRule>
  </conditionalFormatting>
  <conditionalFormatting sqref="L264:R264">
    <cfRule type="cellIs" dxfId="5260" priority="543" operator="equal">
      <formula>"X"</formula>
    </cfRule>
    <cfRule type="cellIs" dxfId="5259" priority="544" operator="equal">
      <formula>"V"</formula>
    </cfRule>
  </conditionalFormatting>
  <conditionalFormatting sqref="L268:R268">
    <cfRule type="cellIs" dxfId="5258" priority="541" operator="equal">
      <formula>"X"</formula>
    </cfRule>
    <cfRule type="cellIs" dxfId="5257" priority="542" operator="equal">
      <formula>"V"</formula>
    </cfRule>
  </conditionalFormatting>
  <conditionalFormatting sqref="L271:R271">
    <cfRule type="cellIs" dxfId="5256" priority="539" operator="equal">
      <formula>"X"</formula>
    </cfRule>
    <cfRule type="cellIs" dxfId="5255" priority="540" operator="equal">
      <formula>"V"</formula>
    </cfRule>
  </conditionalFormatting>
  <conditionalFormatting sqref="L272:R272">
    <cfRule type="cellIs" dxfId="5254" priority="537" operator="equal">
      <formula>"X"</formula>
    </cfRule>
    <cfRule type="cellIs" dxfId="5253" priority="538" operator="equal">
      <formula>"V"</formula>
    </cfRule>
  </conditionalFormatting>
  <conditionalFormatting sqref="L273:R273">
    <cfRule type="cellIs" dxfId="5252" priority="535" operator="equal">
      <formula>"X"</formula>
    </cfRule>
    <cfRule type="cellIs" dxfId="5251" priority="536" operator="equal">
      <formula>"V"</formula>
    </cfRule>
  </conditionalFormatting>
  <conditionalFormatting sqref="L274:R274">
    <cfRule type="cellIs" dxfId="5250" priority="533" operator="equal">
      <formula>"X"</formula>
    </cfRule>
    <cfRule type="cellIs" dxfId="5249" priority="534" operator="equal">
      <formula>"V"</formula>
    </cfRule>
  </conditionalFormatting>
  <conditionalFormatting sqref="L275:R275">
    <cfRule type="cellIs" dxfId="5248" priority="531" operator="equal">
      <formula>"X"</formula>
    </cfRule>
    <cfRule type="cellIs" dxfId="5247" priority="532" operator="equal">
      <formula>"V"</formula>
    </cfRule>
  </conditionalFormatting>
  <conditionalFormatting sqref="L276:R276">
    <cfRule type="cellIs" dxfId="5246" priority="529" operator="equal">
      <formula>"X"</formula>
    </cfRule>
    <cfRule type="cellIs" dxfId="5245" priority="530" operator="equal">
      <formula>"V"</formula>
    </cfRule>
  </conditionalFormatting>
  <conditionalFormatting sqref="L277:R277">
    <cfRule type="cellIs" dxfId="5244" priority="527" operator="equal">
      <formula>"X"</formula>
    </cfRule>
    <cfRule type="cellIs" dxfId="5243" priority="528" operator="equal">
      <formula>"V"</formula>
    </cfRule>
  </conditionalFormatting>
  <conditionalFormatting sqref="L278:R278">
    <cfRule type="cellIs" dxfId="5242" priority="525" operator="equal">
      <formula>"X"</formula>
    </cfRule>
    <cfRule type="cellIs" dxfId="5241" priority="526" operator="equal">
      <formula>"V"</formula>
    </cfRule>
  </conditionalFormatting>
  <conditionalFormatting sqref="L282:R282">
    <cfRule type="cellIs" dxfId="5240" priority="523" operator="equal">
      <formula>"X"</formula>
    </cfRule>
    <cfRule type="cellIs" dxfId="5239" priority="524" operator="equal">
      <formula>"V"</formula>
    </cfRule>
  </conditionalFormatting>
  <conditionalFormatting sqref="L279:R280">
    <cfRule type="cellIs" dxfId="5238" priority="521" operator="equal">
      <formula>"X"</formula>
    </cfRule>
    <cfRule type="cellIs" dxfId="5237" priority="522" operator="equal">
      <formula>"V"</formula>
    </cfRule>
  </conditionalFormatting>
  <conditionalFormatting sqref="L310:R310">
    <cfRule type="cellIs" dxfId="5236" priority="519" operator="equal">
      <formula>"X"</formula>
    </cfRule>
    <cfRule type="cellIs" dxfId="5235" priority="520" operator="equal">
      <formula>"V"</formula>
    </cfRule>
  </conditionalFormatting>
  <conditionalFormatting sqref="L311:R311">
    <cfRule type="cellIs" dxfId="5234" priority="517" operator="equal">
      <formula>"X"</formula>
    </cfRule>
    <cfRule type="cellIs" dxfId="5233" priority="518" operator="equal">
      <formula>"V"</formula>
    </cfRule>
  </conditionalFormatting>
  <conditionalFormatting sqref="L312:R312">
    <cfRule type="cellIs" dxfId="5232" priority="515" operator="equal">
      <formula>"X"</formula>
    </cfRule>
    <cfRule type="cellIs" dxfId="5231" priority="516" operator="equal">
      <formula>"V"</formula>
    </cfRule>
  </conditionalFormatting>
  <conditionalFormatting sqref="L313:R315">
    <cfRule type="cellIs" dxfId="5230" priority="513" operator="equal">
      <formula>"X"</formula>
    </cfRule>
    <cfRule type="cellIs" dxfId="5229" priority="514" operator="equal">
      <formula>"V"</formula>
    </cfRule>
  </conditionalFormatting>
  <conditionalFormatting sqref="L483:R483">
    <cfRule type="cellIs" dxfId="5228" priority="511" operator="equal">
      <formula>"X"</formula>
    </cfRule>
    <cfRule type="cellIs" dxfId="5227" priority="512" operator="equal">
      <formula>"V"</formula>
    </cfRule>
  </conditionalFormatting>
  <conditionalFormatting sqref="L484:R484">
    <cfRule type="cellIs" dxfId="5226" priority="509" operator="equal">
      <formula>"X"</formula>
    </cfRule>
    <cfRule type="cellIs" dxfId="5225" priority="510" operator="equal">
      <formula>"V"</formula>
    </cfRule>
  </conditionalFormatting>
  <conditionalFormatting sqref="L485:R485">
    <cfRule type="cellIs" dxfId="5224" priority="507" operator="equal">
      <formula>"X"</formula>
    </cfRule>
    <cfRule type="cellIs" dxfId="5223" priority="508" operator="equal">
      <formula>"V"</formula>
    </cfRule>
  </conditionalFormatting>
  <conditionalFormatting sqref="L486:R486">
    <cfRule type="cellIs" dxfId="5222" priority="505" operator="equal">
      <formula>"X"</formula>
    </cfRule>
    <cfRule type="cellIs" dxfId="5221" priority="506" operator="equal">
      <formula>"V"</formula>
    </cfRule>
  </conditionalFormatting>
  <conditionalFormatting sqref="L487:R487">
    <cfRule type="cellIs" dxfId="5220" priority="503" operator="equal">
      <formula>"X"</formula>
    </cfRule>
    <cfRule type="cellIs" dxfId="5219" priority="504" operator="equal">
      <formula>"V"</formula>
    </cfRule>
  </conditionalFormatting>
  <conditionalFormatting sqref="L488:R488">
    <cfRule type="cellIs" dxfId="5218" priority="501" operator="equal">
      <formula>"X"</formula>
    </cfRule>
    <cfRule type="cellIs" dxfId="5217" priority="502" operator="equal">
      <formula>"V"</formula>
    </cfRule>
  </conditionalFormatting>
  <conditionalFormatting sqref="L489:R489">
    <cfRule type="cellIs" dxfId="5216" priority="499" operator="equal">
      <formula>"X"</formula>
    </cfRule>
    <cfRule type="cellIs" dxfId="5215" priority="500" operator="equal">
      <formula>"V"</formula>
    </cfRule>
  </conditionalFormatting>
  <conditionalFormatting sqref="L493:R493">
    <cfRule type="cellIs" dxfId="5214" priority="497" operator="equal">
      <formula>"X"</formula>
    </cfRule>
    <cfRule type="cellIs" dxfId="5213" priority="498" operator="equal">
      <formula>"V"</formula>
    </cfRule>
  </conditionalFormatting>
  <conditionalFormatting sqref="L494:R494">
    <cfRule type="cellIs" dxfId="5212" priority="495" operator="equal">
      <formula>"X"</formula>
    </cfRule>
    <cfRule type="cellIs" dxfId="5211" priority="496" operator="equal">
      <formula>"V"</formula>
    </cfRule>
  </conditionalFormatting>
  <conditionalFormatting sqref="L495:R495">
    <cfRule type="cellIs" dxfId="5210" priority="493" operator="equal">
      <formula>"X"</formula>
    </cfRule>
    <cfRule type="cellIs" dxfId="5209" priority="494" operator="equal">
      <formula>"V"</formula>
    </cfRule>
  </conditionalFormatting>
  <conditionalFormatting sqref="L496:R496">
    <cfRule type="cellIs" dxfId="5208" priority="491" operator="equal">
      <formula>"X"</formula>
    </cfRule>
    <cfRule type="cellIs" dxfId="5207" priority="492" operator="equal">
      <formula>"V"</formula>
    </cfRule>
  </conditionalFormatting>
  <conditionalFormatting sqref="L497:R497">
    <cfRule type="cellIs" dxfId="5206" priority="489" operator="equal">
      <formula>"X"</formula>
    </cfRule>
    <cfRule type="cellIs" dxfId="5205" priority="490" operator="equal">
      <formula>"V"</formula>
    </cfRule>
  </conditionalFormatting>
  <conditionalFormatting sqref="L498:R498">
    <cfRule type="cellIs" dxfId="5204" priority="487" operator="equal">
      <formula>"X"</formula>
    </cfRule>
    <cfRule type="cellIs" dxfId="5203" priority="488" operator="equal">
      <formula>"V"</formula>
    </cfRule>
  </conditionalFormatting>
  <conditionalFormatting sqref="L502:R502">
    <cfRule type="cellIs" dxfId="5202" priority="485" operator="equal">
      <formula>"X"</formula>
    </cfRule>
    <cfRule type="cellIs" dxfId="5201" priority="486" operator="equal">
      <formula>"V"</formula>
    </cfRule>
  </conditionalFormatting>
  <conditionalFormatting sqref="L503:R503">
    <cfRule type="cellIs" dxfId="5200" priority="483" operator="equal">
      <formula>"X"</formula>
    </cfRule>
    <cfRule type="cellIs" dxfId="5199" priority="484" operator="equal">
      <formula>"V"</formula>
    </cfRule>
  </conditionalFormatting>
  <conditionalFormatting sqref="L504:R504">
    <cfRule type="cellIs" dxfId="5198" priority="481" operator="equal">
      <formula>"X"</formula>
    </cfRule>
    <cfRule type="cellIs" dxfId="5197" priority="482" operator="equal">
      <formula>"V"</formula>
    </cfRule>
  </conditionalFormatting>
  <conditionalFormatting sqref="L505:R505">
    <cfRule type="cellIs" dxfId="5196" priority="479" operator="equal">
      <formula>"X"</formula>
    </cfRule>
    <cfRule type="cellIs" dxfId="5195" priority="480" operator="equal">
      <formula>"V"</formula>
    </cfRule>
  </conditionalFormatting>
  <conditionalFormatting sqref="L512:R512">
    <cfRule type="cellIs" dxfId="5194" priority="477" operator="equal">
      <formula>"X"</formula>
    </cfRule>
    <cfRule type="cellIs" dxfId="5193" priority="478" operator="equal">
      <formula>"V"</formula>
    </cfRule>
  </conditionalFormatting>
  <conditionalFormatting sqref="L508:R508">
    <cfRule type="cellIs" dxfId="5192" priority="475" operator="equal">
      <formula>"X"</formula>
    </cfRule>
    <cfRule type="cellIs" dxfId="5191" priority="476" operator="equal">
      <formula>"V"</formula>
    </cfRule>
  </conditionalFormatting>
  <conditionalFormatting sqref="L509:R509">
    <cfRule type="cellIs" dxfId="5190" priority="473" operator="equal">
      <formula>"X"</formula>
    </cfRule>
    <cfRule type="cellIs" dxfId="5189" priority="474" operator="equal">
      <formula>"V"</formula>
    </cfRule>
  </conditionalFormatting>
  <conditionalFormatting sqref="L506:R507">
    <cfRule type="cellIs" dxfId="5188" priority="471" operator="equal">
      <formula>"X"</formula>
    </cfRule>
    <cfRule type="cellIs" dxfId="5187" priority="472" operator="equal">
      <formula>"V"</formula>
    </cfRule>
  </conditionalFormatting>
  <conditionalFormatting sqref="L514:R514">
    <cfRule type="cellIs" dxfId="5186" priority="469" operator="equal">
      <formula>"X"</formula>
    </cfRule>
    <cfRule type="cellIs" dxfId="5185" priority="470" operator="equal">
      <formula>"V"</formula>
    </cfRule>
  </conditionalFormatting>
  <conditionalFormatting sqref="L518:R518">
    <cfRule type="cellIs" dxfId="5184" priority="467" operator="equal">
      <formula>"X"</formula>
    </cfRule>
    <cfRule type="cellIs" dxfId="5183" priority="468" operator="equal">
      <formula>"V"</formula>
    </cfRule>
  </conditionalFormatting>
  <conditionalFormatting sqref="L519:R519">
    <cfRule type="cellIs" dxfId="5182" priority="465" operator="equal">
      <formula>"X"</formula>
    </cfRule>
    <cfRule type="cellIs" dxfId="5181" priority="466" operator="equal">
      <formula>"V"</formula>
    </cfRule>
  </conditionalFormatting>
  <conditionalFormatting sqref="L520:R520">
    <cfRule type="cellIs" dxfId="5180" priority="463" operator="equal">
      <formula>"X"</formula>
    </cfRule>
    <cfRule type="cellIs" dxfId="5179" priority="464" operator="equal">
      <formula>"V"</formula>
    </cfRule>
  </conditionalFormatting>
  <conditionalFormatting sqref="L521:R521">
    <cfRule type="cellIs" dxfId="5178" priority="461" operator="equal">
      <formula>"X"</formula>
    </cfRule>
    <cfRule type="cellIs" dxfId="5177" priority="462" operator="equal">
      <formula>"V"</formula>
    </cfRule>
  </conditionalFormatting>
  <conditionalFormatting sqref="L522:R522">
    <cfRule type="cellIs" dxfId="5176" priority="459" operator="equal">
      <formula>"X"</formula>
    </cfRule>
    <cfRule type="cellIs" dxfId="5175" priority="460" operator="equal">
      <formula>"V"</formula>
    </cfRule>
  </conditionalFormatting>
  <conditionalFormatting sqref="L523:R523">
    <cfRule type="cellIs" dxfId="5174" priority="457" operator="equal">
      <formula>"X"</formula>
    </cfRule>
    <cfRule type="cellIs" dxfId="5173" priority="458" operator="equal">
      <formula>"V"</formula>
    </cfRule>
  </conditionalFormatting>
  <conditionalFormatting sqref="L527:R527">
    <cfRule type="cellIs" dxfId="5172" priority="455" operator="equal">
      <formula>"X"</formula>
    </cfRule>
    <cfRule type="cellIs" dxfId="5171" priority="456" operator="equal">
      <formula>"V"</formula>
    </cfRule>
  </conditionalFormatting>
  <conditionalFormatting sqref="L528:R528">
    <cfRule type="cellIs" dxfId="5170" priority="453" operator="equal">
      <formula>"X"</formula>
    </cfRule>
    <cfRule type="cellIs" dxfId="5169" priority="454" operator="equal">
      <formula>"V"</formula>
    </cfRule>
  </conditionalFormatting>
  <conditionalFormatting sqref="L529:R529">
    <cfRule type="cellIs" dxfId="5168" priority="451" operator="equal">
      <formula>"X"</formula>
    </cfRule>
    <cfRule type="cellIs" dxfId="5167" priority="452" operator="equal">
      <formula>"V"</formula>
    </cfRule>
  </conditionalFormatting>
  <conditionalFormatting sqref="L530:R530">
    <cfRule type="cellIs" dxfId="5166" priority="449" operator="equal">
      <formula>"X"</formula>
    </cfRule>
    <cfRule type="cellIs" dxfId="5165" priority="450" operator="equal">
      <formula>"V"</formula>
    </cfRule>
  </conditionalFormatting>
  <conditionalFormatting sqref="L532:R532">
    <cfRule type="cellIs" dxfId="5164" priority="445" operator="equal">
      <formula>"X"</formula>
    </cfRule>
    <cfRule type="cellIs" dxfId="5163" priority="446" operator="equal">
      <formula>"V"</formula>
    </cfRule>
  </conditionalFormatting>
  <conditionalFormatting sqref="L533:R533">
    <cfRule type="cellIs" dxfId="5162" priority="443" operator="equal">
      <formula>"X"</formula>
    </cfRule>
    <cfRule type="cellIs" dxfId="5161" priority="444" operator="equal">
      <formula>"V"</formula>
    </cfRule>
  </conditionalFormatting>
  <conditionalFormatting sqref="L536:R536">
    <cfRule type="cellIs" dxfId="5160" priority="437" operator="equal">
      <formula>"X"</formula>
    </cfRule>
    <cfRule type="cellIs" dxfId="5159" priority="438" operator="equal">
      <formula>"V"</formula>
    </cfRule>
  </conditionalFormatting>
  <conditionalFormatting sqref="L540:R540">
    <cfRule type="cellIs" dxfId="5158" priority="435" operator="equal">
      <formula>"X"</formula>
    </cfRule>
    <cfRule type="cellIs" dxfId="5157" priority="436" operator="equal">
      <formula>"V"</formula>
    </cfRule>
  </conditionalFormatting>
  <conditionalFormatting sqref="L541:R541">
    <cfRule type="cellIs" dxfId="5156" priority="433" operator="equal">
      <formula>"X"</formula>
    </cfRule>
    <cfRule type="cellIs" dxfId="5155" priority="434" operator="equal">
      <formula>"V"</formula>
    </cfRule>
  </conditionalFormatting>
  <conditionalFormatting sqref="L542:R542">
    <cfRule type="cellIs" dxfId="5154" priority="431" operator="equal">
      <formula>"X"</formula>
    </cfRule>
    <cfRule type="cellIs" dxfId="5153" priority="432" operator="equal">
      <formula>"V"</formula>
    </cfRule>
  </conditionalFormatting>
  <conditionalFormatting sqref="L543:R543">
    <cfRule type="cellIs" dxfId="5152" priority="429" operator="equal">
      <formula>"X"</formula>
    </cfRule>
    <cfRule type="cellIs" dxfId="5151" priority="430" operator="equal">
      <formula>"V"</formula>
    </cfRule>
  </conditionalFormatting>
  <conditionalFormatting sqref="L544:R544">
    <cfRule type="cellIs" dxfId="5150" priority="427" operator="equal">
      <formula>"X"</formula>
    </cfRule>
    <cfRule type="cellIs" dxfId="5149" priority="428" operator="equal">
      <formula>"V"</formula>
    </cfRule>
  </conditionalFormatting>
  <conditionalFormatting sqref="L545:R545">
    <cfRule type="cellIs" dxfId="5148" priority="425" operator="equal">
      <formula>"X"</formula>
    </cfRule>
    <cfRule type="cellIs" dxfId="5147" priority="426" operator="equal">
      <formula>"V"</formula>
    </cfRule>
  </conditionalFormatting>
  <conditionalFormatting sqref="L546:R546">
    <cfRule type="cellIs" dxfId="5146" priority="423" operator="equal">
      <formula>"X"</formula>
    </cfRule>
    <cfRule type="cellIs" dxfId="5145" priority="424" operator="equal">
      <formula>"V"</formula>
    </cfRule>
  </conditionalFormatting>
  <conditionalFormatting sqref="L547:R547">
    <cfRule type="cellIs" dxfId="5144" priority="421" operator="equal">
      <formula>"X"</formula>
    </cfRule>
    <cfRule type="cellIs" dxfId="5143" priority="422" operator="equal">
      <formula>"V"</formula>
    </cfRule>
  </conditionalFormatting>
  <conditionalFormatting sqref="L548:R548">
    <cfRule type="cellIs" dxfId="5142" priority="419" operator="equal">
      <formula>"X"</formula>
    </cfRule>
    <cfRule type="cellIs" dxfId="5141" priority="420" operator="equal">
      <formula>"V"</formula>
    </cfRule>
  </conditionalFormatting>
  <conditionalFormatting sqref="L559:R559">
    <cfRule type="cellIs" dxfId="5140" priority="417" operator="equal">
      <formula>"X"</formula>
    </cfRule>
    <cfRule type="cellIs" dxfId="5139" priority="418" operator="equal">
      <formula>"V"</formula>
    </cfRule>
  </conditionalFormatting>
  <conditionalFormatting sqref="L560:R560">
    <cfRule type="cellIs" dxfId="5138" priority="415" operator="equal">
      <formula>"X"</formula>
    </cfRule>
    <cfRule type="cellIs" dxfId="5137" priority="416" operator="equal">
      <formula>"V"</formula>
    </cfRule>
  </conditionalFormatting>
  <conditionalFormatting sqref="L566:R566">
    <cfRule type="cellIs" dxfId="5136" priority="413" operator="equal">
      <formula>"X"</formula>
    </cfRule>
    <cfRule type="cellIs" dxfId="5135" priority="414" operator="equal">
      <formula>"V"</formula>
    </cfRule>
  </conditionalFormatting>
  <conditionalFormatting sqref="L561:R561">
    <cfRule type="cellIs" dxfId="5134" priority="411" operator="equal">
      <formula>"X"</formula>
    </cfRule>
    <cfRule type="cellIs" dxfId="5133" priority="412" operator="equal">
      <formula>"V"</formula>
    </cfRule>
  </conditionalFormatting>
  <conditionalFormatting sqref="L562:R562">
    <cfRule type="cellIs" dxfId="5132" priority="409" operator="equal">
      <formula>"X"</formula>
    </cfRule>
    <cfRule type="cellIs" dxfId="5131" priority="410" operator="equal">
      <formula>"V"</formula>
    </cfRule>
  </conditionalFormatting>
  <conditionalFormatting sqref="L563:R563">
    <cfRule type="cellIs" dxfId="5130" priority="407" operator="equal">
      <formula>"X"</formula>
    </cfRule>
    <cfRule type="cellIs" dxfId="5129" priority="408" operator="equal">
      <formula>"V"</formula>
    </cfRule>
  </conditionalFormatting>
  <conditionalFormatting sqref="L564:R564">
    <cfRule type="cellIs" dxfId="5128" priority="405" operator="equal">
      <formula>"X"</formula>
    </cfRule>
    <cfRule type="cellIs" dxfId="5127" priority="406" operator="equal">
      <formula>"V"</formula>
    </cfRule>
  </conditionalFormatting>
  <conditionalFormatting sqref="L565:R565">
    <cfRule type="cellIs" dxfId="5126" priority="403" operator="equal">
      <formula>"X"</formula>
    </cfRule>
    <cfRule type="cellIs" dxfId="5125" priority="404" operator="equal">
      <formula>"V"</formula>
    </cfRule>
  </conditionalFormatting>
  <conditionalFormatting sqref="L567:R567">
    <cfRule type="cellIs" dxfId="5124" priority="401" operator="equal">
      <formula>"X"</formula>
    </cfRule>
    <cfRule type="cellIs" dxfId="5123" priority="402" operator="equal">
      <formula>"V"</formula>
    </cfRule>
  </conditionalFormatting>
  <conditionalFormatting sqref="Q329:R329">
    <cfRule type="cellIs" dxfId="5122" priority="391" operator="equal">
      <formula>"X"</formula>
    </cfRule>
    <cfRule type="cellIs" dxfId="5121" priority="392" operator="equal">
      <formula>"V"</formula>
    </cfRule>
  </conditionalFormatting>
  <conditionalFormatting sqref="Q330:R330">
    <cfRule type="cellIs" dxfId="5120" priority="389" operator="equal">
      <formula>"X"</formula>
    </cfRule>
    <cfRule type="cellIs" dxfId="5119" priority="390" operator="equal">
      <formula>"V"</formula>
    </cfRule>
  </conditionalFormatting>
  <conditionalFormatting sqref="Q332:R332">
    <cfRule type="cellIs" dxfId="5118" priority="385" operator="equal">
      <formula>"X"</formula>
    </cfRule>
    <cfRule type="cellIs" dxfId="5117" priority="386" operator="equal">
      <formula>"V"</formula>
    </cfRule>
  </conditionalFormatting>
  <conditionalFormatting sqref="Q328:R328">
    <cfRule type="cellIs" dxfId="5116" priority="393" operator="equal">
      <formula>"X"</formula>
    </cfRule>
    <cfRule type="cellIs" dxfId="5115" priority="394" operator="equal">
      <formula>"V"</formula>
    </cfRule>
  </conditionalFormatting>
  <conditionalFormatting sqref="Q333:R333">
    <cfRule type="cellIs" dxfId="5114" priority="383" operator="equal">
      <formula>"X"</formula>
    </cfRule>
    <cfRule type="cellIs" dxfId="5113" priority="384" operator="equal">
      <formula>"V"</formula>
    </cfRule>
  </conditionalFormatting>
  <conditionalFormatting sqref="Q331:R331">
    <cfRule type="cellIs" dxfId="5112" priority="387" operator="equal">
      <formula>"X"</formula>
    </cfRule>
    <cfRule type="cellIs" dxfId="5111" priority="388" operator="equal">
      <formula>"V"</formula>
    </cfRule>
  </conditionalFormatting>
  <conditionalFormatting sqref="Q334:R334">
    <cfRule type="cellIs" dxfId="5110" priority="381" operator="equal">
      <formula>"X"</formula>
    </cfRule>
    <cfRule type="cellIs" dxfId="5109" priority="382" operator="equal">
      <formula>"V"</formula>
    </cfRule>
  </conditionalFormatting>
  <conditionalFormatting sqref="Q336:R336">
    <cfRule type="cellIs" dxfId="5108" priority="379" operator="equal">
      <formula>"X"</formula>
    </cfRule>
    <cfRule type="cellIs" dxfId="5107" priority="380" operator="equal">
      <formula>"V"</formula>
    </cfRule>
  </conditionalFormatting>
  <conditionalFormatting sqref="Q335:R335">
    <cfRule type="cellIs" dxfId="5106" priority="377" operator="equal">
      <formula>"X"</formula>
    </cfRule>
    <cfRule type="cellIs" dxfId="5105" priority="378" operator="equal">
      <formula>"V"</formula>
    </cfRule>
  </conditionalFormatting>
  <conditionalFormatting sqref="Q337:R337">
    <cfRule type="cellIs" dxfId="5104" priority="375" operator="equal">
      <formula>"X"</formula>
    </cfRule>
    <cfRule type="cellIs" dxfId="5103" priority="376" operator="equal">
      <formula>"V"</formula>
    </cfRule>
  </conditionalFormatting>
  <conditionalFormatting sqref="Q444:R444">
    <cfRule type="cellIs" dxfId="5102" priority="201" operator="equal">
      <formula>"X"</formula>
    </cfRule>
    <cfRule type="cellIs" dxfId="5101" priority="202" operator="equal">
      <formula>"V"</formula>
    </cfRule>
  </conditionalFormatting>
  <conditionalFormatting sqref="Q338:R338">
    <cfRule type="cellIs" dxfId="5100" priority="373" operator="equal">
      <formula>"X"</formula>
    </cfRule>
    <cfRule type="cellIs" dxfId="5099" priority="374" operator="equal">
      <formula>"V"</formula>
    </cfRule>
  </conditionalFormatting>
  <conditionalFormatting sqref="Q339:R339">
    <cfRule type="cellIs" dxfId="5098" priority="371" operator="equal">
      <formula>"X"</formula>
    </cfRule>
    <cfRule type="cellIs" dxfId="5097" priority="372" operator="equal">
      <formula>"V"</formula>
    </cfRule>
  </conditionalFormatting>
  <conditionalFormatting sqref="Q340:R340">
    <cfRule type="cellIs" dxfId="5096" priority="369" operator="equal">
      <formula>"X"</formula>
    </cfRule>
    <cfRule type="cellIs" dxfId="5095" priority="370" operator="equal">
      <formula>"V"</formula>
    </cfRule>
  </conditionalFormatting>
  <conditionalFormatting sqref="Q341:R341">
    <cfRule type="cellIs" dxfId="5094" priority="367" operator="equal">
      <formula>"X"</formula>
    </cfRule>
    <cfRule type="cellIs" dxfId="5093" priority="368" operator="equal">
      <formula>"V"</formula>
    </cfRule>
  </conditionalFormatting>
  <conditionalFormatting sqref="Q342:R342">
    <cfRule type="cellIs" dxfId="5092" priority="365" operator="equal">
      <formula>"X"</formula>
    </cfRule>
    <cfRule type="cellIs" dxfId="5091" priority="366" operator="equal">
      <formula>"V"</formula>
    </cfRule>
  </conditionalFormatting>
  <conditionalFormatting sqref="Q343:R343">
    <cfRule type="cellIs" dxfId="5090" priority="363" operator="equal">
      <formula>"X"</formula>
    </cfRule>
    <cfRule type="cellIs" dxfId="5089" priority="364" operator="equal">
      <formula>"V"</formula>
    </cfRule>
  </conditionalFormatting>
  <conditionalFormatting sqref="Q344:R344">
    <cfRule type="cellIs" dxfId="5088" priority="361" operator="equal">
      <formula>"X"</formula>
    </cfRule>
    <cfRule type="cellIs" dxfId="5087" priority="362" operator="equal">
      <formula>"V"</formula>
    </cfRule>
  </conditionalFormatting>
  <conditionalFormatting sqref="Q345:R345">
    <cfRule type="cellIs" dxfId="5086" priority="359" operator="equal">
      <formula>"X"</formula>
    </cfRule>
    <cfRule type="cellIs" dxfId="5085" priority="360" operator="equal">
      <formula>"V"</formula>
    </cfRule>
  </conditionalFormatting>
  <conditionalFormatting sqref="Q346:R346">
    <cfRule type="cellIs" dxfId="5084" priority="357" operator="equal">
      <formula>"X"</formula>
    </cfRule>
    <cfRule type="cellIs" dxfId="5083" priority="358" operator="equal">
      <formula>"V"</formula>
    </cfRule>
  </conditionalFormatting>
  <conditionalFormatting sqref="Q347:R347">
    <cfRule type="cellIs" dxfId="5082" priority="355" operator="equal">
      <formula>"X"</formula>
    </cfRule>
    <cfRule type="cellIs" dxfId="5081" priority="356" operator="equal">
      <formula>"V"</formula>
    </cfRule>
  </conditionalFormatting>
  <conditionalFormatting sqref="Q350:R350">
    <cfRule type="cellIs" dxfId="5080" priority="353" operator="equal">
      <formula>"X"</formula>
    </cfRule>
    <cfRule type="cellIs" dxfId="5079" priority="354" operator="equal">
      <formula>"V"</formula>
    </cfRule>
  </conditionalFormatting>
  <conditionalFormatting sqref="Q351:R351">
    <cfRule type="cellIs" dxfId="5078" priority="351" operator="equal">
      <formula>"X"</formula>
    </cfRule>
    <cfRule type="cellIs" dxfId="5077" priority="352" operator="equal">
      <formula>"V"</formula>
    </cfRule>
  </conditionalFormatting>
  <conditionalFormatting sqref="Q352:R352">
    <cfRule type="cellIs" dxfId="5076" priority="349" operator="equal">
      <formula>"X"</formula>
    </cfRule>
    <cfRule type="cellIs" dxfId="5075" priority="350" operator="equal">
      <formula>"V"</formula>
    </cfRule>
  </conditionalFormatting>
  <conditionalFormatting sqref="Q353:R353">
    <cfRule type="cellIs" dxfId="5074" priority="347" operator="equal">
      <formula>"X"</formula>
    </cfRule>
    <cfRule type="cellIs" dxfId="5073" priority="348" operator="equal">
      <formula>"V"</formula>
    </cfRule>
  </conditionalFormatting>
  <conditionalFormatting sqref="Q354:R354">
    <cfRule type="cellIs" dxfId="5072" priority="345" operator="equal">
      <formula>"X"</formula>
    </cfRule>
    <cfRule type="cellIs" dxfId="5071" priority="346" operator="equal">
      <formula>"V"</formula>
    </cfRule>
  </conditionalFormatting>
  <conditionalFormatting sqref="Q355:R355">
    <cfRule type="cellIs" dxfId="5070" priority="343" operator="equal">
      <formula>"X"</formula>
    </cfRule>
    <cfRule type="cellIs" dxfId="5069" priority="344" operator="equal">
      <formula>"V"</formula>
    </cfRule>
  </conditionalFormatting>
  <conditionalFormatting sqref="Q410:R410">
    <cfRule type="cellIs" dxfId="5068" priority="255" operator="equal">
      <formula>"X"</formula>
    </cfRule>
    <cfRule type="cellIs" dxfId="5067" priority="256" operator="equal">
      <formula>"V"</formula>
    </cfRule>
  </conditionalFormatting>
  <conditionalFormatting sqref="Q357:R357">
    <cfRule type="cellIs" dxfId="5066" priority="339" operator="equal">
      <formula>"X"</formula>
    </cfRule>
    <cfRule type="cellIs" dxfId="5065" priority="340" operator="equal">
      <formula>"V"</formula>
    </cfRule>
  </conditionalFormatting>
  <conditionalFormatting sqref="Q358:R358">
    <cfRule type="cellIs" dxfId="5064" priority="337" operator="equal">
      <formula>"X"</formula>
    </cfRule>
    <cfRule type="cellIs" dxfId="5063" priority="338" operator="equal">
      <formula>"V"</formula>
    </cfRule>
  </conditionalFormatting>
  <conditionalFormatting sqref="Q359:R359">
    <cfRule type="cellIs" dxfId="5062" priority="335" operator="equal">
      <formula>"X"</formula>
    </cfRule>
    <cfRule type="cellIs" dxfId="5061" priority="336" operator="equal">
      <formula>"V"</formula>
    </cfRule>
  </conditionalFormatting>
  <conditionalFormatting sqref="Q360:R360">
    <cfRule type="cellIs" dxfId="5060" priority="333" operator="equal">
      <formula>"X"</formula>
    </cfRule>
    <cfRule type="cellIs" dxfId="5059" priority="334" operator="equal">
      <formula>"V"</formula>
    </cfRule>
  </conditionalFormatting>
  <conditionalFormatting sqref="Q361:R361">
    <cfRule type="cellIs" dxfId="5058" priority="331" operator="equal">
      <formula>"X"</formula>
    </cfRule>
    <cfRule type="cellIs" dxfId="5057" priority="332" operator="equal">
      <formula>"V"</formula>
    </cfRule>
  </conditionalFormatting>
  <conditionalFormatting sqref="Q362:R362">
    <cfRule type="cellIs" dxfId="5056" priority="329" operator="equal">
      <formula>"X"</formula>
    </cfRule>
    <cfRule type="cellIs" dxfId="5055" priority="330" operator="equal">
      <formula>"V"</formula>
    </cfRule>
  </conditionalFormatting>
  <conditionalFormatting sqref="Q364:R364">
    <cfRule type="cellIs" dxfId="5054" priority="327" operator="equal">
      <formula>"X"</formula>
    </cfRule>
    <cfRule type="cellIs" dxfId="5053" priority="328" operator="equal">
      <formula>"V"</formula>
    </cfRule>
  </conditionalFormatting>
  <conditionalFormatting sqref="Q365:R365">
    <cfRule type="cellIs" dxfId="5052" priority="325" operator="equal">
      <formula>"X"</formula>
    </cfRule>
    <cfRule type="cellIs" dxfId="5051" priority="326" operator="equal">
      <formula>"V"</formula>
    </cfRule>
  </conditionalFormatting>
  <conditionalFormatting sqref="Q366:R366">
    <cfRule type="cellIs" dxfId="5050" priority="323" operator="equal">
      <formula>"X"</formula>
    </cfRule>
    <cfRule type="cellIs" dxfId="5049" priority="324" operator="equal">
      <formula>"V"</formula>
    </cfRule>
  </conditionalFormatting>
  <conditionalFormatting sqref="Q367:R367">
    <cfRule type="cellIs" dxfId="5048" priority="321" operator="equal">
      <formula>"X"</formula>
    </cfRule>
    <cfRule type="cellIs" dxfId="5047" priority="322" operator="equal">
      <formula>"V"</formula>
    </cfRule>
  </conditionalFormatting>
  <conditionalFormatting sqref="Q368:R368">
    <cfRule type="cellIs" dxfId="5046" priority="319" operator="equal">
      <formula>"X"</formula>
    </cfRule>
    <cfRule type="cellIs" dxfId="5045" priority="320" operator="equal">
      <formula>"V"</formula>
    </cfRule>
  </conditionalFormatting>
  <conditionalFormatting sqref="Q369:R369">
    <cfRule type="cellIs" dxfId="5044" priority="317" operator="equal">
      <formula>"X"</formula>
    </cfRule>
    <cfRule type="cellIs" dxfId="5043" priority="318" operator="equal">
      <formula>"V"</formula>
    </cfRule>
  </conditionalFormatting>
  <conditionalFormatting sqref="Q370:R370">
    <cfRule type="cellIs" dxfId="5042" priority="315" operator="equal">
      <formula>"X"</formula>
    </cfRule>
    <cfRule type="cellIs" dxfId="5041" priority="316" operator="equal">
      <formula>"V"</formula>
    </cfRule>
  </conditionalFormatting>
  <conditionalFormatting sqref="Q371:R371">
    <cfRule type="cellIs" dxfId="5040" priority="313" operator="equal">
      <formula>"X"</formula>
    </cfRule>
    <cfRule type="cellIs" dxfId="5039" priority="314" operator="equal">
      <formula>"V"</formula>
    </cfRule>
  </conditionalFormatting>
  <conditionalFormatting sqref="Q372:R372">
    <cfRule type="cellIs" dxfId="5038" priority="311" operator="equal">
      <formula>"X"</formula>
    </cfRule>
    <cfRule type="cellIs" dxfId="5037" priority="312" operator="equal">
      <formula>"V"</formula>
    </cfRule>
  </conditionalFormatting>
  <conditionalFormatting sqref="Q373:R373">
    <cfRule type="cellIs" dxfId="5036" priority="309" operator="equal">
      <formula>"X"</formula>
    </cfRule>
    <cfRule type="cellIs" dxfId="5035" priority="310" operator="equal">
      <formula>"V"</formula>
    </cfRule>
  </conditionalFormatting>
  <conditionalFormatting sqref="Q374:R375">
    <cfRule type="cellIs" dxfId="5034" priority="307" operator="equal">
      <formula>"X"</formula>
    </cfRule>
    <cfRule type="cellIs" dxfId="5033" priority="308" operator="equal">
      <formula>"V"</formula>
    </cfRule>
  </conditionalFormatting>
  <conditionalFormatting sqref="Q376:R376">
    <cfRule type="cellIs" dxfId="5032" priority="305" operator="equal">
      <formula>"X"</formula>
    </cfRule>
    <cfRule type="cellIs" dxfId="5031" priority="306" operator="equal">
      <formula>"V"</formula>
    </cfRule>
  </conditionalFormatting>
  <conditionalFormatting sqref="Q377:R377">
    <cfRule type="cellIs" dxfId="5030" priority="303" operator="equal">
      <formula>"X"</formula>
    </cfRule>
    <cfRule type="cellIs" dxfId="5029" priority="304" operator="equal">
      <formula>"V"</formula>
    </cfRule>
  </conditionalFormatting>
  <conditionalFormatting sqref="Q378:R378">
    <cfRule type="cellIs" dxfId="5028" priority="301" operator="equal">
      <formula>"X"</formula>
    </cfRule>
    <cfRule type="cellIs" dxfId="5027" priority="302" operator="equal">
      <formula>"V"</formula>
    </cfRule>
  </conditionalFormatting>
  <conditionalFormatting sqref="Q379:R380">
    <cfRule type="cellIs" dxfId="5026" priority="299" operator="equal">
      <formula>"X"</formula>
    </cfRule>
    <cfRule type="cellIs" dxfId="5025" priority="300" operator="equal">
      <formula>"V"</formula>
    </cfRule>
  </conditionalFormatting>
  <conditionalFormatting sqref="Q381:R381">
    <cfRule type="cellIs" dxfId="5024" priority="297" operator="equal">
      <formula>"X"</formula>
    </cfRule>
    <cfRule type="cellIs" dxfId="5023" priority="298" operator="equal">
      <formula>"V"</formula>
    </cfRule>
  </conditionalFormatting>
  <conditionalFormatting sqref="Q382:R382">
    <cfRule type="cellIs" dxfId="5022" priority="295" operator="equal">
      <formula>"X"</formula>
    </cfRule>
    <cfRule type="cellIs" dxfId="5021" priority="296" operator="equal">
      <formula>"V"</formula>
    </cfRule>
  </conditionalFormatting>
  <conditionalFormatting sqref="Q383:R385">
    <cfRule type="cellIs" dxfId="5020" priority="293" operator="equal">
      <formula>"X"</formula>
    </cfRule>
    <cfRule type="cellIs" dxfId="5019" priority="294" operator="equal">
      <formula>"V"</formula>
    </cfRule>
  </conditionalFormatting>
  <conditionalFormatting sqref="Q386:R386">
    <cfRule type="cellIs" dxfId="5018" priority="291" operator="equal">
      <formula>"X"</formula>
    </cfRule>
    <cfRule type="cellIs" dxfId="5017" priority="292" operator="equal">
      <formula>"V"</formula>
    </cfRule>
  </conditionalFormatting>
  <conditionalFormatting sqref="Q387:R387">
    <cfRule type="cellIs" dxfId="5016" priority="289" operator="equal">
      <formula>"X"</formula>
    </cfRule>
    <cfRule type="cellIs" dxfId="5015" priority="290" operator="equal">
      <formula>"V"</formula>
    </cfRule>
  </conditionalFormatting>
  <conditionalFormatting sqref="Q388:R388">
    <cfRule type="cellIs" dxfId="5014" priority="287" operator="equal">
      <formula>"X"</formula>
    </cfRule>
    <cfRule type="cellIs" dxfId="5013" priority="288" operator="equal">
      <formula>"V"</formula>
    </cfRule>
  </conditionalFormatting>
  <conditionalFormatting sqref="Q356:R356">
    <cfRule type="cellIs" dxfId="5012" priority="285" operator="equal">
      <formula>"X"</formula>
    </cfRule>
    <cfRule type="cellIs" dxfId="5011" priority="286" operator="equal">
      <formula>"V"</formula>
    </cfRule>
  </conditionalFormatting>
  <conditionalFormatting sqref="Q389:R389">
    <cfRule type="cellIs" dxfId="5010" priority="283" operator="equal">
      <formula>"X"</formula>
    </cfRule>
    <cfRule type="cellIs" dxfId="5009" priority="284" operator="equal">
      <formula>"V"</formula>
    </cfRule>
  </conditionalFormatting>
  <conditionalFormatting sqref="Q390:R390">
    <cfRule type="cellIs" dxfId="5008" priority="281" operator="equal">
      <formula>"X"</formula>
    </cfRule>
    <cfRule type="cellIs" dxfId="5007" priority="282" operator="equal">
      <formula>"V"</formula>
    </cfRule>
  </conditionalFormatting>
  <conditionalFormatting sqref="Q391:R391">
    <cfRule type="cellIs" dxfId="5006" priority="279" operator="equal">
      <formula>"X"</formula>
    </cfRule>
    <cfRule type="cellIs" dxfId="5005" priority="280" operator="equal">
      <formula>"V"</formula>
    </cfRule>
  </conditionalFormatting>
  <conditionalFormatting sqref="Q399:R399">
    <cfRule type="cellIs" dxfId="5004" priority="277" operator="equal">
      <formula>"X"</formula>
    </cfRule>
    <cfRule type="cellIs" dxfId="5003" priority="278" operator="equal">
      <formula>"V"</formula>
    </cfRule>
  </conditionalFormatting>
  <conditionalFormatting sqref="Q400:R400">
    <cfRule type="cellIs" dxfId="5002" priority="275" operator="equal">
      <formula>"X"</formula>
    </cfRule>
    <cfRule type="cellIs" dxfId="5001" priority="276" operator="equal">
      <formula>"V"</formula>
    </cfRule>
  </conditionalFormatting>
  <conditionalFormatting sqref="Q401:R401">
    <cfRule type="cellIs" dxfId="5000" priority="273" operator="equal">
      <formula>"X"</formula>
    </cfRule>
    <cfRule type="cellIs" dxfId="4999" priority="274" operator="equal">
      <formula>"V"</formula>
    </cfRule>
  </conditionalFormatting>
  <conditionalFormatting sqref="Q402:R402">
    <cfRule type="cellIs" dxfId="4998" priority="271" operator="equal">
      <formula>"X"</formula>
    </cfRule>
    <cfRule type="cellIs" dxfId="4997" priority="272" operator="equal">
      <formula>"V"</formula>
    </cfRule>
  </conditionalFormatting>
  <conditionalFormatting sqref="Q403:R403">
    <cfRule type="cellIs" dxfId="4996" priority="269" operator="equal">
      <formula>"X"</formula>
    </cfRule>
    <cfRule type="cellIs" dxfId="4995" priority="270" operator="equal">
      <formula>"V"</formula>
    </cfRule>
  </conditionalFormatting>
  <conditionalFormatting sqref="Q404:R404">
    <cfRule type="cellIs" dxfId="4994" priority="267" operator="equal">
      <formula>"X"</formula>
    </cfRule>
    <cfRule type="cellIs" dxfId="4993" priority="268" operator="equal">
      <formula>"V"</formula>
    </cfRule>
  </conditionalFormatting>
  <conditionalFormatting sqref="Q405:R405">
    <cfRule type="cellIs" dxfId="4992" priority="265" operator="equal">
      <formula>"X"</formula>
    </cfRule>
    <cfRule type="cellIs" dxfId="4991" priority="266" operator="equal">
      <formula>"V"</formula>
    </cfRule>
  </conditionalFormatting>
  <conditionalFormatting sqref="Q406:R406">
    <cfRule type="cellIs" dxfId="4990" priority="263" operator="equal">
      <formula>"X"</formula>
    </cfRule>
    <cfRule type="cellIs" dxfId="4989" priority="264" operator="equal">
      <formula>"V"</formula>
    </cfRule>
  </conditionalFormatting>
  <conditionalFormatting sqref="Q407:R407">
    <cfRule type="cellIs" dxfId="4988" priority="261" operator="equal">
      <formula>"X"</formula>
    </cfRule>
    <cfRule type="cellIs" dxfId="4987" priority="262" operator="equal">
      <formula>"V"</formula>
    </cfRule>
  </conditionalFormatting>
  <conditionalFormatting sqref="Q408:R408">
    <cfRule type="cellIs" dxfId="4986" priority="259" operator="equal">
      <formula>"X"</formula>
    </cfRule>
    <cfRule type="cellIs" dxfId="4985" priority="260" operator="equal">
      <formula>"V"</formula>
    </cfRule>
  </conditionalFormatting>
  <conditionalFormatting sqref="Q409:R409">
    <cfRule type="cellIs" dxfId="4984" priority="257" operator="equal">
      <formula>"X"</formula>
    </cfRule>
    <cfRule type="cellIs" dxfId="4983" priority="258" operator="equal">
      <formula>"V"</formula>
    </cfRule>
  </conditionalFormatting>
  <conditionalFormatting sqref="Q416:R416">
    <cfRule type="cellIs" dxfId="4982" priority="249" operator="equal">
      <formula>"X"</formula>
    </cfRule>
    <cfRule type="cellIs" dxfId="4981" priority="250" operator="equal">
      <formula>"V"</formula>
    </cfRule>
  </conditionalFormatting>
  <conditionalFormatting sqref="Q411:R411">
    <cfRule type="cellIs" dxfId="4980" priority="253" operator="equal">
      <formula>"X"</formula>
    </cfRule>
    <cfRule type="cellIs" dxfId="4979" priority="254" operator="equal">
      <formula>"V"</formula>
    </cfRule>
  </conditionalFormatting>
  <conditionalFormatting sqref="Q412:R415">
    <cfRule type="cellIs" dxfId="4978" priority="251" operator="equal">
      <formula>"X"</formula>
    </cfRule>
    <cfRule type="cellIs" dxfId="4977" priority="252" operator="equal">
      <formula>"V"</formula>
    </cfRule>
  </conditionalFormatting>
  <conditionalFormatting sqref="Q417:R419">
    <cfRule type="cellIs" dxfId="4976" priority="247" operator="equal">
      <formula>"X"</formula>
    </cfRule>
    <cfRule type="cellIs" dxfId="4975" priority="248" operator="equal">
      <formula>"V"</formula>
    </cfRule>
  </conditionalFormatting>
  <conditionalFormatting sqref="Q420:R421">
    <cfRule type="cellIs" dxfId="4974" priority="245" operator="equal">
      <formula>"X"</formula>
    </cfRule>
    <cfRule type="cellIs" dxfId="4973" priority="246" operator="equal">
      <formula>"V"</formula>
    </cfRule>
  </conditionalFormatting>
  <conditionalFormatting sqref="Q422:R422">
    <cfRule type="cellIs" dxfId="4972" priority="243" operator="equal">
      <formula>"X"</formula>
    </cfRule>
    <cfRule type="cellIs" dxfId="4971" priority="244" operator="equal">
      <formula>"V"</formula>
    </cfRule>
  </conditionalFormatting>
  <conditionalFormatting sqref="Q423:R423">
    <cfRule type="cellIs" dxfId="4970" priority="241" operator="equal">
      <formula>"X"</formula>
    </cfRule>
    <cfRule type="cellIs" dxfId="4969" priority="242" operator="equal">
      <formula>"V"</formula>
    </cfRule>
  </conditionalFormatting>
  <conditionalFormatting sqref="Q424:R424">
    <cfRule type="cellIs" dxfId="4968" priority="239" operator="equal">
      <formula>"X"</formula>
    </cfRule>
    <cfRule type="cellIs" dxfId="4967" priority="240" operator="equal">
      <formula>"V"</formula>
    </cfRule>
  </conditionalFormatting>
  <conditionalFormatting sqref="Q425:R425">
    <cfRule type="cellIs" dxfId="4966" priority="237" operator="equal">
      <formula>"X"</formula>
    </cfRule>
    <cfRule type="cellIs" dxfId="4965" priority="238" operator="equal">
      <formula>"V"</formula>
    </cfRule>
  </conditionalFormatting>
  <conditionalFormatting sqref="Q426:R426">
    <cfRule type="cellIs" dxfId="4964" priority="235" operator="equal">
      <formula>"X"</formula>
    </cfRule>
    <cfRule type="cellIs" dxfId="4963" priority="236" operator="equal">
      <formula>"V"</formula>
    </cfRule>
  </conditionalFormatting>
  <conditionalFormatting sqref="Q427:R427">
    <cfRule type="cellIs" dxfId="4962" priority="233" operator="equal">
      <formula>"X"</formula>
    </cfRule>
    <cfRule type="cellIs" dxfId="4961" priority="234" operator="equal">
      <formula>"V"</formula>
    </cfRule>
  </conditionalFormatting>
  <conditionalFormatting sqref="Q428:R428">
    <cfRule type="cellIs" dxfId="4960" priority="231" operator="equal">
      <formula>"X"</formula>
    </cfRule>
    <cfRule type="cellIs" dxfId="4959" priority="232" operator="equal">
      <formula>"V"</formula>
    </cfRule>
  </conditionalFormatting>
  <conditionalFormatting sqref="Q429:R429">
    <cfRule type="cellIs" dxfId="4958" priority="229" operator="equal">
      <formula>"X"</formula>
    </cfRule>
    <cfRule type="cellIs" dxfId="4957" priority="230" operator="equal">
      <formula>"V"</formula>
    </cfRule>
  </conditionalFormatting>
  <conditionalFormatting sqref="Q430:R430">
    <cfRule type="cellIs" dxfId="4956" priority="227" operator="equal">
      <formula>"X"</formula>
    </cfRule>
    <cfRule type="cellIs" dxfId="4955" priority="228" operator="equal">
      <formula>"V"</formula>
    </cfRule>
  </conditionalFormatting>
  <conditionalFormatting sqref="Q431:R431">
    <cfRule type="cellIs" dxfId="4954" priority="225" operator="equal">
      <formula>"X"</formula>
    </cfRule>
    <cfRule type="cellIs" dxfId="4953" priority="226" operator="equal">
      <formula>"V"</formula>
    </cfRule>
  </conditionalFormatting>
  <conditionalFormatting sqref="Q432:R432">
    <cfRule type="cellIs" dxfId="4952" priority="223" operator="equal">
      <formula>"X"</formula>
    </cfRule>
    <cfRule type="cellIs" dxfId="4951" priority="224" operator="equal">
      <formula>"V"</formula>
    </cfRule>
  </conditionalFormatting>
  <conditionalFormatting sqref="Q433:R433">
    <cfRule type="cellIs" dxfId="4950" priority="221" operator="equal">
      <formula>"X"</formula>
    </cfRule>
    <cfRule type="cellIs" dxfId="4949" priority="222" operator="equal">
      <formula>"V"</formula>
    </cfRule>
  </conditionalFormatting>
  <conditionalFormatting sqref="Q438:R440">
    <cfRule type="cellIs" dxfId="4948" priority="219" operator="equal">
      <formula>"X"</formula>
    </cfRule>
    <cfRule type="cellIs" dxfId="4947" priority="220" operator="equal">
      <formula>"V"</formula>
    </cfRule>
  </conditionalFormatting>
  <conditionalFormatting sqref="Q434:R434">
    <cfRule type="cellIs" dxfId="4946" priority="217" operator="equal">
      <formula>"X"</formula>
    </cfRule>
    <cfRule type="cellIs" dxfId="4945" priority="218" operator="equal">
      <formula>"V"</formula>
    </cfRule>
  </conditionalFormatting>
  <conditionalFormatting sqref="Q435:R435">
    <cfRule type="cellIs" dxfId="4944" priority="215" operator="equal">
      <formula>"X"</formula>
    </cfRule>
    <cfRule type="cellIs" dxfId="4943" priority="216" operator="equal">
      <formula>"V"</formula>
    </cfRule>
  </conditionalFormatting>
  <conditionalFormatting sqref="Q436:R436">
    <cfRule type="cellIs" dxfId="4942" priority="213" operator="equal">
      <formula>"X"</formula>
    </cfRule>
    <cfRule type="cellIs" dxfId="4941" priority="214" operator="equal">
      <formula>"V"</formula>
    </cfRule>
  </conditionalFormatting>
  <conditionalFormatting sqref="Q437:R437">
    <cfRule type="cellIs" dxfId="4940" priority="211" operator="equal">
      <formula>"X"</formula>
    </cfRule>
    <cfRule type="cellIs" dxfId="4939" priority="212" operator="equal">
      <formula>"V"</formula>
    </cfRule>
  </conditionalFormatting>
  <conditionalFormatting sqref="Q441:R441">
    <cfRule type="cellIs" dxfId="4938" priority="209" operator="equal">
      <formula>"X"</formula>
    </cfRule>
    <cfRule type="cellIs" dxfId="4937" priority="210" operator="equal">
      <formula>"V"</formula>
    </cfRule>
  </conditionalFormatting>
  <conditionalFormatting sqref="Q442:R443">
    <cfRule type="cellIs" dxfId="4936" priority="205" operator="equal">
      <formula>"X"</formula>
    </cfRule>
    <cfRule type="cellIs" dxfId="4935" priority="206" operator="equal">
      <formula>"V"</formula>
    </cfRule>
  </conditionalFormatting>
  <conditionalFormatting sqref="Q445:R449">
    <cfRule type="cellIs" dxfId="4934" priority="203" operator="equal">
      <formula>"X"</formula>
    </cfRule>
    <cfRule type="cellIs" dxfId="4933" priority="204" operator="equal">
      <formula>"V"</formula>
    </cfRule>
  </conditionalFormatting>
  <conditionalFormatting sqref="N459:P461">
    <cfRule type="cellIs" dxfId="4932" priority="195" operator="equal">
      <formula>"X"</formula>
    </cfRule>
    <cfRule type="cellIs" dxfId="4931" priority="196" operator="equal">
      <formula>"V"</formula>
    </cfRule>
  </conditionalFormatting>
  <conditionalFormatting sqref="L457:R458">
    <cfRule type="cellIs" dxfId="4930" priority="199" operator="equal">
      <formula>"X"</formula>
    </cfRule>
    <cfRule type="cellIs" dxfId="4929" priority="200" operator="equal">
      <formula>"V"</formula>
    </cfRule>
  </conditionalFormatting>
  <conditionalFormatting sqref="L459:M461 Q459:R461">
    <cfRule type="cellIs" dxfId="4928" priority="197" operator="equal">
      <formula>"X"</formula>
    </cfRule>
    <cfRule type="cellIs" dxfId="4927" priority="198" operator="equal">
      <formula>"V"</formula>
    </cfRule>
  </conditionalFormatting>
  <conditionalFormatting sqref="L462:R462">
    <cfRule type="cellIs" dxfId="4926" priority="193" operator="equal">
      <formula>"X"</formula>
    </cfRule>
    <cfRule type="cellIs" dxfId="4925" priority="194" operator="equal">
      <formula>"V"</formula>
    </cfRule>
  </conditionalFormatting>
  <conditionalFormatting sqref="U8">
    <cfRule type="cellIs" dxfId="4924" priority="190" operator="equal">
      <formula>"F2&gt;$G2"</formula>
    </cfRule>
  </conditionalFormatting>
  <conditionalFormatting sqref="L174:R175">
    <cfRule type="cellIs" dxfId="4923" priority="187" operator="equal">
      <formula>"X"</formula>
    </cfRule>
    <cfRule type="cellIs" dxfId="4922" priority="188" operator="equal">
      <formula>"V"</formula>
    </cfRule>
  </conditionalFormatting>
  <conditionalFormatting sqref="AL1:AU4 AL6:AU11 AL602:AU1048576">
    <cfRule type="cellIs" dxfId="4921" priority="183" operator="equal">
      <formula>"NS"</formula>
    </cfRule>
    <cfRule type="cellIs" dxfId="4920" priority="184" operator="equal">
      <formula>"NA"</formula>
    </cfRule>
    <cfRule type="cellIs" dxfId="4919" priority="185" operator="equal">
      <formula>"X"</formula>
    </cfRule>
    <cfRule type="cellIs" dxfId="4918" priority="186" operator="equal">
      <formula>"V"</formula>
    </cfRule>
  </conditionalFormatting>
  <conditionalFormatting sqref="L323:R323">
    <cfRule type="cellIs" dxfId="4917" priority="178" operator="equal">
      <formula>"X"</formula>
    </cfRule>
    <cfRule type="cellIs" dxfId="4916" priority="179" operator="equal">
      <formula>"V"</formula>
    </cfRule>
  </conditionalFormatting>
  <conditionalFormatting sqref="Q30:R30">
    <cfRule type="cellIs" dxfId="4915" priority="176" operator="equal">
      <formula>"X"</formula>
    </cfRule>
    <cfRule type="cellIs" dxfId="4914" priority="177" operator="equal">
      <formula>"V"</formula>
    </cfRule>
  </conditionalFormatting>
  <conditionalFormatting sqref="L30:P30">
    <cfRule type="cellIs" dxfId="4913" priority="174" operator="equal">
      <formula>"X"</formula>
    </cfRule>
    <cfRule type="cellIs" dxfId="4912" priority="175" operator="equal">
      <formula>"V"</formula>
    </cfRule>
  </conditionalFormatting>
  <conditionalFormatting sqref="L44:P44">
    <cfRule type="cellIs" dxfId="4911" priority="172" operator="equal">
      <formula>"X"</formula>
    </cfRule>
    <cfRule type="cellIs" dxfId="4910" priority="173" operator="equal">
      <formula>"V"</formula>
    </cfRule>
  </conditionalFormatting>
  <conditionalFormatting sqref="L180:O180">
    <cfRule type="cellIs" dxfId="4909" priority="170" operator="equal">
      <formula>"X"</formula>
    </cfRule>
    <cfRule type="cellIs" dxfId="4908" priority="171" operator="equal">
      <formula>"V"</formula>
    </cfRule>
  </conditionalFormatting>
  <conditionalFormatting sqref="L195:R195">
    <cfRule type="cellIs" dxfId="4907" priority="168" operator="equal">
      <formula>"X"</formula>
    </cfRule>
    <cfRule type="cellIs" dxfId="4906" priority="169" operator="equal">
      <formula>"V"</formula>
    </cfRule>
  </conditionalFormatting>
  <conditionalFormatting sqref="L210:P211">
    <cfRule type="cellIs" dxfId="4905" priority="166" operator="equal">
      <formula>"X"</formula>
    </cfRule>
    <cfRule type="cellIs" dxfId="4904" priority="167" operator="equal">
      <formula>"V"</formula>
    </cfRule>
  </conditionalFormatting>
  <conditionalFormatting sqref="L470:R470">
    <cfRule type="cellIs" dxfId="4903" priority="164" operator="equal">
      <formula>"X"</formula>
    </cfRule>
    <cfRule type="cellIs" dxfId="4902" priority="165" operator="equal">
      <formula>"V"</formula>
    </cfRule>
  </conditionalFormatting>
  <conditionalFormatting sqref="N466:P468">
    <cfRule type="cellIs" dxfId="4901" priority="158" operator="equal">
      <formula>"X"</formula>
    </cfRule>
    <cfRule type="cellIs" dxfId="4900" priority="159" operator="equal">
      <formula>"V"</formula>
    </cfRule>
  </conditionalFormatting>
  <conditionalFormatting sqref="L466:M468 Q466:R468">
    <cfRule type="cellIs" dxfId="4899" priority="160" operator="equal">
      <formula>"X"</formula>
    </cfRule>
    <cfRule type="cellIs" dxfId="4898" priority="161" operator="equal">
      <formula>"V"</formula>
    </cfRule>
  </conditionalFormatting>
  <conditionalFormatting sqref="L469:R469">
    <cfRule type="cellIs" dxfId="4897" priority="156" operator="equal">
      <formula>"X"</formula>
    </cfRule>
    <cfRule type="cellIs" dxfId="4896" priority="157" operator="equal">
      <formula>"V"</formula>
    </cfRule>
  </conditionalFormatting>
  <conditionalFormatting sqref="L464:R465">
    <cfRule type="cellIs" dxfId="4895" priority="147" operator="equal">
      <formula>"X"</formula>
    </cfRule>
    <cfRule type="cellIs" dxfId="4894" priority="148" operator="equal">
      <formula>"V"</formula>
    </cfRule>
  </conditionalFormatting>
  <conditionalFormatting sqref="AL12:AU126 AL456:AU509 AL512:AU512 AL514:AU593 AL289:AU451 AL282:AU286 AL130:AU280">
    <cfRule type="cellIs" dxfId="4893" priority="132" operator="equal">
      <formula>"NA"</formula>
    </cfRule>
    <cfRule type="cellIs" dxfId="4892" priority="133" operator="equal">
      <formula>"NS"</formula>
    </cfRule>
    <cfRule type="cellIs" dxfId="4891" priority="134" operator="equal">
      <formula>"S"</formula>
    </cfRule>
    <cfRule type="cellIs" dxfId="4890" priority="135" operator="equal">
      <formula>"A"</formula>
    </cfRule>
    <cfRule type="cellIs" dxfId="4889" priority="136" operator="equal">
      <formula>"X"</formula>
    </cfRule>
    <cfRule type="cellIs" dxfId="4888" priority="137" operator="equal">
      <formula>"L"</formula>
    </cfRule>
    <cfRule type="cellIs" dxfId="4887" priority="138" operator="equal">
      <formula>"V"</formula>
    </cfRule>
  </conditionalFormatting>
  <conditionalFormatting sqref="Q452:R452">
    <cfRule type="cellIs" dxfId="4886" priority="130" operator="equal">
      <formula>"X"</formula>
    </cfRule>
    <cfRule type="cellIs" dxfId="4885" priority="131" operator="equal">
      <formula>"V"</formula>
    </cfRule>
  </conditionalFormatting>
  <conditionalFormatting sqref="AL452:AU452">
    <cfRule type="cellIs" dxfId="4884" priority="123" operator="equal">
      <formula>"NA"</formula>
    </cfRule>
    <cfRule type="cellIs" dxfId="4883" priority="124" operator="equal">
      <formula>"NS"</formula>
    </cfRule>
    <cfRule type="cellIs" dxfId="4882" priority="125" operator="equal">
      <formula>"S"</formula>
    </cfRule>
    <cfRule type="cellIs" dxfId="4881" priority="126" operator="equal">
      <formula>"A"</formula>
    </cfRule>
    <cfRule type="cellIs" dxfId="4880" priority="127" operator="equal">
      <formula>"X"</formula>
    </cfRule>
    <cfRule type="cellIs" dxfId="4879" priority="128" operator="equal">
      <formula>"L"</formula>
    </cfRule>
    <cfRule type="cellIs" dxfId="4878" priority="129" operator="equal">
      <formula>"V"</formula>
    </cfRule>
  </conditionalFormatting>
  <conditionalFormatting sqref="L127:R127">
    <cfRule type="cellIs" dxfId="4877" priority="121" operator="equal">
      <formula>"X"</formula>
    </cfRule>
    <cfRule type="cellIs" dxfId="4876" priority="122" operator="equal">
      <formula>"V"</formula>
    </cfRule>
  </conditionalFormatting>
  <conditionalFormatting sqref="AL127:AU127">
    <cfRule type="cellIs" dxfId="4875" priority="114" operator="equal">
      <formula>"NA"</formula>
    </cfRule>
    <cfRule type="cellIs" dxfId="4874" priority="115" operator="equal">
      <formula>"NS"</formula>
    </cfRule>
    <cfRule type="cellIs" dxfId="4873" priority="116" operator="equal">
      <formula>"S"</formula>
    </cfRule>
    <cfRule type="cellIs" dxfId="4872" priority="117" operator="equal">
      <formula>"A"</formula>
    </cfRule>
    <cfRule type="cellIs" dxfId="4871" priority="118" operator="equal">
      <formula>"X"</formula>
    </cfRule>
    <cfRule type="cellIs" dxfId="4870" priority="119" operator="equal">
      <formula>"L"</formula>
    </cfRule>
    <cfRule type="cellIs" dxfId="4869" priority="120" operator="equal">
      <formula>"V"</formula>
    </cfRule>
  </conditionalFormatting>
  <conditionalFormatting sqref="L128:R128">
    <cfRule type="cellIs" dxfId="4868" priority="112" operator="equal">
      <formula>"X"</formula>
    </cfRule>
    <cfRule type="cellIs" dxfId="4867" priority="113" operator="equal">
      <formula>"V"</formula>
    </cfRule>
  </conditionalFormatting>
  <conditionalFormatting sqref="AL128:AU128">
    <cfRule type="cellIs" dxfId="4866" priority="105" operator="equal">
      <formula>"NA"</formula>
    </cfRule>
    <cfRule type="cellIs" dxfId="4865" priority="106" operator="equal">
      <formula>"NS"</formula>
    </cfRule>
    <cfRule type="cellIs" dxfId="4864" priority="107" operator="equal">
      <formula>"S"</formula>
    </cfRule>
    <cfRule type="cellIs" dxfId="4863" priority="108" operator="equal">
      <formula>"A"</formula>
    </cfRule>
    <cfRule type="cellIs" dxfId="4862" priority="109" operator="equal">
      <formula>"X"</formula>
    </cfRule>
    <cfRule type="cellIs" dxfId="4861" priority="110" operator="equal">
      <formula>"L"</formula>
    </cfRule>
    <cfRule type="cellIs" dxfId="4860" priority="111" operator="equal">
      <formula>"V"</formula>
    </cfRule>
  </conditionalFormatting>
  <conditionalFormatting sqref="L129:R129">
    <cfRule type="cellIs" dxfId="4859" priority="103" operator="equal">
      <formula>"X"</formula>
    </cfRule>
    <cfRule type="cellIs" dxfId="4858" priority="104" operator="equal">
      <formula>"V"</formula>
    </cfRule>
  </conditionalFormatting>
  <conditionalFormatting sqref="AL129:AU129">
    <cfRule type="cellIs" dxfId="4857" priority="96" operator="equal">
      <formula>"NA"</formula>
    </cfRule>
    <cfRule type="cellIs" dxfId="4856" priority="97" operator="equal">
      <formula>"NS"</formula>
    </cfRule>
    <cfRule type="cellIs" dxfId="4855" priority="98" operator="equal">
      <formula>"S"</formula>
    </cfRule>
    <cfRule type="cellIs" dxfId="4854" priority="99" operator="equal">
      <formula>"A"</formula>
    </cfRule>
    <cfRule type="cellIs" dxfId="4853" priority="100" operator="equal">
      <formula>"X"</formula>
    </cfRule>
    <cfRule type="cellIs" dxfId="4852" priority="101" operator="equal">
      <formula>"L"</formula>
    </cfRule>
    <cfRule type="cellIs" dxfId="4851" priority="102" operator="equal">
      <formula>"V"</formula>
    </cfRule>
  </conditionalFormatting>
  <conditionalFormatting sqref="L594:R601">
    <cfRule type="cellIs" dxfId="4850" priority="94" operator="equal">
      <formula>"X"</formula>
    </cfRule>
    <cfRule type="cellIs" dxfId="4849" priority="95" operator="equal">
      <formula>"V"</formula>
    </cfRule>
  </conditionalFormatting>
  <conditionalFormatting sqref="AL594:AU601">
    <cfRule type="cellIs" dxfId="4848" priority="90" operator="equal">
      <formula>"NS"</formula>
    </cfRule>
    <cfRule type="cellIs" dxfId="4847" priority="91" operator="equal">
      <formula>"NA"</formula>
    </cfRule>
    <cfRule type="cellIs" dxfId="4846" priority="92" operator="equal">
      <formula>"X"</formula>
    </cfRule>
    <cfRule type="cellIs" dxfId="4845" priority="93" operator="equal">
      <formula>"V"</formula>
    </cfRule>
  </conditionalFormatting>
  <conditionalFormatting sqref="L511:R511">
    <cfRule type="cellIs" dxfId="4844" priority="79" operator="equal">
      <formula>"X"</formula>
    </cfRule>
    <cfRule type="cellIs" dxfId="4843" priority="80" operator="equal">
      <formula>"V"</formula>
    </cfRule>
  </conditionalFormatting>
  <conditionalFormatting sqref="AL511:AU511">
    <cfRule type="cellIs" dxfId="4842" priority="72" operator="equal">
      <formula>"NA"</formula>
    </cfRule>
    <cfRule type="cellIs" dxfId="4841" priority="73" operator="equal">
      <formula>"NS"</formula>
    </cfRule>
    <cfRule type="cellIs" dxfId="4840" priority="74" operator="equal">
      <formula>"S"</formula>
    </cfRule>
    <cfRule type="cellIs" dxfId="4839" priority="75" operator="equal">
      <formula>"A"</formula>
    </cfRule>
    <cfRule type="cellIs" dxfId="4838" priority="76" operator="equal">
      <formula>"X"</formula>
    </cfRule>
    <cfRule type="cellIs" dxfId="4837" priority="77" operator="equal">
      <formula>"L"</formula>
    </cfRule>
    <cfRule type="cellIs" dxfId="4836" priority="78" operator="equal">
      <formula>"V"</formula>
    </cfRule>
  </conditionalFormatting>
  <conditionalFormatting sqref="L510:R510">
    <cfRule type="cellIs" dxfId="4835" priority="70" operator="equal">
      <formula>"X"</formula>
    </cfRule>
    <cfRule type="cellIs" dxfId="4834" priority="71" operator="equal">
      <formula>"V"</formula>
    </cfRule>
  </conditionalFormatting>
  <conditionalFormatting sqref="AL510:AU510">
    <cfRule type="cellIs" dxfId="4833" priority="63" operator="equal">
      <formula>"NA"</formula>
    </cfRule>
    <cfRule type="cellIs" dxfId="4832" priority="64" operator="equal">
      <formula>"NS"</formula>
    </cfRule>
    <cfRule type="cellIs" dxfId="4831" priority="65" operator="equal">
      <formula>"S"</formula>
    </cfRule>
    <cfRule type="cellIs" dxfId="4830" priority="66" operator="equal">
      <formula>"A"</formula>
    </cfRule>
    <cfRule type="cellIs" dxfId="4829" priority="67" operator="equal">
      <formula>"X"</formula>
    </cfRule>
    <cfRule type="cellIs" dxfId="4828" priority="68" operator="equal">
      <formula>"L"</formula>
    </cfRule>
    <cfRule type="cellIs" dxfId="4827" priority="69" operator="equal">
      <formula>"V"</formula>
    </cfRule>
  </conditionalFormatting>
  <conditionalFormatting sqref="L513:R513">
    <cfRule type="cellIs" dxfId="4826" priority="61" operator="equal">
      <formula>"X"</formula>
    </cfRule>
    <cfRule type="cellIs" dxfId="4825" priority="62" operator="equal">
      <formula>"V"</formula>
    </cfRule>
  </conditionalFormatting>
  <conditionalFormatting sqref="AL513:AU513">
    <cfRule type="cellIs" dxfId="4824" priority="54" operator="equal">
      <formula>"NA"</formula>
    </cfRule>
    <cfRule type="cellIs" dxfId="4823" priority="55" operator="equal">
      <formula>"NS"</formula>
    </cfRule>
    <cfRule type="cellIs" dxfId="4822" priority="56" operator="equal">
      <formula>"S"</formula>
    </cfRule>
    <cfRule type="cellIs" dxfId="4821" priority="57" operator="equal">
      <formula>"A"</formula>
    </cfRule>
    <cfRule type="cellIs" dxfId="4820" priority="58" operator="equal">
      <formula>"X"</formula>
    </cfRule>
    <cfRule type="cellIs" dxfId="4819" priority="59" operator="equal">
      <formula>"L"</formula>
    </cfRule>
    <cfRule type="cellIs" dxfId="4818" priority="60" operator="equal">
      <formula>"V"</formula>
    </cfRule>
  </conditionalFormatting>
  <conditionalFormatting sqref="I287:J287 L287:R287">
    <cfRule type="cellIs" dxfId="4817" priority="53" operator="equal">
      <formula>"F2&gt;$G2"</formula>
    </cfRule>
  </conditionalFormatting>
  <conditionalFormatting sqref="L287:R288">
    <cfRule type="cellIs" dxfId="4816" priority="51" operator="equal">
      <formula>"X"</formula>
    </cfRule>
    <cfRule type="cellIs" dxfId="4815" priority="52" operator="equal">
      <formula>"V"</formula>
    </cfRule>
  </conditionalFormatting>
  <conditionalFormatting sqref="U287">
    <cfRule type="cellIs" dxfId="4814" priority="50" operator="equal">
      <formula>"F2&gt;$G2"</formula>
    </cfRule>
  </conditionalFormatting>
  <conditionalFormatting sqref="L281:R281">
    <cfRule type="cellIs" dxfId="4813" priority="35" operator="equal">
      <formula>"X"</formula>
    </cfRule>
    <cfRule type="cellIs" dxfId="4812" priority="36" operator="equal">
      <formula>"V"</formula>
    </cfRule>
  </conditionalFormatting>
  <conditionalFormatting sqref="AL281:AU281">
    <cfRule type="cellIs" dxfId="4811" priority="28" operator="equal">
      <formula>"NA"</formula>
    </cfRule>
    <cfRule type="cellIs" dxfId="4810" priority="29" operator="equal">
      <formula>"NS"</formula>
    </cfRule>
    <cfRule type="cellIs" dxfId="4809" priority="30" operator="equal">
      <formula>"S"</formula>
    </cfRule>
    <cfRule type="cellIs" dxfId="4808" priority="31" operator="equal">
      <formula>"A"</formula>
    </cfRule>
    <cfRule type="cellIs" dxfId="4807" priority="32" operator="equal">
      <formula>"X"</formula>
    </cfRule>
    <cfRule type="cellIs" dxfId="4806" priority="33" operator="equal">
      <formula>"L"</formula>
    </cfRule>
    <cfRule type="cellIs" dxfId="4805" priority="34" operator="equal">
      <formula>"V"</formula>
    </cfRule>
  </conditionalFormatting>
  <conditionalFormatting sqref="Q453:R453">
    <cfRule type="cellIs" dxfId="4804" priority="26" operator="equal">
      <formula>"X"</formula>
    </cfRule>
    <cfRule type="cellIs" dxfId="4803" priority="27" operator="equal">
      <formula>"V"</formula>
    </cfRule>
  </conditionalFormatting>
  <conditionalFormatting sqref="AL453:AU453">
    <cfRule type="cellIs" dxfId="4802" priority="19" operator="equal">
      <formula>"NA"</formula>
    </cfRule>
    <cfRule type="cellIs" dxfId="4801" priority="20" operator="equal">
      <formula>"NS"</formula>
    </cfRule>
    <cfRule type="cellIs" dxfId="4800" priority="21" operator="equal">
      <formula>"S"</formula>
    </cfRule>
    <cfRule type="cellIs" dxfId="4799" priority="22" operator="equal">
      <formula>"A"</formula>
    </cfRule>
    <cfRule type="cellIs" dxfId="4798" priority="23" operator="equal">
      <formula>"X"</formula>
    </cfRule>
    <cfRule type="cellIs" dxfId="4797" priority="24" operator="equal">
      <formula>"L"</formula>
    </cfRule>
    <cfRule type="cellIs" dxfId="4796" priority="25" operator="equal">
      <formula>"V"</formula>
    </cfRule>
  </conditionalFormatting>
  <conditionalFormatting sqref="Q455:R455">
    <cfRule type="cellIs" dxfId="4795" priority="17" operator="equal">
      <formula>"X"</formula>
    </cfRule>
    <cfRule type="cellIs" dxfId="4794" priority="18" operator="equal">
      <formula>"V"</formula>
    </cfRule>
  </conditionalFormatting>
  <conditionalFormatting sqref="AL455:AU455">
    <cfRule type="cellIs" dxfId="4793" priority="10" operator="equal">
      <formula>"NA"</formula>
    </cfRule>
    <cfRule type="cellIs" dxfId="4792" priority="11" operator="equal">
      <formula>"NS"</formula>
    </cfRule>
    <cfRule type="cellIs" dxfId="4791" priority="12" operator="equal">
      <formula>"S"</formula>
    </cfRule>
    <cfRule type="cellIs" dxfId="4790" priority="13" operator="equal">
      <formula>"A"</formula>
    </cfRule>
    <cfRule type="cellIs" dxfId="4789" priority="14" operator="equal">
      <formula>"X"</formula>
    </cfRule>
    <cfRule type="cellIs" dxfId="4788" priority="15" operator="equal">
      <formula>"L"</formula>
    </cfRule>
    <cfRule type="cellIs" dxfId="4787" priority="16" operator="equal">
      <formula>"V"</formula>
    </cfRule>
  </conditionalFormatting>
  <conditionalFormatting sqref="Q454:R454">
    <cfRule type="cellIs" dxfId="4786" priority="8" operator="equal">
      <formula>"X"</formula>
    </cfRule>
    <cfRule type="cellIs" dxfId="4785" priority="9" operator="equal">
      <formula>"V"</formula>
    </cfRule>
  </conditionalFormatting>
  <conditionalFormatting sqref="AL454:AU454">
    <cfRule type="cellIs" dxfId="4784" priority="1" operator="equal">
      <formula>"NA"</formula>
    </cfRule>
    <cfRule type="cellIs" dxfId="4783" priority="2" operator="equal">
      <formula>"NS"</formula>
    </cfRule>
    <cfRule type="cellIs" dxfId="4782" priority="3" operator="equal">
      <formula>"S"</formula>
    </cfRule>
    <cfRule type="cellIs" dxfId="4781" priority="4" operator="equal">
      <formula>"A"</formula>
    </cfRule>
    <cfRule type="cellIs" dxfId="4780" priority="5" operator="equal">
      <formula>"X"</formula>
    </cfRule>
    <cfRule type="cellIs" dxfId="4779" priority="6" operator="equal">
      <formula>"L"</formula>
    </cfRule>
    <cfRule type="cellIs" dxfId="4778" priority="7" operator="equal">
      <formula>"V"</formula>
    </cfRule>
  </conditionalFormatting>
  <hyperlinks>
    <hyperlink ref="B32" r:id="rId2"/>
    <hyperlink ref="B33" r:id="rId3"/>
    <hyperlink ref="B34" r:id="rId4"/>
    <hyperlink ref="B35" r:id="rId5"/>
    <hyperlink ref="B36" r:id="rId6"/>
    <hyperlink ref="B37" r:id="rId7"/>
    <hyperlink ref="B38" r:id="rId8"/>
    <hyperlink ref="B39" r:id="rId9"/>
    <hyperlink ref="B40" r:id="rId10"/>
    <hyperlink ref="B41" r:id="rId11"/>
    <hyperlink ref="B42" r:id="rId12"/>
    <hyperlink ref="B43" r:id="rId13"/>
    <hyperlink ref="B45" r:id="rId14"/>
    <hyperlink ref="B47" r:id="rId15"/>
    <hyperlink ref="B48" r:id="rId16"/>
    <hyperlink ref="B49" r:id="rId17"/>
    <hyperlink ref="B50" r:id="rId18"/>
    <hyperlink ref="B51" r:id="rId19"/>
    <hyperlink ref="B52" r:id="rId20"/>
    <hyperlink ref="B53" r:id="rId21"/>
    <hyperlink ref="B54" r:id="rId22"/>
    <hyperlink ref="B55" r:id="rId23"/>
    <hyperlink ref="B56" r:id="rId24"/>
    <hyperlink ref="B57" r:id="rId25"/>
    <hyperlink ref="B58" r:id="rId26"/>
    <hyperlink ref="B59" r:id="rId27"/>
    <hyperlink ref="B60" r:id="rId28"/>
    <hyperlink ref="B61" r:id="rId29"/>
    <hyperlink ref="B62" r:id="rId30"/>
    <hyperlink ref="B63" r:id="rId31"/>
    <hyperlink ref="B64" r:id="rId32"/>
    <hyperlink ref="B68" r:id="rId33"/>
    <hyperlink ref="B69" r:id="rId34"/>
    <hyperlink ref="B70" r:id="rId35"/>
    <hyperlink ref="B72" r:id="rId36"/>
    <hyperlink ref="B73" r:id="rId37"/>
    <hyperlink ref="B74" r:id="rId38"/>
    <hyperlink ref="B75" r:id="rId39"/>
    <hyperlink ref="B76" r:id="rId40"/>
    <hyperlink ref="B77" r:id="rId41"/>
    <hyperlink ref="B78" r:id="rId42"/>
    <hyperlink ref="B81" r:id="rId43"/>
    <hyperlink ref="B82" r:id="rId44"/>
    <hyperlink ref="B83" r:id="rId45"/>
    <hyperlink ref="B84" r:id="rId46"/>
    <hyperlink ref="B85" r:id="rId47"/>
    <hyperlink ref="B86" r:id="rId48"/>
    <hyperlink ref="B87" r:id="rId49"/>
    <hyperlink ref="B88" r:id="rId50"/>
    <hyperlink ref="B89" r:id="rId51"/>
    <hyperlink ref="B96" r:id="rId52"/>
    <hyperlink ref="B97" r:id="rId53"/>
    <hyperlink ref="B98" r:id="rId54"/>
    <hyperlink ref="B99" r:id="rId55"/>
    <hyperlink ref="B100" r:id="rId56"/>
    <hyperlink ref="B102" r:id="rId57"/>
    <hyperlink ref="B103" r:id="rId58"/>
    <hyperlink ref="B104" r:id="rId59"/>
    <hyperlink ref="B105" r:id="rId60"/>
    <hyperlink ref="B106" r:id="rId61"/>
    <hyperlink ref="B107" r:id="rId62"/>
    <hyperlink ref="B108" r:id="rId63"/>
    <hyperlink ref="B109" r:id="rId64"/>
    <hyperlink ref="B110" r:id="rId65"/>
    <hyperlink ref="B111" r:id="rId66"/>
    <hyperlink ref="B112" r:id="rId67"/>
    <hyperlink ref="B113" r:id="rId68"/>
    <hyperlink ref="B114" r:id="rId69"/>
    <hyperlink ref="B115" r:id="rId70"/>
    <hyperlink ref="B117" r:id="rId71"/>
    <hyperlink ref="B133" r:id="rId72"/>
    <hyperlink ref="B134" r:id="rId73"/>
    <hyperlink ref="B135" r:id="rId74"/>
    <hyperlink ref="B136" r:id="rId75"/>
    <hyperlink ref="B137" r:id="rId76"/>
    <hyperlink ref="B138" r:id="rId77"/>
    <hyperlink ref="B139" r:id="rId78"/>
    <hyperlink ref="B140" r:id="rId79"/>
    <hyperlink ref="B142" r:id="rId80"/>
    <hyperlink ref="B144" r:id="rId81"/>
    <hyperlink ref="B145" r:id="rId82"/>
    <hyperlink ref="B146" r:id="rId83"/>
    <hyperlink ref="B147" r:id="rId84"/>
    <hyperlink ref="B148" r:id="rId85"/>
    <hyperlink ref="B149" r:id="rId86"/>
    <hyperlink ref="B150" r:id="rId87"/>
    <hyperlink ref="B151" r:id="rId88"/>
    <hyperlink ref="B153" r:id="rId89"/>
    <hyperlink ref="B154" r:id="rId90"/>
    <hyperlink ref="B155" r:id="rId91"/>
    <hyperlink ref="B156" r:id="rId92"/>
    <hyperlink ref="B157" r:id="rId93"/>
    <hyperlink ref="B158" r:id="rId94"/>
    <hyperlink ref="B159" r:id="rId95"/>
    <hyperlink ref="B160" r:id="rId96"/>
    <hyperlink ref="B162" r:id="rId97"/>
    <hyperlink ref="B163" r:id="rId98"/>
    <hyperlink ref="B169" r:id="rId99"/>
    <hyperlink ref="B170" r:id="rId100"/>
    <hyperlink ref="B171" r:id="rId101"/>
    <hyperlink ref="B172" r:id="rId102"/>
    <hyperlink ref="B176" r:id="rId103"/>
    <hyperlink ref="B177" r:id="rId104"/>
    <hyperlink ref="B178" r:id="rId105"/>
    <hyperlink ref="B181" r:id="rId106"/>
    <hyperlink ref="B182" r:id="rId107"/>
    <hyperlink ref="B183" r:id="rId108"/>
    <hyperlink ref="B184" r:id="rId109"/>
    <hyperlink ref="B186" r:id="rId110"/>
    <hyperlink ref="B187" r:id="rId111"/>
    <hyperlink ref="B188" r:id="rId112"/>
    <hyperlink ref="B189" r:id="rId113"/>
    <hyperlink ref="B190" r:id="rId114"/>
    <hyperlink ref="B191" r:id="rId115"/>
    <hyperlink ref="B192" r:id="rId116"/>
    <hyperlink ref="B193" r:id="rId117"/>
    <hyperlink ref="B196" r:id="rId118"/>
    <hyperlink ref="B197" r:id="rId119"/>
    <hyperlink ref="B198" r:id="rId120"/>
    <hyperlink ref="B199" r:id="rId121"/>
    <hyperlink ref="B200" r:id="rId122"/>
    <hyperlink ref="B201" r:id="rId123"/>
    <hyperlink ref="B202" r:id="rId124"/>
    <hyperlink ref="B203" r:id="rId125"/>
    <hyperlink ref="B204" r:id="rId126"/>
    <hyperlink ref="B205" r:id="rId127"/>
    <hyperlink ref="B206" r:id="rId128"/>
    <hyperlink ref="B207" r:id="rId129"/>
    <hyperlink ref="B208" r:id="rId130"/>
    <hyperlink ref="B209" r:id="rId131"/>
    <hyperlink ref="B212" r:id="rId132"/>
    <hyperlink ref="B213" r:id="rId133"/>
    <hyperlink ref="B216" r:id="rId134"/>
    <hyperlink ref="B217" r:id="rId135"/>
    <hyperlink ref="B218" r:id="rId136"/>
    <hyperlink ref="B219" r:id="rId137"/>
    <hyperlink ref="B220" r:id="rId138"/>
    <hyperlink ref="B221" r:id="rId139"/>
    <hyperlink ref="B222" r:id="rId140"/>
    <hyperlink ref="B223" r:id="rId141"/>
    <hyperlink ref="B224" r:id="rId142"/>
    <hyperlink ref="B225" r:id="rId143"/>
    <hyperlink ref="B229" r:id="rId144"/>
    <hyperlink ref="B230" r:id="rId145"/>
    <hyperlink ref="B231" r:id="rId146"/>
    <hyperlink ref="B234" r:id="rId147"/>
    <hyperlink ref="B235" r:id="rId148"/>
    <hyperlink ref="B236" r:id="rId149"/>
    <hyperlink ref="B240" r:id="rId150"/>
    <hyperlink ref="B247" r:id="rId151"/>
    <hyperlink ref="B249" r:id="rId152"/>
    <hyperlink ref="B260" r:id="rId153"/>
    <hyperlink ref="B261" r:id="rId154"/>
    <hyperlink ref="B262" r:id="rId155"/>
    <hyperlink ref="B263" r:id="rId156"/>
    <hyperlink ref="B264" r:id="rId157"/>
    <hyperlink ref="B265" r:id="rId158"/>
    <hyperlink ref="B266" r:id="rId159"/>
    <hyperlink ref="B267" r:id="rId160"/>
    <hyperlink ref="B269" r:id="rId161"/>
    <hyperlink ref="B270" r:id="rId162"/>
    <hyperlink ref="B271" r:id="rId163"/>
    <hyperlink ref="B272" r:id="rId164"/>
    <hyperlink ref="B273" r:id="rId165"/>
    <hyperlink ref="B274" r:id="rId166"/>
    <hyperlink ref="B275" r:id="rId167"/>
    <hyperlink ref="B276" r:id="rId168"/>
    <hyperlink ref="B277" r:id="rId169"/>
    <hyperlink ref="B278" r:id="rId170"/>
    <hyperlink ref="B282" r:id="rId171"/>
    <hyperlink ref="B295" r:id="rId172"/>
    <hyperlink ref="B296" r:id="rId173"/>
    <hyperlink ref="B297" r:id="rId174"/>
    <hyperlink ref="B298" r:id="rId175"/>
    <hyperlink ref="B299" r:id="rId176"/>
    <hyperlink ref="B300" r:id="rId177"/>
    <hyperlink ref="B301" r:id="rId178"/>
    <hyperlink ref="B302" r:id="rId179"/>
    <hyperlink ref="B303" r:id="rId180"/>
    <hyperlink ref="B304" r:id="rId181"/>
    <hyperlink ref="B305" r:id="rId182"/>
    <hyperlink ref="B306" r:id="rId183"/>
    <hyperlink ref="B307" r:id="rId184"/>
    <hyperlink ref="B308" r:id="rId185"/>
    <hyperlink ref="B309" r:id="rId186"/>
    <hyperlink ref="B310" r:id="rId187"/>
    <hyperlink ref="B311" r:id="rId188"/>
    <hyperlink ref="B312" r:id="rId189"/>
    <hyperlink ref="B313" r:id="rId190"/>
    <hyperlink ref="B314" r:id="rId191"/>
    <hyperlink ref="B315" r:id="rId192"/>
    <hyperlink ref="B316" r:id="rId193"/>
    <hyperlink ref="B317" r:id="rId194"/>
    <hyperlink ref="B318" r:id="rId195"/>
    <hyperlink ref="B319" r:id="rId196"/>
    <hyperlink ref="B473" r:id="rId197"/>
    <hyperlink ref="B474" r:id="rId198"/>
    <hyperlink ref="B475" r:id="rId199"/>
    <hyperlink ref="B476" r:id="rId200"/>
    <hyperlink ref="B477" r:id="rId201"/>
    <hyperlink ref="B328" r:id="rId202"/>
    <hyperlink ref="B329" r:id="rId203"/>
    <hyperlink ref="B330" r:id="rId204"/>
    <hyperlink ref="B331" r:id="rId205"/>
    <hyperlink ref="B332" r:id="rId206"/>
    <hyperlink ref="B333" r:id="rId207"/>
    <hyperlink ref="B334" r:id="rId208"/>
    <hyperlink ref="B335" r:id="rId209"/>
    <hyperlink ref="B336" r:id="rId210"/>
    <hyperlink ref="B337" r:id="rId211"/>
    <hyperlink ref="B338" r:id="rId212"/>
    <hyperlink ref="B339" r:id="rId213"/>
    <hyperlink ref="B340" r:id="rId214"/>
    <hyperlink ref="B341" r:id="rId215"/>
    <hyperlink ref="B342" r:id="rId216"/>
    <hyperlink ref="B343" r:id="rId217"/>
    <hyperlink ref="B345" r:id="rId218"/>
    <hyperlink ref="B346" r:id="rId219"/>
    <hyperlink ref="B347" r:id="rId220"/>
    <hyperlink ref="B348" r:id="rId221"/>
    <hyperlink ref="B349" r:id="rId222"/>
    <hyperlink ref="B350" r:id="rId223"/>
    <hyperlink ref="B351" r:id="rId224"/>
    <hyperlink ref="B352" r:id="rId225"/>
    <hyperlink ref="B353" r:id="rId226"/>
    <hyperlink ref="B354" r:id="rId227"/>
    <hyperlink ref="B355" r:id="rId228"/>
    <hyperlink ref="B356" r:id="rId229"/>
    <hyperlink ref="B357" r:id="rId230"/>
    <hyperlink ref="B358" r:id="rId231"/>
    <hyperlink ref="B359" r:id="rId232"/>
    <hyperlink ref="B360" r:id="rId233"/>
    <hyperlink ref="B361" r:id="rId234"/>
    <hyperlink ref="B362" r:id="rId235"/>
    <hyperlink ref="B363" r:id="rId236"/>
    <hyperlink ref="B364" r:id="rId237"/>
    <hyperlink ref="B365" r:id="rId238"/>
    <hyperlink ref="B366" r:id="rId239"/>
    <hyperlink ref="B367" r:id="rId240"/>
    <hyperlink ref="B368" r:id="rId241"/>
    <hyperlink ref="B369" r:id="rId242"/>
    <hyperlink ref="B372" r:id="rId243"/>
    <hyperlink ref="B373" r:id="rId244"/>
    <hyperlink ref="B374" r:id="rId245"/>
    <hyperlink ref="B375" r:id="rId246"/>
    <hyperlink ref="B376" r:id="rId247"/>
    <hyperlink ref="B377" r:id="rId248"/>
    <hyperlink ref="B378" r:id="rId249"/>
    <hyperlink ref="B379" r:id="rId250"/>
    <hyperlink ref="B380" r:id="rId251"/>
    <hyperlink ref="B381" r:id="rId252"/>
    <hyperlink ref="B382" r:id="rId253"/>
    <hyperlink ref="B383" r:id="rId254"/>
    <hyperlink ref="B384" r:id="rId255"/>
    <hyperlink ref="B385" r:id="rId256"/>
    <hyperlink ref="B386" r:id="rId257"/>
    <hyperlink ref="B387" r:id="rId258"/>
    <hyperlink ref="B388" r:id="rId259"/>
    <hyperlink ref="B389" r:id="rId260"/>
    <hyperlink ref="B390" r:id="rId261"/>
    <hyperlink ref="B391" r:id="rId262"/>
    <hyperlink ref="B392" r:id="rId263"/>
    <hyperlink ref="B393" r:id="rId264"/>
    <hyperlink ref="B394" r:id="rId265"/>
    <hyperlink ref="B395" r:id="rId266"/>
    <hyperlink ref="B399" r:id="rId267"/>
    <hyperlink ref="B400" r:id="rId268"/>
    <hyperlink ref="B401" r:id="rId269"/>
    <hyperlink ref="B402" r:id="rId270"/>
    <hyperlink ref="B403" r:id="rId271"/>
    <hyperlink ref="B404" r:id="rId272"/>
    <hyperlink ref="B405" r:id="rId273"/>
    <hyperlink ref="B406" r:id="rId274"/>
    <hyperlink ref="B407" r:id="rId275"/>
    <hyperlink ref="B408" r:id="rId276"/>
    <hyperlink ref="B409" r:id="rId277"/>
    <hyperlink ref="B410" r:id="rId278"/>
    <hyperlink ref="B430" r:id="rId279"/>
    <hyperlink ref="B434" r:id="rId280"/>
    <hyperlink ref="B482" r:id="rId281"/>
    <hyperlink ref="B483" r:id="rId282"/>
    <hyperlink ref="B484" r:id="rId283"/>
    <hyperlink ref="B485" r:id="rId284"/>
    <hyperlink ref="B486" r:id="rId285"/>
    <hyperlink ref="B487" r:id="rId286"/>
    <hyperlink ref="B488" r:id="rId287"/>
    <hyperlink ref="B489" r:id="rId288"/>
    <hyperlink ref="B492" r:id="rId289"/>
    <hyperlink ref="B493" r:id="rId290"/>
    <hyperlink ref="B494" r:id="rId291"/>
    <hyperlink ref="B495" r:id="rId292"/>
    <hyperlink ref="B496" r:id="rId293"/>
    <hyperlink ref="B497" r:id="rId294"/>
    <hyperlink ref="B498" r:id="rId295"/>
    <hyperlink ref="B517" r:id="rId296"/>
    <hyperlink ref="B518" r:id="rId297"/>
    <hyperlink ref="B519" r:id="rId298"/>
    <hyperlink ref="B520" r:id="rId299"/>
    <hyperlink ref="B521" r:id="rId300"/>
    <hyperlink ref="B522" r:id="rId301"/>
    <hyperlink ref="B523" r:id="rId302"/>
    <hyperlink ref="B526" r:id="rId303"/>
    <hyperlink ref="B527" r:id="rId304"/>
    <hyperlink ref="B528" r:id="rId305"/>
    <hyperlink ref="B529" r:id="rId306"/>
    <hyperlink ref="B530" r:id="rId307"/>
    <hyperlink ref="B531" r:id="rId308"/>
    <hyperlink ref="B532" r:id="rId309"/>
    <hyperlink ref="B533" r:id="rId310"/>
    <hyperlink ref="B539" r:id="rId311"/>
    <hyperlink ref="B540" r:id="rId312"/>
    <hyperlink ref="B541" r:id="rId313"/>
    <hyperlink ref="B542" r:id="rId314"/>
    <hyperlink ref="B543" r:id="rId315"/>
    <hyperlink ref="B544" r:id="rId316"/>
    <hyperlink ref="B545" r:id="rId317"/>
    <hyperlink ref="B551" r:id="rId318"/>
    <hyperlink ref="B552" r:id="rId319"/>
    <hyperlink ref="B555" r:id="rId320"/>
    <hyperlink ref="B602" r:id="rId321"/>
    <hyperlink ref="B604" r:id="rId322"/>
    <hyperlink ref="B605" r:id="rId323"/>
    <hyperlink ref="B606" r:id="rId324"/>
    <hyperlink ref="B607" r:id="rId325"/>
    <hyperlink ref="B608" r:id="rId326"/>
    <hyperlink ref="B609" r:id="rId327"/>
    <hyperlink ref="B610" r:id="rId328"/>
    <hyperlink ref="B611" r:id="rId329"/>
    <hyperlink ref="B612" r:id="rId330"/>
    <hyperlink ref="B613" r:id="rId331"/>
    <hyperlink ref="B614" r:id="rId332"/>
    <hyperlink ref="B615" r:id="rId333"/>
    <hyperlink ref="B616" r:id="rId334"/>
    <hyperlink ref="B617" r:id="rId335"/>
    <hyperlink ref="B618" r:id="rId336"/>
    <hyperlink ref="B619" r:id="rId337"/>
    <hyperlink ref="B626" r:id="rId338"/>
    <hyperlink ref="B627" r:id="rId339"/>
    <hyperlink ref="B628" r:id="rId340"/>
    <hyperlink ref="B629" r:id="rId341"/>
    <hyperlink ref="B630" r:id="rId342"/>
    <hyperlink ref="B631" r:id="rId343"/>
    <hyperlink ref="B632" r:id="rId344"/>
    <hyperlink ref="B633" r:id="rId345"/>
    <hyperlink ref="B634" r:id="rId346"/>
    <hyperlink ref="B635" r:id="rId347"/>
    <hyperlink ref="B636" r:id="rId348"/>
    <hyperlink ref="B637" r:id="rId349"/>
    <hyperlink ref="B638" r:id="rId350"/>
    <hyperlink ref="B639" r:id="rId351"/>
    <hyperlink ref="B640" r:id="rId352"/>
    <hyperlink ref="B641" r:id="rId353"/>
    <hyperlink ref="B642" r:id="rId354"/>
    <hyperlink ref="B643" r:id="rId355"/>
    <hyperlink ref="B644" r:id="rId356"/>
    <hyperlink ref="B645" r:id="rId357"/>
    <hyperlink ref="B646" r:id="rId358"/>
    <hyperlink ref="B647" r:id="rId359"/>
    <hyperlink ref="B648" r:id="rId360"/>
    <hyperlink ref="B649" r:id="rId361"/>
    <hyperlink ref="B79" r:id="rId362" display="IAA007_03"/>
    <hyperlink ref="B116" r:id="rId363"/>
    <hyperlink ref="B118:B120" r:id="rId364" display="IAA024_04"/>
    <hyperlink ref="B121" r:id="rId365" display="IAA024_04"/>
    <hyperlink ref="B164" r:id="rId366" display="CTA029"/>
    <hyperlink ref="B185" r:id="rId367" display="PSA004_03"/>
    <hyperlink ref="B214" r:id="rId368" display="PSA026"/>
    <hyperlink ref="B435:B440" r:id="rId369" display="APA091"/>
    <hyperlink ref="B439" r:id="rId370" display="APA091"/>
    <hyperlink ref="B215" r:id="rId371" display="PSA026"/>
    <hyperlink ref="B165:B166" r:id="rId372" display="CTA029"/>
    <hyperlink ref="B620" r:id="rId373" display="PLE018"/>
    <hyperlink ref="B621:B623" r:id="rId374" display="PLE018"/>
    <hyperlink ref="B95" r:id="rId375"/>
    <hyperlink ref="B94" r:id="rId376"/>
    <hyperlink ref="B93" r:id="rId377"/>
    <hyperlink ref="B92" r:id="rId378"/>
    <hyperlink ref="B91" r:id="rId379"/>
    <hyperlink ref="B90" r:id="rId380"/>
    <hyperlink ref="B194" r:id="rId381" display="PSA013_02"/>
    <hyperlink ref="B242" r:id="rId382" display="PFA001_11"/>
    <hyperlink ref="B441" r:id="rId383" display="APA091"/>
    <hyperlink ref="B442:B443" r:id="rId384" display="APA091"/>
    <hyperlink ref="B534" r:id="rId385" display="TBD001_01"/>
    <hyperlink ref="B536" r:id="rId386" display="TBD001_01"/>
    <hyperlink ref="B546" r:id="rId387"/>
    <hyperlink ref="B547:B548" r:id="rId388" display="TBD001_08"/>
    <hyperlink ref="B558" r:id="rId389" display="PDA001"/>
    <hyperlink ref="B559:B567" r:id="rId390" display="PDA001"/>
    <hyperlink ref="B570" r:id="rId391" display="PDA001"/>
    <hyperlink ref="B44" r:id="rId392" display="BFA003_08 "/>
    <hyperlink ref="B210" r:id="rId393" display="PSA024"/>
    <hyperlink ref="B211" r:id="rId394" display="PSA024"/>
    <hyperlink ref="B195" r:id="rId395" display="PSA013_02"/>
    <hyperlink ref="B320" r:id="rId396" display="STA027"/>
    <hyperlink ref="B279" r:id="rId397" display="PFA005_05"/>
    <hyperlink ref="B268" r:id="rId398" display="PFA004_03"/>
    <hyperlink ref="B233" r:id="rId399" display="PFA001_06 "/>
    <hyperlink ref="B237" r:id="rId400" display="PFA001_10"/>
    <hyperlink ref="B238" r:id="rId401" display="PFA001_10"/>
    <hyperlink ref="B239" r:id="rId402" display="PFA001_10"/>
    <hyperlink ref="B241" r:id="rId403" display="PFA001_11"/>
    <hyperlink ref="B243" r:id="rId404" display="PFA001_11"/>
    <hyperlink ref="B244:B245" r:id="rId405" display="PFA001_11"/>
    <hyperlink ref="B246" r:id="rId406" display="PFA001_11"/>
    <hyperlink ref="B248" r:id="rId407" display="PFA002_01"/>
    <hyperlink ref="B250" r:id="rId408" display="PFA002_02"/>
    <hyperlink ref="B251:B259" r:id="rId409" display="PFA002_02"/>
    <hyperlink ref="B321" r:id="rId410" display="STA027"/>
    <hyperlink ref="B322" r:id="rId411" display="STA027"/>
    <hyperlink ref="B444" r:id="rId412" display="APA091"/>
    <hyperlink ref="B577" r:id="rId413" display="PDA001"/>
    <hyperlink ref="B578" r:id="rId414" display="PDA001"/>
    <hyperlink ref="B450" r:id="rId415" display="APA091"/>
    <hyperlink ref="B449" r:id="rId416" display="APA091"/>
    <hyperlink ref="B451:B456" r:id="rId417" display="APA091"/>
    <hyperlink ref="B280" r:id="rId418" display="PFA005_05"/>
    <hyperlink ref="B323" r:id="rId419" display="STA027"/>
    <hyperlink ref="B452" r:id="rId420" display="APA091"/>
    <hyperlink ref="B594" r:id="rId421" display="Preload and OS"/>
    <hyperlink ref="B596" r:id="rId422"/>
    <hyperlink ref="B597" r:id="rId423"/>
    <hyperlink ref="B598" r:id="rId424"/>
    <hyperlink ref="B599" r:id="rId425"/>
    <hyperlink ref="B600" r:id="rId426"/>
    <hyperlink ref="B601" r:id="rId427"/>
    <hyperlink ref="B289" r:id="rId428"/>
    <hyperlink ref="B290" r:id="rId429"/>
    <hyperlink ref="B281" r:id="rId430" display="PFA005_05"/>
    <hyperlink ref="B453" r:id="rId431" display="APA091"/>
    <hyperlink ref="B455" r:id="rId432" display="APA091"/>
    <hyperlink ref="B454" r:id="rId433" display="APA091"/>
  </hyperlinks>
  <pageMargins left="0.69861111111111096" right="0.69861111111111096" top="1.1430555555555599" bottom="1.1430555555555599" header="0.51180555555555496" footer="0.51180555555555496"/>
  <pageSetup paperSize="9" scale="42" firstPageNumber="0" orientation="landscape" horizontalDpi="300" verticalDpi="300" r:id="rId434"/>
  <drawing r:id="rId435"/>
  <legacyDrawing r:id="rId43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Y650"/>
  <sheetViews>
    <sheetView showGridLines="0" zoomScale="60" zoomScaleNormal="60" workbookViewId="0">
      <pane xSplit="5" ySplit="9" topLeftCell="F346" activePane="bottomRight" state="frozen"/>
      <selection pane="topRight" activeCell="E1" sqref="E1"/>
      <selection pane="bottomLeft" activeCell="A6" sqref="A6"/>
      <selection pane="bottomRight" activeCell="C368" sqref="C368"/>
    </sheetView>
  </sheetViews>
  <sheetFormatPr defaultColWidth="8.6640625" defaultRowHeight="15" outlineLevelRow="1" outlineLevelCol="1"/>
  <cols>
    <col min="1" max="1" width="0.6640625" style="151" customWidth="1"/>
    <col min="2" max="2" width="17" style="163" customWidth="1"/>
    <col min="3" max="3" width="33.9140625" style="7" customWidth="1"/>
    <col min="4" max="4" width="7.9140625" style="13" customWidth="1"/>
    <col min="5" max="5" width="10.5" style="2" customWidth="1"/>
    <col min="6" max="6" width="7.9140625" style="1" customWidth="1"/>
    <col min="7" max="7" width="6.83203125" style="3" customWidth="1"/>
    <col min="8" max="8" width="9" style="11" customWidth="1"/>
    <col min="9" max="9" width="8.83203125" style="10" customWidth="1"/>
    <col min="10" max="10" width="11.08203125" style="10" customWidth="1"/>
    <col min="11" max="11" width="10.58203125" style="265" customWidth="1"/>
    <col min="12" max="14" width="8.08203125" style="4" customWidth="1" outlineLevel="1"/>
    <col min="15" max="15" width="5.1640625" style="4" customWidth="1" outlineLevel="1"/>
    <col min="16" max="16" width="7.33203125" style="4" customWidth="1" outlineLevel="1"/>
    <col min="17" max="18" width="5" style="4" customWidth="1" outlineLevel="1"/>
    <col min="19" max="19" width="25.6640625" style="5" customWidth="1" outlineLevel="1"/>
    <col min="20" max="20" width="13.83203125" style="4" customWidth="1"/>
    <col min="21" max="21" width="10" style="10" customWidth="1" collapsed="1"/>
    <col min="22" max="22" width="6.83203125" style="5" customWidth="1"/>
    <col min="23" max="23" width="11.1640625" style="5" customWidth="1"/>
    <col min="24" max="24" width="9.33203125" style="4" customWidth="1"/>
    <col min="25" max="25" width="14.4140625" style="10" customWidth="1"/>
    <col min="26" max="26" width="2.6640625" style="151" customWidth="1"/>
    <col min="27" max="27" width="10.58203125" style="4" customWidth="1"/>
    <col min="28" max="28" width="10.58203125" style="10" customWidth="1"/>
    <col min="29" max="29" width="9.83203125" style="4" customWidth="1"/>
    <col min="30" max="30" width="9.83203125" style="10" customWidth="1"/>
    <col min="31" max="31" width="35.58203125" style="10" customWidth="1"/>
    <col min="32" max="33" width="9.83203125" style="4" customWidth="1"/>
    <col min="34" max="34" width="9.83203125" style="10" customWidth="1"/>
    <col min="35" max="35" width="35.58203125" style="4" customWidth="1"/>
    <col min="36" max="36" width="9.83203125" style="4" customWidth="1"/>
    <col min="37" max="37" width="9.6640625" style="5" customWidth="1"/>
    <col min="38" max="47" width="8.9140625" style="4" customWidth="1" outlineLevel="1"/>
    <col min="48" max="50" width="10.58203125" style="10" customWidth="1"/>
    <col min="51" max="51" width="30.4140625" style="151" customWidth="1"/>
    <col min="52" max="1016" width="9" style="151" customWidth="1"/>
    <col min="1017" max="16384" width="8.6640625" style="151"/>
  </cols>
  <sheetData>
    <row r="1" spans="2:51" ht="23.5">
      <c r="B1" s="416" t="s">
        <v>2576</v>
      </c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187"/>
      <c r="U1" s="283"/>
      <c r="V1" s="284"/>
      <c r="W1" s="284"/>
      <c r="X1" s="285"/>
      <c r="Y1" s="283"/>
      <c r="Z1" s="284"/>
      <c r="AA1" s="285"/>
      <c r="AB1" s="283"/>
      <c r="AC1" s="286"/>
      <c r="AD1" s="283"/>
      <c r="AE1" s="283"/>
      <c r="AF1" s="285"/>
      <c r="AG1" s="285"/>
      <c r="AH1" s="283"/>
      <c r="AI1" s="285"/>
      <c r="AJ1" s="283"/>
      <c r="AK1" s="283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7"/>
      <c r="AW1" s="287"/>
      <c r="AX1" s="283"/>
      <c r="AY1" s="191"/>
    </row>
    <row r="2" spans="2:51" ht="20" customHeight="1">
      <c r="B2" s="150" t="s">
        <v>2577</v>
      </c>
      <c r="C2" s="291" t="s">
        <v>1646</v>
      </c>
      <c r="D2" s="193"/>
      <c r="E2" s="193"/>
      <c r="F2" s="193"/>
      <c r="G2" s="193"/>
      <c r="H2" s="193"/>
      <c r="I2" s="193"/>
      <c r="J2" s="193"/>
      <c r="K2" s="250"/>
      <c r="L2" s="193"/>
      <c r="M2" s="193"/>
      <c r="N2" s="193"/>
      <c r="O2" s="193"/>
      <c r="P2" s="193"/>
      <c r="Q2" s="193"/>
      <c r="R2" s="193"/>
      <c r="S2" s="193"/>
      <c r="T2" s="193"/>
      <c r="U2" s="220"/>
      <c r="V2" s="193"/>
      <c r="W2" s="193"/>
      <c r="X2" s="193"/>
      <c r="Y2" s="220"/>
      <c r="AA2" s="193"/>
      <c r="AB2" s="220"/>
      <c r="AC2" s="193"/>
      <c r="AD2" s="220"/>
      <c r="AE2" s="220"/>
      <c r="AF2" s="193"/>
      <c r="AG2" s="193"/>
      <c r="AH2" s="220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220"/>
      <c r="AW2" s="220"/>
      <c r="AX2" s="220"/>
    </row>
    <row r="3" spans="2:51" ht="20" customHeight="1">
      <c r="B3" s="150" t="s">
        <v>1647</v>
      </c>
      <c r="C3" s="292">
        <v>15</v>
      </c>
      <c r="D3" s="193"/>
      <c r="E3" s="193"/>
      <c r="F3" s="193"/>
      <c r="G3" s="193"/>
      <c r="H3" s="193"/>
      <c r="I3" s="193"/>
      <c r="J3" s="193"/>
      <c r="K3" s="250"/>
      <c r="L3" s="193"/>
      <c r="M3" s="193"/>
      <c r="N3" s="193"/>
      <c r="O3" s="193"/>
      <c r="P3" s="193"/>
      <c r="Q3" s="193"/>
      <c r="R3" s="193"/>
      <c r="S3" s="193"/>
      <c r="T3" s="193"/>
      <c r="U3" s="220"/>
      <c r="V3" s="193"/>
      <c r="W3" s="193"/>
      <c r="X3" s="193"/>
      <c r="Y3" s="220"/>
      <c r="AA3" s="193"/>
      <c r="AB3" s="220"/>
      <c r="AC3" s="193"/>
      <c r="AD3" s="220"/>
      <c r="AE3" s="220"/>
      <c r="AF3" s="193"/>
      <c r="AG3" s="193"/>
      <c r="AH3" s="220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220"/>
      <c r="AW3" s="220"/>
      <c r="AX3" s="220"/>
      <c r="AY3" s="190"/>
    </row>
    <row r="4" spans="2:51" s="189" customFormat="1" ht="21">
      <c r="B4" s="222" t="s">
        <v>2578</v>
      </c>
      <c r="C4" s="293">
        <v>43813</v>
      </c>
      <c r="D4" s="188"/>
      <c r="E4" s="188"/>
      <c r="F4" s="188"/>
      <c r="G4" s="188"/>
      <c r="H4" s="188"/>
      <c r="I4" s="188"/>
      <c r="J4" s="188"/>
      <c r="K4" s="251"/>
      <c r="L4" s="188"/>
      <c r="M4" s="188"/>
      <c r="N4" s="188"/>
      <c r="O4" s="188"/>
      <c r="P4" s="188"/>
      <c r="Q4" s="188"/>
      <c r="R4" s="188"/>
      <c r="S4" s="188"/>
      <c r="T4" s="188"/>
      <c r="U4" s="220"/>
      <c r="V4" s="188"/>
      <c r="W4" s="188"/>
      <c r="X4" s="188"/>
      <c r="Y4" s="220"/>
      <c r="AA4" s="211"/>
      <c r="AB4" s="211"/>
      <c r="AC4" s="188"/>
      <c r="AD4" s="211"/>
      <c r="AE4" s="211"/>
      <c r="AF4" s="211"/>
      <c r="AG4" s="211"/>
      <c r="AH4" s="211"/>
      <c r="AI4" s="211"/>
      <c r="AJ4" s="211"/>
      <c r="AK4" s="211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211"/>
      <c r="AW4" s="211"/>
      <c r="AX4" s="211"/>
    </row>
    <row r="5" spans="2:51" s="152" customFormat="1" ht="24.5" customHeight="1">
      <c r="B5" s="192"/>
      <c r="C5" s="147"/>
      <c r="D5" s="147"/>
      <c r="E5" s="147"/>
      <c r="F5" s="147"/>
      <c r="G5" s="147"/>
      <c r="H5" s="424" t="s">
        <v>1536</v>
      </c>
      <c r="I5" s="425"/>
      <c r="J5" s="425"/>
      <c r="K5" s="425"/>
      <c r="L5" s="421" t="s">
        <v>1589</v>
      </c>
      <c r="M5" s="422"/>
      <c r="N5" s="422"/>
      <c r="O5" s="422"/>
      <c r="P5" s="422"/>
      <c r="Q5" s="422"/>
      <c r="R5" s="422"/>
      <c r="S5" s="423"/>
      <c r="T5" s="296" t="s">
        <v>1537</v>
      </c>
      <c r="U5" s="238" t="s">
        <v>1538</v>
      </c>
      <c r="V5" s="296" t="s">
        <v>1537</v>
      </c>
      <c r="W5" s="296" t="s">
        <v>1537</v>
      </c>
      <c r="X5" s="296" t="s">
        <v>1537</v>
      </c>
      <c r="Y5" s="238" t="s">
        <v>1538</v>
      </c>
      <c r="AA5" s="296" t="s">
        <v>1537</v>
      </c>
      <c r="AB5" s="238" t="s">
        <v>1538</v>
      </c>
      <c r="AC5" s="296" t="s">
        <v>1537</v>
      </c>
      <c r="AD5" s="238" t="s">
        <v>1538</v>
      </c>
      <c r="AE5" s="296" t="s">
        <v>1537</v>
      </c>
      <c r="AF5" s="296" t="s">
        <v>1537</v>
      </c>
      <c r="AG5" s="296" t="s">
        <v>2579</v>
      </c>
      <c r="AH5" s="238" t="s">
        <v>1538</v>
      </c>
      <c r="AI5" s="296" t="s">
        <v>1537</v>
      </c>
      <c r="AJ5" s="288" t="s">
        <v>1632</v>
      </c>
      <c r="AK5" s="238" t="s">
        <v>1538</v>
      </c>
      <c r="AL5" s="436" t="s">
        <v>1537</v>
      </c>
      <c r="AM5" s="436"/>
      <c r="AN5" s="436"/>
      <c r="AO5" s="436"/>
      <c r="AP5" s="436"/>
      <c r="AQ5" s="436"/>
      <c r="AR5" s="436"/>
      <c r="AS5" s="436"/>
      <c r="AT5" s="436"/>
      <c r="AU5" s="436"/>
      <c r="AV5" s="296" t="s">
        <v>1537</v>
      </c>
      <c r="AW5" s="296" t="s">
        <v>1537</v>
      </c>
      <c r="AX5" s="296" t="s">
        <v>1537</v>
      </c>
    </row>
    <row r="6" spans="2:51" s="153" customFormat="1" ht="18.5" customHeight="1">
      <c r="B6" s="417" t="s">
        <v>0</v>
      </c>
      <c r="C6" s="417" t="s">
        <v>1</v>
      </c>
      <c r="D6" s="418" t="s">
        <v>2</v>
      </c>
      <c r="E6" s="419" t="s">
        <v>3</v>
      </c>
      <c r="F6" s="417" t="s">
        <v>4</v>
      </c>
      <c r="G6" s="417" t="s">
        <v>5</v>
      </c>
      <c r="H6" s="412" t="s">
        <v>1108</v>
      </c>
      <c r="I6" s="412" t="s">
        <v>1657</v>
      </c>
      <c r="J6" s="412" t="s">
        <v>1109</v>
      </c>
      <c r="K6" s="413" t="s">
        <v>1625</v>
      </c>
      <c r="L6" s="426" t="s">
        <v>1134</v>
      </c>
      <c r="M6" s="414" t="s">
        <v>1135</v>
      </c>
      <c r="N6" s="415"/>
      <c r="O6" s="428" t="s">
        <v>1137</v>
      </c>
      <c r="P6" s="429"/>
      <c r="Q6" s="414" t="s">
        <v>1150</v>
      </c>
      <c r="R6" s="415"/>
      <c r="S6" s="420" t="s">
        <v>1113</v>
      </c>
      <c r="T6" s="412" t="s">
        <v>1658</v>
      </c>
      <c r="U6" s="412" t="s">
        <v>2581</v>
      </c>
      <c r="V6" s="411" t="s">
        <v>1114</v>
      </c>
      <c r="W6" s="411" t="s">
        <v>1115</v>
      </c>
      <c r="X6" s="431" t="s">
        <v>1548</v>
      </c>
      <c r="Y6" s="432" t="s">
        <v>1659</v>
      </c>
      <c r="AA6" s="433" t="s">
        <v>1484</v>
      </c>
      <c r="AB6" s="434" t="s">
        <v>1485</v>
      </c>
      <c r="AC6" s="433" t="s">
        <v>1483</v>
      </c>
      <c r="AD6" s="434" t="s">
        <v>1482</v>
      </c>
      <c r="AE6" s="434" t="s">
        <v>1506</v>
      </c>
      <c r="AF6" s="433" t="s">
        <v>1617</v>
      </c>
      <c r="AG6" s="433" t="s">
        <v>1636</v>
      </c>
      <c r="AH6" s="434" t="s">
        <v>1620</v>
      </c>
      <c r="AI6" s="434" t="s">
        <v>1506</v>
      </c>
      <c r="AJ6" s="430" t="s">
        <v>1550</v>
      </c>
      <c r="AK6" s="437" t="s">
        <v>1549</v>
      </c>
      <c r="AL6" s="438" t="s">
        <v>1133</v>
      </c>
      <c r="AM6" s="439"/>
      <c r="AN6" s="439"/>
      <c r="AO6" s="439"/>
      <c r="AP6" s="439"/>
      <c r="AQ6" s="439"/>
      <c r="AR6" s="439"/>
      <c r="AS6" s="439"/>
      <c r="AT6" s="439"/>
      <c r="AU6" s="440"/>
      <c r="AV6" s="435" t="s">
        <v>1624</v>
      </c>
      <c r="AW6" s="435" t="s">
        <v>1643</v>
      </c>
      <c r="AX6" s="435" t="s">
        <v>1578</v>
      </c>
    </row>
    <row r="7" spans="2:51" s="153" customFormat="1" ht="30.5" customHeight="1">
      <c r="B7" s="417"/>
      <c r="C7" s="417"/>
      <c r="D7" s="418"/>
      <c r="E7" s="419"/>
      <c r="F7" s="417"/>
      <c r="G7" s="417"/>
      <c r="H7" s="412"/>
      <c r="I7" s="412"/>
      <c r="J7" s="412"/>
      <c r="K7" s="413"/>
      <c r="L7" s="427"/>
      <c r="M7" s="239" t="s">
        <v>1136</v>
      </c>
      <c r="N7" s="297" t="s">
        <v>1152</v>
      </c>
      <c r="O7" s="297" t="s">
        <v>1147</v>
      </c>
      <c r="P7" s="297" t="s">
        <v>1148</v>
      </c>
      <c r="Q7" s="241" t="s">
        <v>1153</v>
      </c>
      <c r="R7" s="241" t="s">
        <v>938</v>
      </c>
      <c r="S7" s="420"/>
      <c r="T7" s="412"/>
      <c r="U7" s="412"/>
      <c r="V7" s="411"/>
      <c r="W7" s="411"/>
      <c r="X7" s="431"/>
      <c r="Y7" s="432"/>
      <c r="AA7" s="433"/>
      <c r="AB7" s="434"/>
      <c r="AC7" s="433"/>
      <c r="AD7" s="434"/>
      <c r="AE7" s="434"/>
      <c r="AF7" s="433"/>
      <c r="AG7" s="433"/>
      <c r="AH7" s="434"/>
      <c r="AI7" s="434"/>
      <c r="AJ7" s="430"/>
      <c r="AK7" s="437"/>
      <c r="AL7" s="441"/>
      <c r="AM7" s="442"/>
      <c r="AN7" s="442"/>
      <c r="AO7" s="442"/>
      <c r="AP7" s="442"/>
      <c r="AQ7" s="442"/>
      <c r="AR7" s="442"/>
      <c r="AS7" s="442"/>
      <c r="AT7" s="442"/>
      <c r="AU7" s="443"/>
      <c r="AV7" s="435"/>
      <c r="AW7" s="435"/>
      <c r="AX7" s="435"/>
    </row>
    <row r="8" spans="2:51" s="154" customFormat="1" ht="14" customHeight="1">
      <c r="B8" s="405" t="s">
        <v>1138</v>
      </c>
      <c r="C8" s="405"/>
      <c r="D8" s="405"/>
      <c r="E8" s="410" t="s">
        <v>6</v>
      </c>
      <c r="F8" s="19" t="s">
        <v>7</v>
      </c>
      <c r="G8" s="20"/>
      <c r="H8" s="20">
        <f ca="1">H9/60</f>
        <v>5977.5333333333338</v>
      </c>
      <c r="I8" s="20">
        <f ca="1">I9/60</f>
        <v>2070.4499999999998</v>
      </c>
      <c r="J8" s="20">
        <f>J9/60</f>
        <v>3907.0833333333335</v>
      </c>
      <c r="K8" s="210">
        <f>K9/60</f>
        <v>86.85</v>
      </c>
      <c r="L8" s="42"/>
      <c r="M8" s="42"/>
      <c r="N8" s="42"/>
      <c r="O8" s="42"/>
      <c r="P8" s="42"/>
      <c r="Q8" s="42"/>
      <c r="R8" s="42"/>
      <c r="S8" s="164"/>
      <c r="T8" s="164"/>
      <c r="U8" s="20">
        <f>U9/60</f>
        <v>0</v>
      </c>
      <c r="V8" s="164"/>
      <c r="W8" s="271"/>
      <c r="X8" s="209"/>
      <c r="Y8" s="210">
        <f>Y9/60</f>
        <v>0</v>
      </c>
      <c r="AA8" s="210"/>
      <c r="AB8" s="210">
        <f t="shared" ref="AB8:AK8" si="0">AB9/60</f>
        <v>0</v>
      </c>
      <c r="AC8" s="210"/>
      <c r="AD8" s="210">
        <f>AD9/60</f>
        <v>0</v>
      </c>
      <c r="AE8" s="210"/>
      <c r="AF8" s="210"/>
      <c r="AG8" s="210"/>
      <c r="AH8" s="210">
        <f>AH9/60</f>
        <v>0</v>
      </c>
      <c r="AI8" s="210"/>
      <c r="AJ8" s="209"/>
      <c r="AK8" s="210">
        <f t="shared" si="0"/>
        <v>0</v>
      </c>
      <c r="AL8" s="165" t="s">
        <v>1116</v>
      </c>
      <c r="AM8" s="165" t="s">
        <v>1117</v>
      </c>
      <c r="AN8" s="165" t="s">
        <v>1118</v>
      </c>
      <c r="AO8" s="165" t="s">
        <v>1119</v>
      </c>
      <c r="AP8" s="165" t="s">
        <v>1120</v>
      </c>
      <c r="AQ8" s="165" t="s">
        <v>1121</v>
      </c>
      <c r="AR8" s="165" t="s">
        <v>1122</v>
      </c>
      <c r="AS8" s="165" t="s">
        <v>1123</v>
      </c>
      <c r="AT8" s="165" t="s">
        <v>1124</v>
      </c>
      <c r="AU8" s="165" t="s">
        <v>1125</v>
      </c>
      <c r="AV8" s="210"/>
      <c r="AW8" s="210"/>
      <c r="AX8" s="210">
        <f>AX9/60</f>
        <v>0</v>
      </c>
    </row>
    <row r="9" spans="2:51" s="154" customFormat="1" ht="13">
      <c r="B9" s="405"/>
      <c r="C9" s="405"/>
      <c r="D9" s="405"/>
      <c r="E9" s="410"/>
      <c r="F9" s="19" t="s">
        <v>8</v>
      </c>
      <c r="G9" s="20"/>
      <c r="H9" s="20">
        <f ca="1">SUM(I9:J9)</f>
        <v>358652</v>
      </c>
      <c r="I9" s="20">
        <f ca="1">SUM(I11,I67,I132,I168,I227,I294,I326,I458,I465,I472,I479,I580)</f>
        <v>124227</v>
      </c>
      <c r="J9" s="20">
        <f>SUM(J11,J67,J132,J168,J227,J294,J326,J458,J465,J472,J479,J580)</f>
        <v>234425</v>
      </c>
      <c r="K9" s="20">
        <f>SUM(K11,K67,K132,K168,K227,K294,K326,K458,K465,K472,K479,K580)</f>
        <v>5211</v>
      </c>
      <c r="L9" s="42"/>
      <c r="M9" s="42"/>
      <c r="N9" s="42"/>
      <c r="O9" s="42"/>
      <c r="P9" s="42"/>
      <c r="Q9" s="42"/>
      <c r="R9" s="42"/>
      <c r="S9" s="164"/>
      <c r="T9" s="164"/>
      <c r="U9" s="20">
        <f>SUM(U11,U67,U132,U168,U227,U294,U326,U458,U465,U472,U479,U580)</f>
        <v>0</v>
      </c>
      <c r="V9" s="164"/>
      <c r="W9" s="271"/>
      <c r="X9" s="209"/>
      <c r="Y9" s="20">
        <f>SUM(Y11,Y67,Y132,Y168,Y227,Y294,Y326,Y458,Y465,Y472,Y479,Y580)</f>
        <v>0</v>
      </c>
      <c r="AA9" s="210"/>
      <c r="AB9" s="20">
        <f>SUM(AB11,AB67,AB132,AB168,AB227,AB294,AB326,AB458,AB465,AB472,AB479,AB580)</f>
        <v>0</v>
      </c>
      <c r="AC9" s="210"/>
      <c r="AD9" s="20">
        <f>SUM(AD11,AD67,AD132,AD168,AD227,AD294,AD326,AD458,AD465,AD472,AD479,AD580)</f>
        <v>0</v>
      </c>
      <c r="AE9" s="20"/>
      <c r="AF9" s="210"/>
      <c r="AG9" s="20"/>
      <c r="AH9" s="20">
        <f>SUM(AH11,AH67,AH132,AH168,AH227,AH294,AH326,AH458,AH465,AH472,AH479,AH580)</f>
        <v>0</v>
      </c>
      <c r="AI9" s="210"/>
      <c r="AJ9" s="209"/>
      <c r="AK9" s="20">
        <f>SUM(AK11,AK67,AK132,AK168,AK227,AK294,AK326,AK458,AK465,AK472,AK479,AK580)</f>
        <v>0</v>
      </c>
      <c r="AL9" s="165" t="s">
        <v>1126</v>
      </c>
      <c r="AM9" s="165" t="s">
        <v>1130</v>
      </c>
      <c r="AN9" s="165" t="s">
        <v>1131</v>
      </c>
      <c r="AO9" s="165" t="s">
        <v>1132</v>
      </c>
      <c r="AP9" s="165" t="s">
        <v>1126</v>
      </c>
      <c r="AQ9" s="165" t="s">
        <v>1130</v>
      </c>
      <c r="AR9" s="165" t="s">
        <v>1131</v>
      </c>
      <c r="AS9" s="165" t="s">
        <v>1132</v>
      </c>
      <c r="AT9" s="165" t="s">
        <v>1126</v>
      </c>
      <c r="AU9" s="165" t="s">
        <v>1130</v>
      </c>
      <c r="AV9" s="210"/>
      <c r="AW9" s="210"/>
      <c r="AX9" s="20">
        <f>SUM(AX11,AX67,AX132,AX168,AX227,AX294,AX326,AX458,AX465,AX472,AX479,AX580)</f>
        <v>0</v>
      </c>
    </row>
    <row r="10" spans="2:51" s="154" customFormat="1" ht="13">
      <c r="B10" s="405" t="s">
        <v>9</v>
      </c>
      <c r="C10" s="405"/>
      <c r="D10" s="405"/>
      <c r="E10" s="410"/>
      <c r="F10" s="21" t="s">
        <v>7</v>
      </c>
      <c r="G10" s="22"/>
      <c r="H10" s="23">
        <f>H11/60</f>
        <v>1046.25</v>
      </c>
      <c r="I10" s="23">
        <f>I11/60</f>
        <v>219.36666666666667</v>
      </c>
      <c r="J10" s="23">
        <f>J11/60</f>
        <v>826.88333333333333</v>
      </c>
      <c r="K10" s="252">
        <f>K11/60</f>
        <v>0</v>
      </c>
      <c r="L10" s="42"/>
      <c r="M10" s="42"/>
      <c r="N10" s="42"/>
      <c r="O10" s="42"/>
      <c r="P10" s="42"/>
      <c r="Q10" s="42"/>
      <c r="R10" s="42"/>
      <c r="S10" s="164"/>
      <c r="T10" s="164"/>
      <c r="U10" s="23">
        <f>U11/60</f>
        <v>0</v>
      </c>
      <c r="V10" s="164"/>
      <c r="W10" s="271"/>
      <c r="X10" s="209"/>
      <c r="Y10" s="210">
        <f>Y11/60</f>
        <v>0</v>
      </c>
      <c r="AA10" s="210"/>
      <c r="AB10" s="210">
        <f t="shared" ref="AB10:AK10" si="1">AB11/60</f>
        <v>0</v>
      </c>
      <c r="AC10" s="210"/>
      <c r="AD10" s="210">
        <f>AD11/60</f>
        <v>0</v>
      </c>
      <c r="AE10" s="210"/>
      <c r="AF10" s="210"/>
      <c r="AG10" s="210"/>
      <c r="AH10" s="210">
        <f>AH11/60</f>
        <v>0</v>
      </c>
      <c r="AI10" s="210"/>
      <c r="AJ10" s="209"/>
      <c r="AK10" s="210">
        <f t="shared" si="1"/>
        <v>0</v>
      </c>
      <c r="AL10" s="165" t="s">
        <v>1127</v>
      </c>
      <c r="AM10" s="165" t="s">
        <v>1128</v>
      </c>
      <c r="AN10" s="165" t="s">
        <v>1128</v>
      </c>
      <c r="AO10" s="165" t="s">
        <v>1129</v>
      </c>
      <c r="AP10" s="165" t="s">
        <v>1129</v>
      </c>
      <c r="AQ10" s="165" t="s">
        <v>1129</v>
      </c>
      <c r="AR10" s="165" t="s">
        <v>1129</v>
      </c>
      <c r="AS10" s="165" t="s">
        <v>1129</v>
      </c>
      <c r="AT10" s="165" t="s">
        <v>1129</v>
      </c>
      <c r="AU10" s="165" t="s">
        <v>1129</v>
      </c>
      <c r="AV10" s="210"/>
      <c r="AW10" s="210"/>
      <c r="AX10" s="210">
        <f>AX11/60</f>
        <v>0</v>
      </c>
    </row>
    <row r="11" spans="2:51" s="154" customFormat="1" ht="14" customHeight="1">
      <c r="B11" s="405"/>
      <c r="C11" s="405"/>
      <c r="D11" s="405"/>
      <c r="E11" s="410"/>
      <c r="F11" s="19" t="s">
        <v>8</v>
      </c>
      <c r="G11" s="20"/>
      <c r="H11" s="23">
        <f>SUM(I11:J11)</f>
        <v>62775</v>
      </c>
      <c r="I11" s="23">
        <f>SUMIF($F$12:$F$65,"DQA",I12:I65)</f>
        <v>13162</v>
      </c>
      <c r="J11" s="23">
        <f>SUMIF($F$12:$F$65,"DQA",J12:J65)</f>
        <v>49613</v>
      </c>
      <c r="K11" s="252">
        <f>SUM(K12:K65)</f>
        <v>0</v>
      </c>
      <c r="L11" s="42"/>
      <c r="M11" s="42"/>
      <c r="N11" s="42"/>
      <c r="O11" s="42"/>
      <c r="P11" s="42"/>
      <c r="Q11" s="42"/>
      <c r="R11" s="42"/>
      <c r="S11" s="164"/>
      <c r="T11" s="164"/>
      <c r="U11" s="23">
        <f>SUM(U12:U65)</f>
        <v>0</v>
      </c>
      <c r="V11" s="164"/>
      <c r="W11" s="271"/>
      <c r="X11" s="209"/>
      <c r="Y11" s="210">
        <f>SUM(Y12:Y65)</f>
        <v>0</v>
      </c>
      <c r="AA11" s="210"/>
      <c r="AB11" s="210">
        <f t="shared" ref="AB11" si="2">SUM(AB12:AB65)</f>
        <v>0</v>
      </c>
      <c r="AC11" s="210"/>
      <c r="AD11" s="210">
        <f>SUM(AD12:AD65)</f>
        <v>0</v>
      </c>
      <c r="AE11" s="210"/>
      <c r="AF11" s="210"/>
      <c r="AG11" s="210"/>
      <c r="AH11" s="210">
        <f>SUM(AH12:AH65)</f>
        <v>0</v>
      </c>
      <c r="AI11" s="210"/>
      <c r="AJ11" s="209"/>
      <c r="AK11" s="210">
        <f t="shared" ref="AK11" si="3">SUM(AK12:AK65)</f>
        <v>0</v>
      </c>
      <c r="AL11" s="267">
        <f t="shared" ref="AL11:AU11" si="4">COUNTIF(AL12:AL649, "V")</f>
        <v>0</v>
      </c>
      <c r="AM11" s="267">
        <f t="shared" si="4"/>
        <v>0</v>
      </c>
      <c r="AN11" s="267">
        <f t="shared" si="4"/>
        <v>0</v>
      </c>
      <c r="AO11" s="267">
        <f t="shared" si="4"/>
        <v>0</v>
      </c>
      <c r="AP11" s="267">
        <f t="shared" si="4"/>
        <v>0</v>
      </c>
      <c r="AQ11" s="267">
        <f t="shared" si="4"/>
        <v>0</v>
      </c>
      <c r="AR11" s="267">
        <f t="shared" si="4"/>
        <v>0</v>
      </c>
      <c r="AS11" s="267">
        <f t="shared" si="4"/>
        <v>0</v>
      </c>
      <c r="AT11" s="267">
        <f t="shared" si="4"/>
        <v>0</v>
      </c>
      <c r="AU11" s="267">
        <f t="shared" si="4"/>
        <v>0</v>
      </c>
      <c r="AV11" s="210"/>
      <c r="AW11" s="210"/>
      <c r="AX11" s="210">
        <f t="shared" ref="AX11" si="5">SUM(AX12:AX65)</f>
        <v>0</v>
      </c>
    </row>
    <row r="12" spans="2:51" s="154" customFormat="1" ht="13" outlineLevel="1">
      <c r="B12" s="155" t="s">
        <v>10</v>
      </c>
      <c r="C12" s="24" t="s">
        <v>11</v>
      </c>
      <c r="D12" s="25" t="s">
        <v>406</v>
      </c>
      <c r="E12" s="16">
        <v>43455</v>
      </c>
      <c r="F12" s="26" t="s">
        <v>12</v>
      </c>
      <c r="G12" s="27" t="s">
        <v>13</v>
      </c>
      <c r="H12" s="28">
        <f>I12+J12</f>
        <v>1390</v>
      </c>
      <c r="I12" s="29">
        <v>695</v>
      </c>
      <c r="J12" s="29">
        <v>695</v>
      </c>
      <c r="K12" s="253">
        <v>0</v>
      </c>
      <c r="L12" s="31" t="s">
        <v>1139</v>
      </c>
      <c r="M12" s="31" t="s">
        <v>1139</v>
      </c>
      <c r="N12" s="31" t="s">
        <v>1140</v>
      </c>
      <c r="O12" s="31" t="s">
        <v>1140</v>
      </c>
      <c r="P12" s="31" t="s">
        <v>1140</v>
      </c>
      <c r="Q12" s="31" t="s">
        <v>1139</v>
      </c>
      <c r="R12" s="31" t="s">
        <v>1139</v>
      </c>
      <c r="S12" s="55" t="s">
        <v>1144</v>
      </c>
      <c r="T12" s="31"/>
      <c r="U12" s="31">
        <f t="shared" ref="U12:U65" si="6">SUMIF(T12,"Y",I12)</f>
        <v>0</v>
      </c>
      <c r="V12" s="30"/>
      <c r="W12" s="272"/>
      <c r="X12" s="31"/>
      <c r="Y12" s="31">
        <f t="shared" ref="Y12:Y65" si="7">U12*X12</f>
        <v>0</v>
      </c>
      <c r="AA12" s="31"/>
      <c r="AB12" s="31">
        <f t="shared" ref="AB12:AB65" si="8">SUMIF(AA12,"Y",K12)*X12</f>
        <v>0</v>
      </c>
      <c r="AC12" s="31"/>
      <c r="AD12" s="31">
        <f>(I12-AB12)*COUNTIF(AL12:AU12,"L")</f>
        <v>0</v>
      </c>
      <c r="AE12" s="31"/>
      <c r="AF12" s="31"/>
      <c r="AG12" s="31">
        <f>IFERROR(COUNTIF(AL12:AU12,"S")/(COUNTIF(AL12:AU12,"V")+COUNTIF(AL12:AU12,"S")),0)</f>
        <v>0</v>
      </c>
      <c r="AH12" s="31">
        <f t="shared" ref="AH12:AH65" si="9">(Y12-AB12-AD12)*AG12</f>
        <v>0</v>
      </c>
      <c r="AI12" s="31"/>
      <c r="AJ12" s="31">
        <f>COUNTIF(AL12:AU12,"V")</f>
        <v>0</v>
      </c>
      <c r="AK12" s="31">
        <f>Y12-AB12-AD12-AH12</f>
        <v>0</v>
      </c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</row>
    <row r="13" spans="2:51" s="154" customFormat="1" ht="13" outlineLevel="1">
      <c r="B13" s="155" t="s">
        <v>14</v>
      </c>
      <c r="C13" s="32" t="s">
        <v>15</v>
      </c>
      <c r="D13" s="25" t="s">
        <v>16</v>
      </c>
      <c r="E13" s="16">
        <v>42636</v>
      </c>
      <c r="F13" s="26" t="s">
        <v>12</v>
      </c>
      <c r="G13" s="27" t="s">
        <v>13</v>
      </c>
      <c r="H13" s="28">
        <f t="shared" ref="H13:H65" si="10">I13+J13</f>
        <v>980</v>
      </c>
      <c r="I13" s="29">
        <v>490</v>
      </c>
      <c r="J13" s="29">
        <v>490</v>
      </c>
      <c r="K13" s="253">
        <v>0</v>
      </c>
      <c r="L13" s="31" t="s">
        <v>1140</v>
      </c>
      <c r="M13" s="31" t="s">
        <v>1140</v>
      </c>
      <c r="N13" s="31" t="s">
        <v>1140</v>
      </c>
      <c r="O13" s="31" t="s">
        <v>1139</v>
      </c>
      <c r="P13" s="31" t="s">
        <v>1140</v>
      </c>
      <c r="Q13" s="31" t="s">
        <v>1139</v>
      </c>
      <c r="R13" s="31" t="s">
        <v>1139</v>
      </c>
      <c r="S13" s="55" t="s">
        <v>1144</v>
      </c>
      <c r="T13" s="31"/>
      <c r="U13" s="31">
        <f t="shared" si="6"/>
        <v>0</v>
      </c>
      <c r="V13" s="30"/>
      <c r="W13" s="272"/>
      <c r="X13" s="31"/>
      <c r="Y13" s="31">
        <f t="shared" si="7"/>
        <v>0</v>
      </c>
      <c r="AA13" s="31"/>
      <c r="AB13" s="31">
        <f t="shared" si="8"/>
        <v>0</v>
      </c>
      <c r="AC13" s="31"/>
      <c r="AD13" s="31">
        <f t="shared" ref="AD13:AD65" si="11">(I13-AB13)*COUNTIF(AL13:AU13,"L")</f>
        <v>0</v>
      </c>
      <c r="AE13" s="31"/>
      <c r="AF13" s="31"/>
      <c r="AG13" s="31">
        <f t="shared" ref="AG13:AG65" si="12">IFERROR(COUNTIF(AL13:AU13,"S")/(COUNTIF(AL13:AU13,"V")+COUNTIF(AL13:AU13,"S")),0)</f>
        <v>0</v>
      </c>
      <c r="AH13" s="31">
        <f t="shared" si="9"/>
        <v>0</v>
      </c>
      <c r="AI13" s="31"/>
      <c r="AJ13" s="31">
        <f t="shared" ref="AJ13:AJ65" si="13">COUNTIF(AL13:AU13,"V")</f>
        <v>0</v>
      </c>
      <c r="AK13" s="31">
        <f t="shared" ref="AK13:AK65" si="14">Y13-AB13-AD13-AH13</f>
        <v>0</v>
      </c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</row>
    <row r="14" spans="2:51" s="154" customFormat="1" ht="13" outlineLevel="1">
      <c r="B14" s="155" t="s">
        <v>17</v>
      </c>
      <c r="C14" s="32" t="s">
        <v>18</v>
      </c>
      <c r="D14" s="25" t="s">
        <v>19</v>
      </c>
      <c r="E14" s="16">
        <v>43210</v>
      </c>
      <c r="F14" s="26" t="s">
        <v>12</v>
      </c>
      <c r="G14" s="27" t="s">
        <v>13</v>
      </c>
      <c r="H14" s="28">
        <f t="shared" si="10"/>
        <v>185</v>
      </c>
      <c r="I14" s="29">
        <v>80</v>
      </c>
      <c r="J14" s="29">
        <v>105</v>
      </c>
      <c r="K14" s="253">
        <v>0</v>
      </c>
      <c r="L14" s="31" t="s">
        <v>1139</v>
      </c>
      <c r="M14" s="31" t="s">
        <v>1139</v>
      </c>
      <c r="N14" s="31" t="s">
        <v>1140</v>
      </c>
      <c r="O14" s="31" t="s">
        <v>1139</v>
      </c>
      <c r="P14" s="31" t="s">
        <v>1139</v>
      </c>
      <c r="Q14" s="31" t="s">
        <v>1139</v>
      </c>
      <c r="R14" s="31" t="s">
        <v>1139</v>
      </c>
      <c r="S14" s="55" t="s">
        <v>1144</v>
      </c>
      <c r="T14" s="31"/>
      <c r="U14" s="31">
        <f t="shared" si="6"/>
        <v>0</v>
      </c>
      <c r="V14" s="30"/>
      <c r="W14" s="272"/>
      <c r="X14" s="31"/>
      <c r="Y14" s="31">
        <f t="shared" si="7"/>
        <v>0</v>
      </c>
      <c r="AA14" s="31"/>
      <c r="AB14" s="31">
        <f t="shared" si="8"/>
        <v>0</v>
      </c>
      <c r="AC14" s="31"/>
      <c r="AD14" s="31">
        <f t="shared" si="11"/>
        <v>0</v>
      </c>
      <c r="AE14" s="31"/>
      <c r="AF14" s="31"/>
      <c r="AG14" s="31">
        <f t="shared" si="12"/>
        <v>0</v>
      </c>
      <c r="AH14" s="31">
        <f t="shared" si="9"/>
        <v>0</v>
      </c>
      <c r="AI14" s="31"/>
      <c r="AJ14" s="31">
        <f t="shared" si="13"/>
        <v>0</v>
      </c>
      <c r="AK14" s="31">
        <f t="shared" si="14"/>
        <v>0</v>
      </c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 spans="2:51" s="154" customFormat="1" ht="13" outlineLevel="1">
      <c r="B15" s="155" t="s">
        <v>21</v>
      </c>
      <c r="C15" s="32" t="s">
        <v>22</v>
      </c>
      <c r="D15" s="25" t="s">
        <v>23</v>
      </c>
      <c r="E15" s="16">
        <v>43138</v>
      </c>
      <c r="F15" s="26" t="s">
        <v>12</v>
      </c>
      <c r="G15" s="27" t="s">
        <v>24</v>
      </c>
      <c r="H15" s="28">
        <f t="shared" si="10"/>
        <v>395</v>
      </c>
      <c r="I15" s="29">
        <v>160</v>
      </c>
      <c r="J15" s="29">
        <v>235</v>
      </c>
      <c r="K15" s="253">
        <v>0</v>
      </c>
      <c r="L15" s="31" t="s">
        <v>1139</v>
      </c>
      <c r="M15" s="31" t="s">
        <v>1139</v>
      </c>
      <c r="N15" s="31" t="s">
        <v>1140</v>
      </c>
      <c r="O15" s="31" t="s">
        <v>1139</v>
      </c>
      <c r="P15" s="31" t="s">
        <v>1140</v>
      </c>
      <c r="Q15" s="31" t="s">
        <v>1139</v>
      </c>
      <c r="R15" s="31" t="s">
        <v>1139</v>
      </c>
      <c r="S15" s="55" t="s">
        <v>1144</v>
      </c>
      <c r="T15" s="31"/>
      <c r="U15" s="31">
        <f t="shared" si="6"/>
        <v>0</v>
      </c>
      <c r="V15" s="30"/>
      <c r="W15" s="272"/>
      <c r="X15" s="31"/>
      <c r="Y15" s="31">
        <f t="shared" si="7"/>
        <v>0</v>
      </c>
      <c r="AA15" s="31"/>
      <c r="AB15" s="31">
        <f t="shared" si="8"/>
        <v>0</v>
      </c>
      <c r="AC15" s="31"/>
      <c r="AD15" s="31">
        <f t="shared" si="11"/>
        <v>0</v>
      </c>
      <c r="AE15" s="31"/>
      <c r="AF15" s="31"/>
      <c r="AG15" s="31">
        <f t="shared" si="12"/>
        <v>0</v>
      </c>
      <c r="AH15" s="31">
        <f t="shared" si="9"/>
        <v>0</v>
      </c>
      <c r="AI15" s="31"/>
      <c r="AJ15" s="31">
        <f t="shared" si="13"/>
        <v>0</v>
      </c>
      <c r="AK15" s="31">
        <f t="shared" si="14"/>
        <v>0</v>
      </c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</row>
    <row r="16" spans="2:51" s="154" customFormat="1" ht="13" outlineLevel="1">
      <c r="B16" s="155" t="s">
        <v>25</v>
      </c>
      <c r="C16" s="32" t="s">
        <v>26</v>
      </c>
      <c r="D16" s="25" t="s">
        <v>27</v>
      </c>
      <c r="E16" s="16">
        <v>42516</v>
      </c>
      <c r="F16" s="26" t="s">
        <v>28</v>
      </c>
      <c r="G16" s="27" t="s">
        <v>13</v>
      </c>
      <c r="H16" s="28">
        <f t="shared" si="10"/>
        <v>100</v>
      </c>
      <c r="I16" s="29">
        <v>35</v>
      </c>
      <c r="J16" s="29">
        <v>65</v>
      </c>
      <c r="K16" s="253">
        <v>0</v>
      </c>
      <c r="L16" s="31" t="s">
        <v>1139</v>
      </c>
      <c r="M16" s="31" t="s">
        <v>1139</v>
      </c>
      <c r="N16" s="31" t="s">
        <v>1140</v>
      </c>
      <c r="O16" s="31" t="s">
        <v>1139</v>
      </c>
      <c r="P16" s="31" t="s">
        <v>1140</v>
      </c>
      <c r="Q16" s="31" t="s">
        <v>1139</v>
      </c>
      <c r="R16" s="31" t="s">
        <v>1139</v>
      </c>
      <c r="S16" s="55" t="s">
        <v>1144</v>
      </c>
      <c r="T16" s="31"/>
      <c r="U16" s="31">
        <f t="shared" si="6"/>
        <v>0</v>
      </c>
      <c r="V16" s="30"/>
      <c r="W16" s="272"/>
      <c r="X16" s="31"/>
      <c r="Y16" s="31">
        <f t="shared" si="7"/>
        <v>0</v>
      </c>
      <c r="AA16" s="31"/>
      <c r="AB16" s="31">
        <f t="shared" si="8"/>
        <v>0</v>
      </c>
      <c r="AC16" s="31"/>
      <c r="AD16" s="31">
        <f t="shared" si="11"/>
        <v>0</v>
      </c>
      <c r="AE16" s="31"/>
      <c r="AF16" s="31"/>
      <c r="AG16" s="31">
        <f t="shared" si="12"/>
        <v>0</v>
      </c>
      <c r="AH16" s="31">
        <f t="shared" si="9"/>
        <v>0</v>
      </c>
      <c r="AI16" s="31"/>
      <c r="AJ16" s="31">
        <f t="shared" si="13"/>
        <v>0</v>
      </c>
      <c r="AK16" s="31">
        <f t="shared" si="14"/>
        <v>0</v>
      </c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</row>
    <row r="17" spans="2:50" s="154" customFormat="1" ht="13" outlineLevel="1">
      <c r="B17" s="155" t="s">
        <v>29</v>
      </c>
      <c r="C17" s="32" t="s">
        <v>30</v>
      </c>
      <c r="D17" s="25" t="s">
        <v>1316</v>
      </c>
      <c r="E17" s="16">
        <v>43622</v>
      </c>
      <c r="F17" s="26" t="s">
        <v>28</v>
      </c>
      <c r="G17" s="27" t="s">
        <v>24</v>
      </c>
      <c r="H17" s="28">
        <f t="shared" si="10"/>
        <v>30</v>
      </c>
      <c r="I17" s="29">
        <v>15</v>
      </c>
      <c r="J17" s="29">
        <v>15</v>
      </c>
      <c r="K17" s="253">
        <v>0</v>
      </c>
      <c r="L17" s="31" t="s">
        <v>1139</v>
      </c>
      <c r="M17" s="31" t="s">
        <v>1139</v>
      </c>
      <c r="N17" s="31" t="s">
        <v>1140</v>
      </c>
      <c r="O17" s="31" t="s">
        <v>1139</v>
      </c>
      <c r="P17" s="31" t="s">
        <v>1140</v>
      </c>
      <c r="Q17" s="31" t="s">
        <v>1139</v>
      </c>
      <c r="R17" s="31" t="s">
        <v>1139</v>
      </c>
      <c r="S17" s="55" t="s">
        <v>1144</v>
      </c>
      <c r="T17" s="31"/>
      <c r="U17" s="31">
        <f t="shared" si="6"/>
        <v>0</v>
      </c>
      <c r="V17" s="30"/>
      <c r="W17" s="272"/>
      <c r="X17" s="31"/>
      <c r="Y17" s="31">
        <f t="shared" si="7"/>
        <v>0</v>
      </c>
      <c r="AA17" s="31"/>
      <c r="AB17" s="31">
        <f t="shared" si="8"/>
        <v>0</v>
      </c>
      <c r="AC17" s="31"/>
      <c r="AD17" s="31">
        <f t="shared" si="11"/>
        <v>0</v>
      </c>
      <c r="AE17" s="31"/>
      <c r="AF17" s="31"/>
      <c r="AG17" s="31">
        <f t="shared" si="12"/>
        <v>0</v>
      </c>
      <c r="AH17" s="31">
        <f t="shared" si="9"/>
        <v>0</v>
      </c>
      <c r="AI17" s="31"/>
      <c r="AJ17" s="31">
        <f t="shared" si="13"/>
        <v>0</v>
      </c>
      <c r="AK17" s="31">
        <f t="shared" si="14"/>
        <v>0</v>
      </c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</row>
    <row r="18" spans="2:50" s="154" customFormat="1" ht="13" outlineLevel="1">
      <c r="B18" s="155" t="s">
        <v>32</v>
      </c>
      <c r="C18" s="32" t="s">
        <v>33</v>
      </c>
      <c r="D18" s="25" t="s">
        <v>36</v>
      </c>
      <c r="E18" s="16">
        <v>43620</v>
      </c>
      <c r="F18" s="26" t="s">
        <v>12</v>
      </c>
      <c r="G18" s="27" t="s">
        <v>13</v>
      </c>
      <c r="H18" s="28">
        <f t="shared" si="10"/>
        <v>30</v>
      </c>
      <c r="I18" s="29">
        <v>20</v>
      </c>
      <c r="J18" s="29">
        <v>10</v>
      </c>
      <c r="K18" s="253">
        <v>0</v>
      </c>
      <c r="L18" s="31" t="s">
        <v>1139</v>
      </c>
      <c r="M18" s="31" t="s">
        <v>1139</v>
      </c>
      <c r="N18" s="31" t="s">
        <v>1140</v>
      </c>
      <c r="O18" s="31" t="s">
        <v>1139</v>
      </c>
      <c r="P18" s="31" t="s">
        <v>1140</v>
      </c>
      <c r="Q18" s="31" t="s">
        <v>1139</v>
      </c>
      <c r="R18" s="31" t="s">
        <v>1139</v>
      </c>
      <c r="S18" s="55" t="s">
        <v>1144</v>
      </c>
      <c r="T18" s="31"/>
      <c r="U18" s="31">
        <f t="shared" si="6"/>
        <v>0</v>
      </c>
      <c r="V18" s="30"/>
      <c r="W18" s="272"/>
      <c r="X18" s="31"/>
      <c r="Y18" s="31">
        <f t="shared" si="7"/>
        <v>0</v>
      </c>
      <c r="AA18" s="31"/>
      <c r="AB18" s="31">
        <f t="shared" si="8"/>
        <v>0</v>
      </c>
      <c r="AC18" s="31"/>
      <c r="AD18" s="31">
        <f t="shared" si="11"/>
        <v>0</v>
      </c>
      <c r="AE18" s="31"/>
      <c r="AF18" s="31"/>
      <c r="AG18" s="31">
        <f t="shared" si="12"/>
        <v>0</v>
      </c>
      <c r="AH18" s="31">
        <f t="shared" si="9"/>
        <v>0</v>
      </c>
      <c r="AI18" s="31"/>
      <c r="AJ18" s="31">
        <f t="shared" si="13"/>
        <v>0</v>
      </c>
      <c r="AK18" s="31">
        <f t="shared" si="14"/>
        <v>0</v>
      </c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</row>
    <row r="19" spans="2:50" s="154" customFormat="1" ht="13" outlineLevel="1">
      <c r="B19" s="155" t="s">
        <v>34</v>
      </c>
      <c r="C19" s="32" t="s">
        <v>35</v>
      </c>
      <c r="D19" s="25" t="s">
        <v>23</v>
      </c>
      <c r="E19" s="16">
        <v>43570</v>
      </c>
      <c r="F19" s="26" t="s">
        <v>12</v>
      </c>
      <c r="G19" s="27" t="s">
        <v>24</v>
      </c>
      <c r="H19" s="28">
        <f t="shared" si="10"/>
        <v>90</v>
      </c>
      <c r="I19" s="29">
        <v>90</v>
      </c>
      <c r="J19" s="29">
        <v>0</v>
      </c>
      <c r="K19" s="253">
        <v>0</v>
      </c>
      <c r="L19" s="31" t="s">
        <v>1139</v>
      </c>
      <c r="M19" s="31" t="s">
        <v>1139</v>
      </c>
      <c r="N19" s="31" t="s">
        <v>1140</v>
      </c>
      <c r="O19" s="31" t="s">
        <v>1139</v>
      </c>
      <c r="P19" s="31" t="s">
        <v>1140</v>
      </c>
      <c r="Q19" s="31" t="s">
        <v>1139</v>
      </c>
      <c r="R19" s="31" t="s">
        <v>1139</v>
      </c>
      <c r="S19" s="55" t="s">
        <v>1157</v>
      </c>
      <c r="T19" s="31"/>
      <c r="U19" s="31">
        <f t="shared" si="6"/>
        <v>0</v>
      </c>
      <c r="V19" s="30"/>
      <c r="W19" s="272"/>
      <c r="X19" s="31"/>
      <c r="Y19" s="31">
        <f t="shared" si="7"/>
        <v>0</v>
      </c>
      <c r="AA19" s="31"/>
      <c r="AB19" s="31">
        <f t="shared" si="8"/>
        <v>0</v>
      </c>
      <c r="AC19" s="31"/>
      <c r="AD19" s="31">
        <f t="shared" si="11"/>
        <v>0</v>
      </c>
      <c r="AE19" s="31"/>
      <c r="AF19" s="31"/>
      <c r="AG19" s="31">
        <f t="shared" si="12"/>
        <v>0</v>
      </c>
      <c r="AH19" s="31">
        <f t="shared" si="9"/>
        <v>0</v>
      </c>
      <c r="AI19" s="31"/>
      <c r="AJ19" s="31">
        <f t="shared" si="13"/>
        <v>0</v>
      </c>
      <c r="AK19" s="31">
        <f t="shared" si="14"/>
        <v>0</v>
      </c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</row>
    <row r="20" spans="2:50" s="154" customFormat="1" ht="13" outlineLevel="1">
      <c r="B20" s="155" t="s">
        <v>37</v>
      </c>
      <c r="C20" s="32" t="s">
        <v>38</v>
      </c>
      <c r="D20" s="25" t="s">
        <v>39</v>
      </c>
      <c r="E20" s="16">
        <v>42535</v>
      </c>
      <c r="F20" s="26" t="s">
        <v>40</v>
      </c>
      <c r="G20" s="27" t="s">
        <v>13</v>
      </c>
      <c r="H20" s="28">
        <f t="shared" si="10"/>
        <v>17300</v>
      </c>
      <c r="I20" s="29">
        <v>20</v>
      </c>
      <c r="J20" s="29">
        <v>17280</v>
      </c>
      <c r="K20" s="253">
        <v>0</v>
      </c>
      <c r="L20" s="31" t="s">
        <v>1139</v>
      </c>
      <c r="M20" s="31" t="s">
        <v>1139</v>
      </c>
      <c r="N20" s="31" t="s">
        <v>1140</v>
      </c>
      <c r="O20" s="31" t="s">
        <v>1139</v>
      </c>
      <c r="P20" s="31" t="s">
        <v>1140</v>
      </c>
      <c r="Q20" s="31" t="s">
        <v>1139</v>
      </c>
      <c r="R20" s="31" t="s">
        <v>1139</v>
      </c>
      <c r="S20" s="55" t="s">
        <v>1144</v>
      </c>
      <c r="T20" s="31"/>
      <c r="U20" s="31">
        <f t="shared" si="6"/>
        <v>0</v>
      </c>
      <c r="V20" s="30"/>
      <c r="W20" s="272"/>
      <c r="X20" s="31"/>
      <c r="Y20" s="31">
        <f t="shared" si="7"/>
        <v>0</v>
      </c>
      <c r="AA20" s="31"/>
      <c r="AB20" s="31">
        <f t="shared" si="8"/>
        <v>0</v>
      </c>
      <c r="AC20" s="31"/>
      <c r="AD20" s="31">
        <f t="shared" si="11"/>
        <v>0</v>
      </c>
      <c r="AE20" s="31"/>
      <c r="AF20" s="31"/>
      <c r="AG20" s="31">
        <f t="shared" si="12"/>
        <v>0</v>
      </c>
      <c r="AH20" s="31">
        <f t="shared" si="9"/>
        <v>0</v>
      </c>
      <c r="AI20" s="31"/>
      <c r="AJ20" s="31">
        <f t="shared" si="13"/>
        <v>0</v>
      </c>
      <c r="AK20" s="31">
        <f t="shared" si="14"/>
        <v>0</v>
      </c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</row>
    <row r="21" spans="2:50" s="154" customFormat="1" ht="13" outlineLevel="1">
      <c r="B21" s="155" t="s">
        <v>41</v>
      </c>
      <c r="C21" s="32" t="s">
        <v>42</v>
      </c>
      <c r="D21" s="25" t="s">
        <v>27</v>
      </c>
      <c r="E21" s="16">
        <v>43620</v>
      </c>
      <c r="F21" s="26" t="s">
        <v>44</v>
      </c>
      <c r="G21" s="27" t="s">
        <v>24</v>
      </c>
      <c r="H21" s="28">
        <f t="shared" si="10"/>
        <v>365</v>
      </c>
      <c r="I21" s="29">
        <v>170</v>
      </c>
      <c r="J21" s="29">
        <v>195</v>
      </c>
      <c r="K21" s="253">
        <v>0</v>
      </c>
      <c r="L21" s="31" t="s">
        <v>1139</v>
      </c>
      <c r="M21" s="31" t="s">
        <v>1139</v>
      </c>
      <c r="N21" s="31" t="s">
        <v>1140</v>
      </c>
      <c r="O21" s="31" t="s">
        <v>1139</v>
      </c>
      <c r="P21" s="31" t="s">
        <v>1140</v>
      </c>
      <c r="Q21" s="31" t="s">
        <v>1140</v>
      </c>
      <c r="R21" s="31" t="s">
        <v>1140</v>
      </c>
      <c r="S21" s="55" t="s">
        <v>1144</v>
      </c>
      <c r="T21" s="31"/>
      <c r="U21" s="31">
        <f t="shared" si="6"/>
        <v>0</v>
      </c>
      <c r="V21" s="30"/>
      <c r="W21" s="272"/>
      <c r="X21" s="31"/>
      <c r="Y21" s="31">
        <f t="shared" si="7"/>
        <v>0</v>
      </c>
      <c r="AA21" s="31"/>
      <c r="AB21" s="31">
        <f t="shared" si="8"/>
        <v>0</v>
      </c>
      <c r="AC21" s="31"/>
      <c r="AD21" s="31">
        <f t="shared" si="11"/>
        <v>0</v>
      </c>
      <c r="AE21" s="31"/>
      <c r="AF21" s="31"/>
      <c r="AG21" s="31">
        <f t="shared" si="12"/>
        <v>0</v>
      </c>
      <c r="AH21" s="31">
        <f t="shared" si="9"/>
        <v>0</v>
      </c>
      <c r="AI21" s="31"/>
      <c r="AJ21" s="31">
        <f t="shared" si="13"/>
        <v>0</v>
      </c>
      <c r="AK21" s="31">
        <f t="shared" si="14"/>
        <v>0</v>
      </c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</row>
    <row r="22" spans="2:50" s="154" customFormat="1" ht="13" outlineLevel="1">
      <c r="B22" s="155" t="s">
        <v>45</v>
      </c>
      <c r="C22" s="32" t="s">
        <v>46</v>
      </c>
      <c r="D22" s="25" t="s">
        <v>47</v>
      </c>
      <c r="E22" s="16">
        <v>43132</v>
      </c>
      <c r="F22" s="26" t="s">
        <v>28</v>
      </c>
      <c r="G22" s="27" t="s">
        <v>24</v>
      </c>
      <c r="H22" s="28">
        <f t="shared" si="10"/>
        <v>245</v>
      </c>
      <c r="I22" s="29">
        <v>120</v>
      </c>
      <c r="J22" s="33">
        <v>125</v>
      </c>
      <c r="K22" s="253">
        <v>0</v>
      </c>
      <c r="L22" s="31" t="s">
        <v>1139</v>
      </c>
      <c r="M22" s="31" t="s">
        <v>1139</v>
      </c>
      <c r="N22" s="31" t="s">
        <v>1140</v>
      </c>
      <c r="O22" s="31" t="s">
        <v>1139</v>
      </c>
      <c r="P22" s="31" t="s">
        <v>1140</v>
      </c>
      <c r="Q22" s="31" t="s">
        <v>1139</v>
      </c>
      <c r="R22" s="31" t="s">
        <v>1139</v>
      </c>
      <c r="S22" s="55" t="s">
        <v>1144</v>
      </c>
      <c r="T22" s="31"/>
      <c r="U22" s="31">
        <f t="shared" si="6"/>
        <v>0</v>
      </c>
      <c r="V22" s="30"/>
      <c r="W22" s="272"/>
      <c r="X22" s="31"/>
      <c r="Y22" s="31">
        <f t="shared" si="7"/>
        <v>0</v>
      </c>
      <c r="AA22" s="31"/>
      <c r="AB22" s="31">
        <f t="shared" si="8"/>
        <v>0</v>
      </c>
      <c r="AC22" s="31"/>
      <c r="AD22" s="31">
        <f t="shared" si="11"/>
        <v>0</v>
      </c>
      <c r="AE22" s="31"/>
      <c r="AF22" s="31"/>
      <c r="AG22" s="31">
        <f t="shared" si="12"/>
        <v>0</v>
      </c>
      <c r="AH22" s="31">
        <f t="shared" si="9"/>
        <v>0</v>
      </c>
      <c r="AI22" s="31"/>
      <c r="AJ22" s="31">
        <f t="shared" si="13"/>
        <v>0</v>
      </c>
      <c r="AK22" s="31">
        <f t="shared" si="14"/>
        <v>0</v>
      </c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</row>
    <row r="23" spans="2:50" s="154" customFormat="1" ht="13" outlineLevel="1">
      <c r="B23" s="155" t="s">
        <v>48</v>
      </c>
      <c r="C23" s="32" t="s">
        <v>49</v>
      </c>
      <c r="D23" s="25" t="s">
        <v>50</v>
      </c>
      <c r="E23" s="16">
        <v>42423</v>
      </c>
      <c r="F23" s="26" t="s">
        <v>28</v>
      </c>
      <c r="G23" s="27" t="s">
        <v>24</v>
      </c>
      <c r="H23" s="28">
        <f t="shared" si="10"/>
        <v>55</v>
      </c>
      <c r="I23" s="29">
        <v>20</v>
      </c>
      <c r="J23" s="33">
        <v>35</v>
      </c>
      <c r="K23" s="253">
        <v>0</v>
      </c>
      <c r="L23" s="31" t="s">
        <v>1139</v>
      </c>
      <c r="M23" s="31" t="s">
        <v>1139</v>
      </c>
      <c r="N23" s="31" t="s">
        <v>1140</v>
      </c>
      <c r="O23" s="31" t="s">
        <v>1139</v>
      </c>
      <c r="P23" s="31" t="s">
        <v>1140</v>
      </c>
      <c r="Q23" s="31" t="s">
        <v>1140</v>
      </c>
      <c r="R23" s="31" t="s">
        <v>1139</v>
      </c>
      <c r="S23" s="55" t="s">
        <v>1157</v>
      </c>
      <c r="T23" s="31"/>
      <c r="U23" s="31">
        <f t="shared" si="6"/>
        <v>0</v>
      </c>
      <c r="V23" s="30"/>
      <c r="W23" s="272"/>
      <c r="X23" s="31"/>
      <c r="Y23" s="31">
        <f t="shared" si="7"/>
        <v>0</v>
      </c>
      <c r="AA23" s="31"/>
      <c r="AB23" s="31">
        <f t="shared" si="8"/>
        <v>0</v>
      </c>
      <c r="AC23" s="31"/>
      <c r="AD23" s="31">
        <f t="shared" si="11"/>
        <v>0</v>
      </c>
      <c r="AE23" s="31"/>
      <c r="AF23" s="31"/>
      <c r="AG23" s="31">
        <f t="shared" si="12"/>
        <v>0</v>
      </c>
      <c r="AH23" s="31">
        <f t="shared" si="9"/>
        <v>0</v>
      </c>
      <c r="AI23" s="31"/>
      <c r="AJ23" s="31">
        <f t="shared" si="13"/>
        <v>0</v>
      </c>
      <c r="AK23" s="31">
        <f t="shared" si="14"/>
        <v>0</v>
      </c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</row>
    <row r="24" spans="2:50" s="154" customFormat="1" ht="13" outlineLevel="1">
      <c r="B24" s="155" t="s">
        <v>51</v>
      </c>
      <c r="C24" s="32" t="s">
        <v>52</v>
      </c>
      <c r="D24" s="25" t="s">
        <v>50</v>
      </c>
      <c r="E24" s="16">
        <v>42451</v>
      </c>
      <c r="F24" s="26" t="s">
        <v>12</v>
      </c>
      <c r="G24" s="27" t="s">
        <v>24</v>
      </c>
      <c r="H24" s="28">
        <f t="shared" si="10"/>
        <v>60</v>
      </c>
      <c r="I24" s="29">
        <v>20</v>
      </c>
      <c r="J24" s="33">
        <v>40</v>
      </c>
      <c r="K24" s="253">
        <v>0</v>
      </c>
      <c r="L24" s="31" t="s">
        <v>1139</v>
      </c>
      <c r="M24" s="31" t="s">
        <v>1139</v>
      </c>
      <c r="N24" s="31" t="s">
        <v>1140</v>
      </c>
      <c r="O24" s="31" t="s">
        <v>1139</v>
      </c>
      <c r="P24" s="31" t="s">
        <v>1140</v>
      </c>
      <c r="Q24" s="31" t="s">
        <v>1140</v>
      </c>
      <c r="R24" s="31" t="s">
        <v>1139</v>
      </c>
      <c r="S24" s="55" t="s">
        <v>1157</v>
      </c>
      <c r="T24" s="31"/>
      <c r="U24" s="31">
        <f t="shared" si="6"/>
        <v>0</v>
      </c>
      <c r="V24" s="30"/>
      <c r="W24" s="272"/>
      <c r="X24" s="31"/>
      <c r="Y24" s="31">
        <f t="shared" si="7"/>
        <v>0</v>
      </c>
      <c r="AA24" s="31"/>
      <c r="AB24" s="31">
        <f t="shared" si="8"/>
        <v>0</v>
      </c>
      <c r="AC24" s="31"/>
      <c r="AD24" s="31">
        <f t="shared" si="11"/>
        <v>0</v>
      </c>
      <c r="AE24" s="31"/>
      <c r="AF24" s="31"/>
      <c r="AG24" s="31">
        <f t="shared" si="12"/>
        <v>0</v>
      </c>
      <c r="AH24" s="31">
        <f t="shared" si="9"/>
        <v>0</v>
      </c>
      <c r="AI24" s="31"/>
      <c r="AJ24" s="31">
        <f t="shared" si="13"/>
        <v>0</v>
      </c>
      <c r="AK24" s="31">
        <f t="shared" si="14"/>
        <v>0</v>
      </c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</row>
    <row r="25" spans="2:50" s="154" customFormat="1" ht="13" outlineLevel="1">
      <c r="B25" s="155" t="s">
        <v>54</v>
      </c>
      <c r="C25" s="32" t="s">
        <v>55</v>
      </c>
      <c r="D25" s="25" t="s">
        <v>43</v>
      </c>
      <c r="E25" s="16">
        <v>42468</v>
      </c>
      <c r="F25" s="26" t="s">
        <v>12</v>
      </c>
      <c r="G25" s="27" t="s">
        <v>24</v>
      </c>
      <c r="H25" s="28">
        <f t="shared" si="10"/>
        <v>83</v>
      </c>
      <c r="I25" s="29">
        <v>53</v>
      </c>
      <c r="J25" s="33">
        <v>30</v>
      </c>
      <c r="K25" s="253">
        <v>0</v>
      </c>
      <c r="L25" s="31" t="s">
        <v>1139</v>
      </c>
      <c r="M25" s="31" t="s">
        <v>1139</v>
      </c>
      <c r="N25" s="31" t="s">
        <v>1140</v>
      </c>
      <c r="O25" s="31" t="s">
        <v>1139</v>
      </c>
      <c r="P25" s="31" t="s">
        <v>1140</v>
      </c>
      <c r="Q25" s="31" t="s">
        <v>1140</v>
      </c>
      <c r="R25" s="31" t="s">
        <v>1139</v>
      </c>
      <c r="S25" s="55" t="s">
        <v>1157</v>
      </c>
      <c r="T25" s="31"/>
      <c r="U25" s="31">
        <f t="shared" si="6"/>
        <v>0</v>
      </c>
      <c r="V25" s="30"/>
      <c r="W25" s="272"/>
      <c r="X25" s="31"/>
      <c r="Y25" s="31">
        <f t="shared" si="7"/>
        <v>0</v>
      </c>
      <c r="AA25" s="31"/>
      <c r="AB25" s="31">
        <f t="shared" si="8"/>
        <v>0</v>
      </c>
      <c r="AC25" s="31"/>
      <c r="AD25" s="31">
        <f t="shared" si="11"/>
        <v>0</v>
      </c>
      <c r="AE25" s="31"/>
      <c r="AF25" s="31"/>
      <c r="AG25" s="31">
        <f t="shared" si="12"/>
        <v>0</v>
      </c>
      <c r="AH25" s="31">
        <f t="shared" si="9"/>
        <v>0</v>
      </c>
      <c r="AI25" s="31"/>
      <c r="AJ25" s="31">
        <f t="shared" si="13"/>
        <v>0</v>
      </c>
      <c r="AK25" s="31">
        <f t="shared" si="14"/>
        <v>0</v>
      </c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</row>
    <row r="26" spans="2:50" s="154" customFormat="1" ht="13" outlineLevel="1">
      <c r="B26" s="155" t="s">
        <v>56</v>
      </c>
      <c r="C26" s="32" t="s">
        <v>57</v>
      </c>
      <c r="D26" s="25" t="s">
        <v>58</v>
      </c>
      <c r="E26" s="16">
        <v>42578</v>
      </c>
      <c r="F26" s="26" t="s">
        <v>12</v>
      </c>
      <c r="G26" s="27" t="s">
        <v>24</v>
      </c>
      <c r="H26" s="28">
        <f t="shared" si="10"/>
        <v>270</v>
      </c>
      <c r="I26" s="29">
        <v>60</v>
      </c>
      <c r="J26" s="33">
        <v>210</v>
      </c>
      <c r="K26" s="253">
        <v>0</v>
      </c>
      <c r="L26" s="31" t="s">
        <v>1139</v>
      </c>
      <c r="M26" s="31" t="s">
        <v>1139</v>
      </c>
      <c r="N26" s="31" t="s">
        <v>1140</v>
      </c>
      <c r="O26" s="31" t="s">
        <v>1139</v>
      </c>
      <c r="P26" s="31" t="s">
        <v>1140</v>
      </c>
      <c r="Q26" s="31" t="s">
        <v>1140</v>
      </c>
      <c r="R26" s="31" t="s">
        <v>1139</v>
      </c>
      <c r="S26" s="55" t="s">
        <v>1157</v>
      </c>
      <c r="T26" s="72"/>
      <c r="U26" s="31">
        <f t="shared" si="6"/>
        <v>0</v>
      </c>
      <c r="V26" s="34"/>
      <c r="W26" s="273"/>
      <c r="X26" s="72"/>
      <c r="Y26" s="72">
        <f t="shared" si="7"/>
        <v>0</v>
      </c>
      <c r="AA26" s="72"/>
      <c r="AB26" s="31">
        <f t="shared" si="8"/>
        <v>0</v>
      </c>
      <c r="AC26" s="72"/>
      <c r="AD26" s="31">
        <f t="shared" si="11"/>
        <v>0</v>
      </c>
      <c r="AE26" s="31"/>
      <c r="AF26" s="72"/>
      <c r="AG26" s="72">
        <f t="shared" si="12"/>
        <v>0</v>
      </c>
      <c r="AH26" s="31">
        <f t="shared" si="9"/>
        <v>0</v>
      </c>
      <c r="AI26" s="72"/>
      <c r="AJ26" s="31">
        <f t="shared" si="13"/>
        <v>0</v>
      </c>
      <c r="AK26" s="31">
        <f t="shared" si="14"/>
        <v>0</v>
      </c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31"/>
      <c r="AW26" s="31"/>
      <c r="AX26" s="31"/>
    </row>
    <row r="27" spans="2:50" s="154" customFormat="1" ht="13" outlineLevel="1">
      <c r="B27" s="156" t="s">
        <v>60</v>
      </c>
      <c r="C27" s="32" t="s">
        <v>61</v>
      </c>
      <c r="D27" s="25" t="s">
        <v>27</v>
      </c>
      <c r="E27" s="16">
        <v>43108</v>
      </c>
      <c r="F27" s="26" t="s">
        <v>12</v>
      </c>
      <c r="G27" s="27" t="s">
        <v>24</v>
      </c>
      <c r="H27" s="28">
        <f t="shared" si="10"/>
        <v>760</v>
      </c>
      <c r="I27" s="29">
        <v>380</v>
      </c>
      <c r="J27" s="29">
        <v>380</v>
      </c>
      <c r="K27" s="253">
        <v>0</v>
      </c>
      <c r="L27" s="31" t="s">
        <v>1139</v>
      </c>
      <c r="M27" s="31" t="s">
        <v>1139</v>
      </c>
      <c r="N27" s="31" t="s">
        <v>1140</v>
      </c>
      <c r="O27" s="31" t="s">
        <v>1139</v>
      </c>
      <c r="P27" s="31" t="s">
        <v>1140</v>
      </c>
      <c r="Q27" s="31" t="s">
        <v>1139</v>
      </c>
      <c r="R27" s="31" t="s">
        <v>1139</v>
      </c>
      <c r="S27" s="55" t="s">
        <v>1157</v>
      </c>
      <c r="T27" s="72"/>
      <c r="U27" s="31">
        <f t="shared" si="6"/>
        <v>0</v>
      </c>
      <c r="V27" s="34"/>
      <c r="W27" s="273"/>
      <c r="X27" s="72"/>
      <c r="Y27" s="72">
        <f t="shared" si="7"/>
        <v>0</v>
      </c>
      <c r="AA27" s="72"/>
      <c r="AB27" s="31">
        <f t="shared" si="8"/>
        <v>0</v>
      </c>
      <c r="AC27" s="72"/>
      <c r="AD27" s="31">
        <f t="shared" si="11"/>
        <v>0</v>
      </c>
      <c r="AE27" s="31"/>
      <c r="AF27" s="72"/>
      <c r="AG27" s="72">
        <f t="shared" si="12"/>
        <v>0</v>
      </c>
      <c r="AH27" s="31">
        <f t="shared" si="9"/>
        <v>0</v>
      </c>
      <c r="AI27" s="72"/>
      <c r="AJ27" s="31">
        <f t="shared" si="13"/>
        <v>0</v>
      </c>
      <c r="AK27" s="31">
        <f t="shared" si="14"/>
        <v>0</v>
      </c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31"/>
      <c r="AW27" s="31"/>
      <c r="AX27" s="31"/>
    </row>
    <row r="28" spans="2:50" s="154" customFormat="1" ht="13" outlineLevel="1">
      <c r="B28" s="155" t="s">
        <v>62</v>
      </c>
      <c r="C28" s="32" t="s">
        <v>63</v>
      </c>
      <c r="D28" s="25" t="s">
        <v>43</v>
      </c>
      <c r="E28" s="16">
        <v>43033</v>
      </c>
      <c r="F28" s="26" t="s">
        <v>12</v>
      </c>
      <c r="G28" s="27" t="s">
        <v>24</v>
      </c>
      <c r="H28" s="28">
        <f t="shared" si="10"/>
        <v>3408</v>
      </c>
      <c r="I28" s="28">
        <v>443</v>
      </c>
      <c r="J28" s="29">
        <v>2965</v>
      </c>
      <c r="K28" s="253">
        <v>0</v>
      </c>
      <c r="L28" s="31" t="s">
        <v>1139</v>
      </c>
      <c r="M28" s="31" t="s">
        <v>1139</v>
      </c>
      <c r="N28" s="31" t="s">
        <v>1140</v>
      </c>
      <c r="O28" s="31" t="s">
        <v>1139</v>
      </c>
      <c r="P28" s="31" t="s">
        <v>1140</v>
      </c>
      <c r="Q28" s="31" t="s">
        <v>1139</v>
      </c>
      <c r="R28" s="31" t="s">
        <v>1139</v>
      </c>
      <c r="S28" s="55" t="s">
        <v>1157</v>
      </c>
      <c r="T28" s="72"/>
      <c r="U28" s="31">
        <f t="shared" si="6"/>
        <v>0</v>
      </c>
      <c r="V28" s="34"/>
      <c r="W28" s="273"/>
      <c r="X28" s="72"/>
      <c r="Y28" s="72">
        <f t="shared" si="7"/>
        <v>0</v>
      </c>
      <c r="AA28" s="72"/>
      <c r="AB28" s="31">
        <f t="shared" si="8"/>
        <v>0</v>
      </c>
      <c r="AC28" s="72"/>
      <c r="AD28" s="31">
        <f t="shared" si="11"/>
        <v>0</v>
      </c>
      <c r="AE28" s="31"/>
      <c r="AF28" s="72"/>
      <c r="AG28" s="72">
        <f t="shared" si="12"/>
        <v>0</v>
      </c>
      <c r="AH28" s="31">
        <f t="shared" si="9"/>
        <v>0</v>
      </c>
      <c r="AI28" s="72"/>
      <c r="AJ28" s="31">
        <f t="shared" si="13"/>
        <v>0</v>
      </c>
      <c r="AK28" s="31">
        <f t="shared" si="14"/>
        <v>0</v>
      </c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31"/>
      <c r="AW28" s="31"/>
      <c r="AX28" s="31"/>
    </row>
    <row r="29" spans="2:50" s="154" customFormat="1" ht="13" outlineLevel="1">
      <c r="B29" s="155" t="s">
        <v>64</v>
      </c>
      <c r="C29" s="32" t="s">
        <v>65</v>
      </c>
      <c r="D29" s="25" t="s">
        <v>50</v>
      </c>
      <c r="E29" s="16">
        <v>43257</v>
      </c>
      <c r="F29" s="26" t="s">
        <v>12</v>
      </c>
      <c r="G29" s="27" t="s">
        <v>24</v>
      </c>
      <c r="H29" s="28">
        <f t="shared" si="10"/>
        <v>1140</v>
      </c>
      <c r="I29" s="28">
        <v>570</v>
      </c>
      <c r="J29" s="29">
        <v>570</v>
      </c>
      <c r="K29" s="253">
        <v>0</v>
      </c>
      <c r="L29" s="31" t="s">
        <v>1139</v>
      </c>
      <c r="M29" s="31" t="s">
        <v>1139</v>
      </c>
      <c r="N29" s="31" t="s">
        <v>1140</v>
      </c>
      <c r="O29" s="31" t="s">
        <v>1139</v>
      </c>
      <c r="P29" s="31" t="s">
        <v>1140</v>
      </c>
      <c r="Q29" s="31" t="s">
        <v>1140</v>
      </c>
      <c r="R29" s="31" t="s">
        <v>1139</v>
      </c>
      <c r="S29" s="55" t="s">
        <v>1157</v>
      </c>
      <c r="T29" s="72"/>
      <c r="U29" s="31">
        <f t="shared" si="6"/>
        <v>0</v>
      </c>
      <c r="V29" s="34"/>
      <c r="W29" s="273"/>
      <c r="X29" s="72"/>
      <c r="Y29" s="72">
        <f t="shared" si="7"/>
        <v>0</v>
      </c>
      <c r="AA29" s="72"/>
      <c r="AB29" s="31">
        <f t="shared" si="8"/>
        <v>0</v>
      </c>
      <c r="AC29" s="72"/>
      <c r="AD29" s="31">
        <f t="shared" si="11"/>
        <v>0</v>
      </c>
      <c r="AE29" s="31"/>
      <c r="AF29" s="72"/>
      <c r="AG29" s="72">
        <f t="shared" si="12"/>
        <v>0</v>
      </c>
      <c r="AH29" s="31">
        <f t="shared" si="9"/>
        <v>0</v>
      </c>
      <c r="AI29" s="72"/>
      <c r="AJ29" s="31">
        <f t="shared" si="13"/>
        <v>0</v>
      </c>
      <c r="AK29" s="31">
        <f t="shared" si="14"/>
        <v>0</v>
      </c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31"/>
      <c r="AW29" s="31"/>
      <c r="AX29" s="31"/>
    </row>
    <row r="30" spans="2:50" s="154" customFormat="1" ht="13" outlineLevel="1">
      <c r="B30" s="155" t="s">
        <v>1317</v>
      </c>
      <c r="C30" s="32" t="s">
        <v>1318</v>
      </c>
      <c r="D30" s="25" t="s">
        <v>50</v>
      </c>
      <c r="E30" s="16">
        <v>43654</v>
      </c>
      <c r="F30" s="26" t="s">
        <v>12</v>
      </c>
      <c r="G30" s="27" t="s">
        <v>24</v>
      </c>
      <c r="H30" s="28">
        <f t="shared" si="10"/>
        <v>30</v>
      </c>
      <c r="I30" s="28">
        <v>30</v>
      </c>
      <c r="J30" s="29">
        <v>0</v>
      </c>
      <c r="K30" s="253">
        <v>0</v>
      </c>
      <c r="L30" s="31" t="s">
        <v>1139</v>
      </c>
      <c r="M30" s="31" t="s">
        <v>1139</v>
      </c>
      <c r="N30" s="31" t="s">
        <v>1140</v>
      </c>
      <c r="O30" s="31" t="s">
        <v>1139</v>
      </c>
      <c r="P30" s="31" t="s">
        <v>1140</v>
      </c>
      <c r="Q30" s="31" t="s">
        <v>1140</v>
      </c>
      <c r="R30" s="31" t="s">
        <v>1139</v>
      </c>
      <c r="S30" s="178" t="s">
        <v>1590</v>
      </c>
      <c r="T30" s="72"/>
      <c r="U30" s="31">
        <f t="shared" si="6"/>
        <v>0</v>
      </c>
      <c r="V30" s="34"/>
      <c r="W30" s="273"/>
      <c r="X30" s="72"/>
      <c r="Y30" s="72">
        <f t="shared" si="7"/>
        <v>0</v>
      </c>
      <c r="AA30" s="72"/>
      <c r="AB30" s="31">
        <f t="shared" si="8"/>
        <v>0</v>
      </c>
      <c r="AC30" s="72"/>
      <c r="AD30" s="31">
        <f t="shared" si="11"/>
        <v>0</v>
      </c>
      <c r="AE30" s="31"/>
      <c r="AF30" s="72"/>
      <c r="AG30" s="72">
        <f t="shared" si="12"/>
        <v>0</v>
      </c>
      <c r="AH30" s="31">
        <f t="shared" si="9"/>
        <v>0</v>
      </c>
      <c r="AI30" s="72"/>
      <c r="AJ30" s="31">
        <f t="shared" si="13"/>
        <v>0</v>
      </c>
      <c r="AK30" s="31">
        <f t="shared" si="14"/>
        <v>0</v>
      </c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31"/>
      <c r="AW30" s="31"/>
      <c r="AX30" s="31"/>
    </row>
    <row r="31" spans="2:50" s="154" customFormat="1" ht="13" outlineLevel="1">
      <c r="B31" s="155" t="s">
        <v>1112</v>
      </c>
      <c r="C31" s="32" t="s">
        <v>1319</v>
      </c>
      <c r="D31" s="25" t="s">
        <v>50</v>
      </c>
      <c r="E31" s="16">
        <v>43690</v>
      </c>
      <c r="F31" s="26" t="s">
        <v>12</v>
      </c>
      <c r="G31" s="26"/>
      <c r="H31" s="28">
        <f t="shared" si="10"/>
        <v>180</v>
      </c>
      <c r="I31" s="28">
        <v>100</v>
      </c>
      <c r="J31" s="29">
        <v>80</v>
      </c>
      <c r="K31" s="253">
        <v>0</v>
      </c>
      <c r="L31" s="173"/>
      <c r="M31" s="173"/>
      <c r="N31" s="173"/>
      <c r="O31" s="173"/>
      <c r="P31" s="173"/>
      <c r="Q31" s="31" t="s">
        <v>1140</v>
      </c>
      <c r="R31" s="173" t="s">
        <v>1139</v>
      </c>
      <c r="S31" s="178"/>
      <c r="T31" s="72"/>
      <c r="U31" s="31">
        <f t="shared" si="6"/>
        <v>0</v>
      </c>
      <c r="V31" s="34"/>
      <c r="W31" s="273"/>
      <c r="X31" s="72"/>
      <c r="Y31" s="72">
        <f t="shared" si="7"/>
        <v>0</v>
      </c>
      <c r="AA31" s="72"/>
      <c r="AB31" s="31">
        <f t="shared" si="8"/>
        <v>0</v>
      </c>
      <c r="AC31" s="72"/>
      <c r="AD31" s="31">
        <f t="shared" si="11"/>
        <v>0</v>
      </c>
      <c r="AE31" s="31"/>
      <c r="AF31" s="72"/>
      <c r="AG31" s="72">
        <f t="shared" si="12"/>
        <v>0</v>
      </c>
      <c r="AH31" s="31">
        <f t="shared" si="9"/>
        <v>0</v>
      </c>
      <c r="AI31" s="72"/>
      <c r="AJ31" s="31">
        <f t="shared" si="13"/>
        <v>0</v>
      </c>
      <c r="AK31" s="31">
        <f t="shared" si="14"/>
        <v>0</v>
      </c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31"/>
      <c r="AW31" s="31"/>
      <c r="AX31" s="31"/>
    </row>
    <row r="32" spans="2:50" s="154" customFormat="1" ht="13" outlineLevel="1">
      <c r="B32" s="155" t="s">
        <v>66</v>
      </c>
      <c r="C32" s="32" t="s">
        <v>67</v>
      </c>
      <c r="D32" s="25" t="s">
        <v>68</v>
      </c>
      <c r="E32" s="16">
        <v>43238</v>
      </c>
      <c r="F32" s="26" t="s">
        <v>12</v>
      </c>
      <c r="G32" s="27" t="s">
        <v>13</v>
      </c>
      <c r="H32" s="28">
        <f t="shared" si="10"/>
        <v>826</v>
      </c>
      <c r="I32" s="29">
        <v>413</v>
      </c>
      <c r="J32" s="29">
        <v>413</v>
      </c>
      <c r="K32" s="253">
        <v>0</v>
      </c>
      <c r="L32" s="31" t="s">
        <v>1139</v>
      </c>
      <c r="M32" s="31" t="s">
        <v>1139</v>
      </c>
      <c r="N32" s="31" t="s">
        <v>1140</v>
      </c>
      <c r="O32" s="31" t="s">
        <v>1139</v>
      </c>
      <c r="P32" s="31" t="s">
        <v>1140</v>
      </c>
      <c r="Q32" s="31" t="s">
        <v>1139</v>
      </c>
      <c r="R32" s="31" t="s">
        <v>1139</v>
      </c>
      <c r="S32" s="55" t="s">
        <v>1144</v>
      </c>
      <c r="T32" s="31"/>
      <c r="U32" s="31">
        <f t="shared" si="6"/>
        <v>0</v>
      </c>
      <c r="V32" s="30"/>
      <c r="W32" s="272"/>
      <c r="X32" s="31"/>
      <c r="Y32" s="31">
        <f t="shared" si="7"/>
        <v>0</v>
      </c>
      <c r="AA32" s="31"/>
      <c r="AB32" s="31">
        <f t="shared" si="8"/>
        <v>0</v>
      </c>
      <c r="AC32" s="31"/>
      <c r="AD32" s="31">
        <f t="shared" si="11"/>
        <v>0</v>
      </c>
      <c r="AE32" s="31"/>
      <c r="AF32" s="31"/>
      <c r="AG32" s="31">
        <f t="shared" si="12"/>
        <v>0</v>
      </c>
      <c r="AH32" s="31">
        <f t="shared" si="9"/>
        <v>0</v>
      </c>
      <c r="AI32" s="31"/>
      <c r="AJ32" s="31">
        <f t="shared" si="13"/>
        <v>0</v>
      </c>
      <c r="AK32" s="31">
        <f t="shared" si="14"/>
        <v>0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</row>
    <row r="33" spans="2:50" s="154" customFormat="1" ht="13" outlineLevel="1">
      <c r="B33" s="155" t="s">
        <v>69</v>
      </c>
      <c r="C33" s="32" t="s">
        <v>70</v>
      </c>
      <c r="D33" s="36" t="s">
        <v>71</v>
      </c>
      <c r="E33" s="16">
        <v>43077</v>
      </c>
      <c r="F33" s="17" t="s">
        <v>12</v>
      </c>
      <c r="G33" s="27" t="s">
        <v>13</v>
      </c>
      <c r="H33" s="28">
        <f t="shared" si="10"/>
        <v>985</v>
      </c>
      <c r="I33" s="29">
        <v>470</v>
      </c>
      <c r="J33" s="29">
        <v>515</v>
      </c>
      <c r="K33" s="253">
        <v>0</v>
      </c>
      <c r="L33" s="31" t="s">
        <v>1139</v>
      </c>
      <c r="M33" s="31" t="s">
        <v>1139</v>
      </c>
      <c r="N33" s="31" t="s">
        <v>1140</v>
      </c>
      <c r="O33" s="31" t="s">
        <v>1139</v>
      </c>
      <c r="P33" s="31" t="s">
        <v>1140</v>
      </c>
      <c r="Q33" s="31" t="s">
        <v>1139</v>
      </c>
      <c r="R33" s="31" t="s">
        <v>1139</v>
      </c>
      <c r="S33" s="55" t="s">
        <v>1144</v>
      </c>
      <c r="T33" s="31"/>
      <c r="U33" s="31">
        <f t="shared" si="6"/>
        <v>0</v>
      </c>
      <c r="V33" s="30"/>
      <c r="W33" s="272"/>
      <c r="X33" s="31"/>
      <c r="Y33" s="31">
        <f t="shared" si="7"/>
        <v>0</v>
      </c>
      <c r="AA33" s="31"/>
      <c r="AB33" s="31">
        <f t="shared" si="8"/>
        <v>0</v>
      </c>
      <c r="AC33" s="31"/>
      <c r="AD33" s="31">
        <f t="shared" si="11"/>
        <v>0</v>
      </c>
      <c r="AE33" s="31"/>
      <c r="AF33" s="31"/>
      <c r="AG33" s="31">
        <f t="shared" si="12"/>
        <v>0</v>
      </c>
      <c r="AH33" s="31">
        <f t="shared" si="9"/>
        <v>0</v>
      </c>
      <c r="AI33" s="31"/>
      <c r="AJ33" s="31">
        <f t="shared" si="13"/>
        <v>0</v>
      </c>
      <c r="AK33" s="31">
        <f t="shared" si="14"/>
        <v>0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</row>
    <row r="34" spans="2:50" s="154" customFormat="1" ht="26" outlineLevel="1">
      <c r="B34" s="155" t="s">
        <v>72</v>
      </c>
      <c r="C34" s="32" t="s">
        <v>73</v>
      </c>
      <c r="D34" s="25" t="s">
        <v>1320</v>
      </c>
      <c r="E34" s="16">
        <v>43672</v>
      </c>
      <c r="F34" s="17" t="s">
        <v>12</v>
      </c>
      <c r="G34" s="27" t="s">
        <v>13</v>
      </c>
      <c r="H34" s="28">
        <f t="shared" si="10"/>
        <v>2405</v>
      </c>
      <c r="I34" s="29">
        <v>580</v>
      </c>
      <c r="J34" s="29">
        <v>1825</v>
      </c>
      <c r="K34" s="253">
        <v>0</v>
      </c>
      <c r="L34" s="31" t="s">
        <v>1139</v>
      </c>
      <c r="M34" s="31" t="s">
        <v>1139</v>
      </c>
      <c r="N34" s="31" t="s">
        <v>1140</v>
      </c>
      <c r="O34" s="31" t="s">
        <v>1140</v>
      </c>
      <c r="P34" s="31" t="s">
        <v>1140</v>
      </c>
      <c r="Q34" s="31" t="s">
        <v>1139</v>
      </c>
      <c r="R34" s="31" t="s">
        <v>1139</v>
      </c>
      <c r="S34" s="55" t="s">
        <v>1628</v>
      </c>
      <c r="T34" s="31"/>
      <c r="U34" s="31">
        <f t="shared" si="6"/>
        <v>0</v>
      </c>
      <c r="V34" s="30"/>
      <c r="W34" s="272"/>
      <c r="X34" s="31"/>
      <c r="Y34" s="31">
        <f t="shared" si="7"/>
        <v>0</v>
      </c>
      <c r="AA34" s="31"/>
      <c r="AB34" s="31">
        <f t="shared" si="8"/>
        <v>0</v>
      </c>
      <c r="AC34" s="31"/>
      <c r="AD34" s="31">
        <f t="shared" si="11"/>
        <v>0</v>
      </c>
      <c r="AE34" s="31"/>
      <c r="AF34" s="31"/>
      <c r="AG34" s="31">
        <f t="shared" si="12"/>
        <v>0</v>
      </c>
      <c r="AH34" s="31">
        <f t="shared" si="9"/>
        <v>0</v>
      </c>
      <c r="AI34" s="31"/>
      <c r="AJ34" s="31">
        <f t="shared" si="13"/>
        <v>0</v>
      </c>
      <c r="AK34" s="31">
        <f t="shared" si="14"/>
        <v>0</v>
      </c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</row>
    <row r="35" spans="2:50" s="154" customFormat="1" ht="26" outlineLevel="1">
      <c r="B35" s="155" t="s">
        <v>75</v>
      </c>
      <c r="C35" s="32" t="s">
        <v>76</v>
      </c>
      <c r="D35" s="25" t="s">
        <v>71</v>
      </c>
      <c r="E35" s="16">
        <v>43286</v>
      </c>
      <c r="F35" s="17" t="s">
        <v>12</v>
      </c>
      <c r="G35" s="27" t="s">
        <v>13</v>
      </c>
      <c r="H35" s="28">
        <f t="shared" si="10"/>
        <v>2670</v>
      </c>
      <c r="I35" s="29">
        <v>465</v>
      </c>
      <c r="J35" s="29">
        <v>2205</v>
      </c>
      <c r="K35" s="253">
        <v>0</v>
      </c>
      <c r="L35" s="31" t="s">
        <v>1139</v>
      </c>
      <c r="M35" s="31" t="s">
        <v>1139</v>
      </c>
      <c r="N35" s="31" t="s">
        <v>1140</v>
      </c>
      <c r="O35" s="31" t="s">
        <v>1139</v>
      </c>
      <c r="P35" s="31" t="s">
        <v>1140</v>
      </c>
      <c r="Q35" s="31" t="s">
        <v>1139</v>
      </c>
      <c r="R35" s="31" t="s">
        <v>1139</v>
      </c>
      <c r="S35" s="55" t="s">
        <v>1628</v>
      </c>
      <c r="T35" s="31"/>
      <c r="U35" s="31">
        <f t="shared" si="6"/>
        <v>0</v>
      </c>
      <c r="V35" s="30"/>
      <c r="W35" s="272"/>
      <c r="X35" s="31"/>
      <c r="Y35" s="31">
        <f t="shared" si="7"/>
        <v>0</v>
      </c>
      <c r="AA35" s="31"/>
      <c r="AB35" s="31">
        <f t="shared" si="8"/>
        <v>0</v>
      </c>
      <c r="AC35" s="31"/>
      <c r="AD35" s="31">
        <f t="shared" si="11"/>
        <v>0</v>
      </c>
      <c r="AE35" s="31"/>
      <c r="AF35" s="31"/>
      <c r="AG35" s="31">
        <f t="shared" si="12"/>
        <v>0</v>
      </c>
      <c r="AH35" s="31">
        <f t="shared" si="9"/>
        <v>0</v>
      </c>
      <c r="AI35" s="31"/>
      <c r="AJ35" s="31">
        <f t="shared" si="13"/>
        <v>0</v>
      </c>
      <c r="AK35" s="31">
        <f t="shared" si="14"/>
        <v>0</v>
      </c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</row>
    <row r="36" spans="2:50" s="154" customFormat="1" ht="13" outlineLevel="1">
      <c r="B36" s="155" t="s">
        <v>77</v>
      </c>
      <c r="C36" s="32" t="s">
        <v>78</v>
      </c>
      <c r="D36" s="25" t="s">
        <v>1321</v>
      </c>
      <c r="E36" s="16">
        <v>43550</v>
      </c>
      <c r="F36" s="17" t="s">
        <v>12</v>
      </c>
      <c r="G36" s="27" t="s">
        <v>13</v>
      </c>
      <c r="H36" s="28">
        <f t="shared" si="10"/>
        <v>1295</v>
      </c>
      <c r="I36" s="29">
        <v>105</v>
      </c>
      <c r="J36" s="29">
        <v>1190</v>
      </c>
      <c r="K36" s="253">
        <v>0</v>
      </c>
      <c r="L36" s="31" t="s">
        <v>1139</v>
      </c>
      <c r="M36" s="31" t="s">
        <v>1139</v>
      </c>
      <c r="N36" s="31" t="s">
        <v>1140</v>
      </c>
      <c r="O36" s="31" t="s">
        <v>1140</v>
      </c>
      <c r="P36" s="31" t="s">
        <v>1140</v>
      </c>
      <c r="Q36" s="31" t="s">
        <v>1139</v>
      </c>
      <c r="R36" s="31" t="s">
        <v>1139</v>
      </c>
      <c r="S36" s="55" t="s">
        <v>1162</v>
      </c>
      <c r="T36" s="31"/>
      <c r="U36" s="31">
        <f t="shared" si="6"/>
        <v>0</v>
      </c>
      <c r="V36" s="30"/>
      <c r="W36" s="272"/>
      <c r="X36" s="31"/>
      <c r="Y36" s="31">
        <f t="shared" si="7"/>
        <v>0</v>
      </c>
      <c r="AA36" s="31"/>
      <c r="AB36" s="31">
        <f t="shared" si="8"/>
        <v>0</v>
      </c>
      <c r="AC36" s="31"/>
      <c r="AD36" s="31">
        <f t="shared" si="11"/>
        <v>0</v>
      </c>
      <c r="AE36" s="31"/>
      <c r="AF36" s="31"/>
      <c r="AG36" s="31">
        <f t="shared" si="12"/>
        <v>0</v>
      </c>
      <c r="AH36" s="31">
        <f t="shared" si="9"/>
        <v>0</v>
      </c>
      <c r="AI36" s="31"/>
      <c r="AJ36" s="31">
        <f t="shared" si="13"/>
        <v>0</v>
      </c>
      <c r="AK36" s="31">
        <f t="shared" si="14"/>
        <v>0</v>
      </c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</row>
    <row r="37" spans="2:50" s="154" customFormat="1" ht="13" outlineLevel="1">
      <c r="B37" s="155" t="s">
        <v>79</v>
      </c>
      <c r="C37" s="32" t="s">
        <v>80</v>
      </c>
      <c r="D37" s="25" t="s">
        <v>68</v>
      </c>
      <c r="E37" s="16">
        <v>43077</v>
      </c>
      <c r="F37" s="17" t="s">
        <v>12</v>
      </c>
      <c r="G37" s="27" t="s">
        <v>24</v>
      </c>
      <c r="H37" s="28">
        <f t="shared" si="10"/>
        <v>245</v>
      </c>
      <c r="I37" s="29">
        <v>115</v>
      </c>
      <c r="J37" s="29">
        <v>130</v>
      </c>
      <c r="K37" s="253">
        <v>0</v>
      </c>
      <c r="L37" s="31" t="s">
        <v>1139</v>
      </c>
      <c r="M37" s="31" t="s">
        <v>1139</v>
      </c>
      <c r="N37" s="31" t="s">
        <v>1140</v>
      </c>
      <c r="O37" s="31" t="s">
        <v>1140</v>
      </c>
      <c r="P37" s="31" t="s">
        <v>1140</v>
      </c>
      <c r="Q37" s="31" t="s">
        <v>1139</v>
      </c>
      <c r="R37" s="31" t="s">
        <v>1139</v>
      </c>
      <c r="S37" s="55" t="s">
        <v>1162</v>
      </c>
      <c r="T37" s="31"/>
      <c r="U37" s="31">
        <f t="shared" si="6"/>
        <v>0</v>
      </c>
      <c r="V37" s="30"/>
      <c r="W37" s="272"/>
      <c r="X37" s="31"/>
      <c r="Y37" s="31">
        <f t="shared" si="7"/>
        <v>0</v>
      </c>
      <c r="AA37" s="31"/>
      <c r="AB37" s="31">
        <f t="shared" si="8"/>
        <v>0</v>
      </c>
      <c r="AC37" s="31"/>
      <c r="AD37" s="31">
        <f t="shared" si="11"/>
        <v>0</v>
      </c>
      <c r="AE37" s="31"/>
      <c r="AF37" s="31"/>
      <c r="AG37" s="31">
        <f t="shared" si="12"/>
        <v>0</v>
      </c>
      <c r="AH37" s="31">
        <f t="shared" si="9"/>
        <v>0</v>
      </c>
      <c r="AI37" s="31"/>
      <c r="AJ37" s="31">
        <f t="shared" si="13"/>
        <v>0</v>
      </c>
      <c r="AK37" s="31">
        <f t="shared" si="14"/>
        <v>0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</row>
    <row r="38" spans="2:50" s="154" customFormat="1" ht="13" outlineLevel="1">
      <c r="B38" s="155" t="s">
        <v>81</v>
      </c>
      <c r="C38" s="32" t="s">
        <v>82</v>
      </c>
      <c r="D38" s="25" t="s">
        <v>71</v>
      </c>
      <c r="E38" s="16">
        <v>43077</v>
      </c>
      <c r="F38" s="17" t="s">
        <v>12</v>
      </c>
      <c r="G38" s="27" t="s">
        <v>13</v>
      </c>
      <c r="H38" s="28">
        <f t="shared" si="10"/>
        <v>20230</v>
      </c>
      <c r="I38" s="29">
        <v>40</v>
      </c>
      <c r="J38" s="29">
        <v>20190</v>
      </c>
      <c r="K38" s="253">
        <v>0</v>
      </c>
      <c r="L38" s="31" t="s">
        <v>1139</v>
      </c>
      <c r="M38" s="31" t="s">
        <v>1139</v>
      </c>
      <c r="N38" s="31" t="s">
        <v>1140</v>
      </c>
      <c r="O38" s="31" t="s">
        <v>1140</v>
      </c>
      <c r="P38" s="31" t="s">
        <v>1140</v>
      </c>
      <c r="Q38" s="31" t="s">
        <v>1139</v>
      </c>
      <c r="R38" s="31" t="s">
        <v>1139</v>
      </c>
      <c r="S38" s="55" t="s">
        <v>1162</v>
      </c>
      <c r="T38" s="31"/>
      <c r="U38" s="31">
        <f t="shared" si="6"/>
        <v>0</v>
      </c>
      <c r="V38" s="30"/>
      <c r="W38" s="272"/>
      <c r="X38" s="31"/>
      <c r="Y38" s="31">
        <f t="shared" si="7"/>
        <v>0</v>
      </c>
      <c r="AA38" s="31"/>
      <c r="AB38" s="31">
        <f t="shared" si="8"/>
        <v>0</v>
      </c>
      <c r="AC38" s="31"/>
      <c r="AD38" s="31">
        <f t="shared" si="11"/>
        <v>0</v>
      </c>
      <c r="AE38" s="31"/>
      <c r="AF38" s="31"/>
      <c r="AG38" s="31">
        <f t="shared" si="12"/>
        <v>0</v>
      </c>
      <c r="AH38" s="31">
        <f t="shared" si="9"/>
        <v>0</v>
      </c>
      <c r="AI38" s="31"/>
      <c r="AJ38" s="31">
        <f t="shared" si="13"/>
        <v>0</v>
      </c>
      <c r="AK38" s="31">
        <f t="shared" si="14"/>
        <v>0</v>
      </c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</row>
    <row r="39" spans="2:50" s="154" customFormat="1" ht="13" outlineLevel="1">
      <c r="B39" s="155" t="s">
        <v>83</v>
      </c>
      <c r="C39" s="32" t="s">
        <v>84</v>
      </c>
      <c r="D39" s="25" t="s">
        <v>126</v>
      </c>
      <c r="E39" s="16">
        <v>43647</v>
      </c>
      <c r="F39" s="17" t="s">
        <v>12</v>
      </c>
      <c r="G39" s="27" t="s">
        <v>24</v>
      </c>
      <c r="H39" s="28">
        <f t="shared" si="10"/>
        <v>575</v>
      </c>
      <c r="I39" s="29">
        <v>95</v>
      </c>
      <c r="J39" s="29">
        <v>480</v>
      </c>
      <c r="K39" s="253">
        <v>0</v>
      </c>
      <c r="L39" s="31" t="s">
        <v>1139</v>
      </c>
      <c r="M39" s="31" t="s">
        <v>1139</v>
      </c>
      <c r="N39" s="31" t="s">
        <v>1140</v>
      </c>
      <c r="O39" s="31" t="s">
        <v>1140</v>
      </c>
      <c r="P39" s="31" t="s">
        <v>1140</v>
      </c>
      <c r="Q39" s="31" t="s">
        <v>1139</v>
      </c>
      <c r="R39" s="31" t="s">
        <v>1139</v>
      </c>
      <c r="S39" s="55" t="s">
        <v>1162</v>
      </c>
      <c r="T39" s="31"/>
      <c r="U39" s="31">
        <f t="shared" si="6"/>
        <v>0</v>
      </c>
      <c r="V39" s="30"/>
      <c r="W39" s="272"/>
      <c r="X39" s="31"/>
      <c r="Y39" s="31">
        <f t="shared" si="7"/>
        <v>0</v>
      </c>
      <c r="AA39" s="31"/>
      <c r="AB39" s="31">
        <f t="shared" si="8"/>
        <v>0</v>
      </c>
      <c r="AC39" s="31"/>
      <c r="AD39" s="31">
        <f t="shared" si="11"/>
        <v>0</v>
      </c>
      <c r="AE39" s="31"/>
      <c r="AF39" s="31"/>
      <c r="AG39" s="31">
        <f t="shared" si="12"/>
        <v>0</v>
      </c>
      <c r="AH39" s="31">
        <f t="shared" si="9"/>
        <v>0</v>
      </c>
      <c r="AI39" s="31"/>
      <c r="AJ39" s="31">
        <f t="shared" si="13"/>
        <v>0</v>
      </c>
      <c r="AK39" s="31">
        <f t="shared" si="14"/>
        <v>0</v>
      </c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</row>
    <row r="40" spans="2:50" s="154" customFormat="1" ht="13" outlineLevel="1">
      <c r="B40" s="155" t="s">
        <v>85</v>
      </c>
      <c r="C40" s="32" t="s">
        <v>86</v>
      </c>
      <c r="D40" s="36" t="s">
        <v>87</v>
      </c>
      <c r="E40" s="16">
        <v>43077</v>
      </c>
      <c r="F40" s="17" t="s">
        <v>12</v>
      </c>
      <c r="G40" s="27" t="s">
        <v>13</v>
      </c>
      <c r="H40" s="28">
        <f t="shared" si="10"/>
        <v>420</v>
      </c>
      <c r="I40" s="29">
        <v>80</v>
      </c>
      <c r="J40" s="29">
        <v>340</v>
      </c>
      <c r="K40" s="253">
        <v>0</v>
      </c>
      <c r="L40" s="31" t="s">
        <v>1139</v>
      </c>
      <c r="M40" s="31" t="s">
        <v>1140</v>
      </c>
      <c r="N40" s="31" t="s">
        <v>1140</v>
      </c>
      <c r="O40" s="31" t="s">
        <v>1140</v>
      </c>
      <c r="P40" s="31" t="s">
        <v>1140</v>
      </c>
      <c r="Q40" s="31" t="s">
        <v>1139</v>
      </c>
      <c r="R40" s="31" t="s">
        <v>1139</v>
      </c>
      <c r="S40" s="55" t="s">
        <v>1162</v>
      </c>
      <c r="T40" s="31"/>
      <c r="U40" s="31">
        <f t="shared" si="6"/>
        <v>0</v>
      </c>
      <c r="V40" s="30"/>
      <c r="W40" s="272"/>
      <c r="X40" s="31"/>
      <c r="Y40" s="31">
        <f t="shared" si="7"/>
        <v>0</v>
      </c>
      <c r="AA40" s="31"/>
      <c r="AB40" s="31">
        <f t="shared" si="8"/>
        <v>0</v>
      </c>
      <c r="AC40" s="31"/>
      <c r="AD40" s="31">
        <f t="shared" si="11"/>
        <v>0</v>
      </c>
      <c r="AE40" s="31"/>
      <c r="AF40" s="31"/>
      <c r="AG40" s="31">
        <f t="shared" si="12"/>
        <v>0</v>
      </c>
      <c r="AH40" s="31">
        <f t="shared" si="9"/>
        <v>0</v>
      </c>
      <c r="AI40" s="31"/>
      <c r="AJ40" s="31">
        <f t="shared" si="13"/>
        <v>0</v>
      </c>
      <c r="AK40" s="31">
        <f t="shared" si="14"/>
        <v>0</v>
      </c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</row>
    <row r="41" spans="2:50" s="154" customFormat="1" ht="13" outlineLevel="1">
      <c r="B41" s="155" t="s">
        <v>88</v>
      </c>
      <c r="C41" s="32" t="s">
        <v>89</v>
      </c>
      <c r="D41" s="25" t="s">
        <v>90</v>
      </c>
      <c r="E41" s="16">
        <v>43210</v>
      </c>
      <c r="F41" s="17" t="s">
        <v>12</v>
      </c>
      <c r="G41" s="27" t="s">
        <v>13</v>
      </c>
      <c r="H41" s="28">
        <f t="shared" si="10"/>
        <v>400</v>
      </c>
      <c r="I41" s="29">
        <v>280</v>
      </c>
      <c r="J41" s="29">
        <v>120</v>
      </c>
      <c r="K41" s="253">
        <v>0</v>
      </c>
      <c r="L41" s="31" t="s">
        <v>1139</v>
      </c>
      <c r="M41" s="31" t="s">
        <v>1139</v>
      </c>
      <c r="N41" s="31" t="s">
        <v>1140</v>
      </c>
      <c r="O41" s="31" t="s">
        <v>1139</v>
      </c>
      <c r="P41" s="31" t="s">
        <v>1140</v>
      </c>
      <c r="Q41" s="31" t="s">
        <v>1139</v>
      </c>
      <c r="R41" s="31" t="s">
        <v>1139</v>
      </c>
      <c r="S41" s="55" t="s">
        <v>1162</v>
      </c>
      <c r="T41" s="31"/>
      <c r="U41" s="31">
        <f t="shared" si="6"/>
        <v>0</v>
      </c>
      <c r="V41" s="30"/>
      <c r="W41" s="272"/>
      <c r="X41" s="31"/>
      <c r="Y41" s="31">
        <f t="shared" si="7"/>
        <v>0</v>
      </c>
      <c r="AA41" s="31"/>
      <c r="AB41" s="31">
        <f t="shared" si="8"/>
        <v>0</v>
      </c>
      <c r="AC41" s="31"/>
      <c r="AD41" s="31">
        <f t="shared" si="11"/>
        <v>0</v>
      </c>
      <c r="AE41" s="31"/>
      <c r="AF41" s="31"/>
      <c r="AG41" s="31">
        <f t="shared" si="12"/>
        <v>0</v>
      </c>
      <c r="AH41" s="31">
        <f t="shared" si="9"/>
        <v>0</v>
      </c>
      <c r="AI41" s="31"/>
      <c r="AJ41" s="31">
        <f t="shared" si="13"/>
        <v>0</v>
      </c>
      <c r="AK41" s="31">
        <f t="shared" si="14"/>
        <v>0</v>
      </c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</row>
    <row r="42" spans="2:50" s="154" customFormat="1" ht="26" outlineLevel="1">
      <c r="B42" s="155" t="s">
        <v>91</v>
      </c>
      <c r="C42" s="6" t="s">
        <v>92</v>
      </c>
      <c r="D42" s="25" t="s">
        <v>1322</v>
      </c>
      <c r="E42" s="16">
        <v>42978</v>
      </c>
      <c r="F42" s="17" t="s">
        <v>12</v>
      </c>
      <c r="G42" s="27" t="s">
        <v>13</v>
      </c>
      <c r="H42" s="28">
        <f t="shared" si="10"/>
        <v>2710</v>
      </c>
      <c r="I42" s="29">
        <v>640</v>
      </c>
      <c r="J42" s="29">
        <v>2070</v>
      </c>
      <c r="K42" s="253">
        <v>0</v>
      </c>
      <c r="L42" s="31" t="s">
        <v>1139</v>
      </c>
      <c r="M42" s="31" t="s">
        <v>1139</v>
      </c>
      <c r="N42" s="31" t="s">
        <v>1140</v>
      </c>
      <c r="O42" s="31" t="s">
        <v>1139</v>
      </c>
      <c r="P42" s="31" t="s">
        <v>1140</v>
      </c>
      <c r="Q42" s="31" t="s">
        <v>1139</v>
      </c>
      <c r="R42" s="31" t="s">
        <v>1139</v>
      </c>
      <c r="S42" s="55" t="s">
        <v>1162</v>
      </c>
      <c r="T42" s="31"/>
      <c r="U42" s="31">
        <f t="shared" si="6"/>
        <v>0</v>
      </c>
      <c r="V42" s="30"/>
      <c r="W42" s="272"/>
      <c r="X42" s="31"/>
      <c r="Y42" s="31">
        <f t="shared" si="7"/>
        <v>0</v>
      </c>
      <c r="AA42" s="31"/>
      <c r="AB42" s="31">
        <f t="shared" si="8"/>
        <v>0</v>
      </c>
      <c r="AC42" s="31"/>
      <c r="AD42" s="31">
        <f t="shared" si="11"/>
        <v>0</v>
      </c>
      <c r="AE42" s="31"/>
      <c r="AF42" s="31"/>
      <c r="AG42" s="31">
        <f t="shared" si="12"/>
        <v>0</v>
      </c>
      <c r="AH42" s="31">
        <f t="shared" si="9"/>
        <v>0</v>
      </c>
      <c r="AI42" s="31"/>
      <c r="AJ42" s="31">
        <f t="shared" si="13"/>
        <v>0</v>
      </c>
      <c r="AK42" s="31">
        <f t="shared" si="14"/>
        <v>0</v>
      </c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</row>
    <row r="43" spans="2:50" s="154" customFormat="1" ht="26" outlineLevel="1">
      <c r="B43" s="155" t="s">
        <v>93</v>
      </c>
      <c r="C43" s="6" t="s">
        <v>94</v>
      </c>
      <c r="D43" s="25" t="s">
        <v>95</v>
      </c>
      <c r="E43" s="16">
        <v>42979</v>
      </c>
      <c r="F43" s="26" t="s">
        <v>12</v>
      </c>
      <c r="G43" s="27" t="s">
        <v>13</v>
      </c>
      <c r="H43" s="28">
        <f t="shared" si="10"/>
        <v>3290</v>
      </c>
      <c r="I43" s="29">
        <v>800</v>
      </c>
      <c r="J43" s="29">
        <v>2490</v>
      </c>
      <c r="K43" s="253">
        <v>0</v>
      </c>
      <c r="L43" s="31" t="s">
        <v>1139</v>
      </c>
      <c r="M43" s="31" t="s">
        <v>1139</v>
      </c>
      <c r="N43" s="31" t="s">
        <v>1140</v>
      </c>
      <c r="O43" s="31" t="s">
        <v>1139</v>
      </c>
      <c r="P43" s="31" t="s">
        <v>1140</v>
      </c>
      <c r="Q43" s="31" t="s">
        <v>1139</v>
      </c>
      <c r="R43" s="31" t="s">
        <v>1139</v>
      </c>
      <c r="S43" s="55" t="s">
        <v>1162</v>
      </c>
      <c r="T43" s="31"/>
      <c r="U43" s="31">
        <f t="shared" si="6"/>
        <v>0</v>
      </c>
      <c r="V43" s="30"/>
      <c r="W43" s="272"/>
      <c r="X43" s="31"/>
      <c r="Y43" s="31">
        <f t="shared" si="7"/>
        <v>0</v>
      </c>
      <c r="AA43" s="31"/>
      <c r="AB43" s="31">
        <f t="shared" si="8"/>
        <v>0</v>
      </c>
      <c r="AC43" s="31"/>
      <c r="AD43" s="31">
        <f t="shared" si="11"/>
        <v>0</v>
      </c>
      <c r="AE43" s="31"/>
      <c r="AF43" s="31"/>
      <c r="AG43" s="31">
        <f t="shared" si="12"/>
        <v>0</v>
      </c>
      <c r="AH43" s="31">
        <f t="shared" si="9"/>
        <v>0</v>
      </c>
      <c r="AI43" s="31"/>
      <c r="AJ43" s="31">
        <f t="shared" si="13"/>
        <v>0</v>
      </c>
      <c r="AK43" s="31">
        <f t="shared" si="14"/>
        <v>0</v>
      </c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</row>
    <row r="44" spans="2:50" s="154" customFormat="1" ht="13" outlineLevel="1">
      <c r="B44" s="155" t="s">
        <v>1066</v>
      </c>
      <c r="C44" s="6" t="s">
        <v>1067</v>
      </c>
      <c r="D44" s="25" t="s">
        <v>118</v>
      </c>
      <c r="E44" s="16">
        <v>43622</v>
      </c>
      <c r="F44" s="26" t="s">
        <v>12</v>
      </c>
      <c r="G44" s="27" t="s">
        <v>13</v>
      </c>
      <c r="H44" s="28">
        <v>60</v>
      </c>
      <c r="I44" s="29">
        <v>60</v>
      </c>
      <c r="J44" s="29">
        <v>300</v>
      </c>
      <c r="K44" s="253">
        <v>0</v>
      </c>
      <c r="L44" s="31" t="s">
        <v>1139</v>
      </c>
      <c r="M44" s="31" t="s">
        <v>1139</v>
      </c>
      <c r="N44" s="31" t="s">
        <v>1140</v>
      </c>
      <c r="O44" s="31" t="s">
        <v>1139</v>
      </c>
      <c r="P44" s="31" t="s">
        <v>1140</v>
      </c>
      <c r="Q44" s="173" t="s">
        <v>1139</v>
      </c>
      <c r="R44" s="173" t="s">
        <v>1139</v>
      </c>
      <c r="S44" s="55" t="s">
        <v>1162</v>
      </c>
      <c r="T44" s="31"/>
      <c r="U44" s="31">
        <f t="shared" si="6"/>
        <v>0</v>
      </c>
      <c r="V44" s="30"/>
      <c r="W44" s="272"/>
      <c r="X44" s="31"/>
      <c r="Y44" s="31">
        <f t="shared" si="7"/>
        <v>0</v>
      </c>
      <c r="AA44" s="31"/>
      <c r="AB44" s="31">
        <f t="shared" si="8"/>
        <v>0</v>
      </c>
      <c r="AC44" s="31"/>
      <c r="AD44" s="31">
        <f t="shared" si="11"/>
        <v>0</v>
      </c>
      <c r="AE44" s="31"/>
      <c r="AF44" s="31"/>
      <c r="AG44" s="31">
        <f t="shared" si="12"/>
        <v>0</v>
      </c>
      <c r="AH44" s="31">
        <f t="shared" si="9"/>
        <v>0</v>
      </c>
      <c r="AI44" s="31"/>
      <c r="AJ44" s="31">
        <f t="shared" si="13"/>
        <v>0</v>
      </c>
      <c r="AK44" s="31">
        <f t="shared" si="14"/>
        <v>0</v>
      </c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</row>
    <row r="45" spans="2:50" s="154" customFormat="1" ht="13" outlineLevel="1">
      <c r="B45" s="155" t="s">
        <v>96</v>
      </c>
      <c r="C45" s="32" t="s">
        <v>97</v>
      </c>
      <c r="D45" s="25" t="s">
        <v>1323</v>
      </c>
      <c r="E45" s="16">
        <v>43518</v>
      </c>
      <c r="F45" s="17" t="s">
        <v>12</v>
      </c>
      <c r="G45" s="27" t="s">
        <v>13</v>
      </c>
      <c r="H45" s="28">
        <f t="shared" si="10"/>
        <v>71</v>
      </c>
      <c r="I45" s="29">
        <v>40</v>
      </c>
      <c r="J45" s="29">
        <v>31</v>
      </c>
      <c r="K45" s="253">
        <v>0</v>
      </c>
      <c r="L45" s="31" t="s">
        <v>1139</v>
      </c>
      <c r="M45" s="31" t="s">
        <v>1139</v>
      </c>
      <c r="N45" s="31" t="s">
        <v>1140</v>
      </c>
      <c r="O45" s="31" t="s">
        <v>1139</v>
      </c>
      <c r="P45" s="31" t="s">
        <v>1140</v>
      </c>
      <c r="Q45" s="31" t="s">
        <v>1139</v>
      </c>
      <c r="R45" s="31" t="s">
        <v>1139</v>
      </c>
      <c r="S45" s="55" t="s">
        <v>1144</v>
      </c>
      <c r="T45" s="31"/>
      <c r="U45" s="31">
        <f t="shared" si="6"/>
        <v>0</v>
      </c>
      <c r="V45" s="30"/>
      <c r="W45" s="272"/>
      <c r="X45" s="31"/>
      <c r="Y45" s="31">
        <f t="shared" si="7"/>
        <v>0</v>
      </c>
      <c r="AA45" s="31"/>
      <c r="AB45" s="31">
        <f t="shared" si="8"/>
        <v>0</v>
      </c>
      <c r="AC45" s="31"/>
      <c r="AD45" s="31">
        <f t="shared" si="11"/>
        <v>0</v>
      </c>
      <c r="AE45" s="31"/>
      <c r="AF45" s="31"/>
      <c r="AG45" s="31">
        <f t="shared" si="12"/>
        <v>0</v>
      </c>
      <c r="AH45" s="31">
        <f t="shared" si="9"/>
        <v>0</v>
      </c>
      <c r="AI45" s="31"/>
      <c r="AJ45" s="31">
        <f t="shared" si="13"/>
        <v>0</v>
      </c>
      <c r="AK45" s="31">
        <f t="shared" si="14"/>
        <v>0</v>
      </c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</row>
    <row r="46" spans="2:50" s="154" customFormat="1" ht="39" outlineLevel="1">
      <c r="B46" s="155" t="s">
        <v>99</v>
      </c>
      <c r="C46" s="32" t="s">
        <v>1507</v>
      </c>
      <c r="D46" s="25" t="s">
        <v>74</v>
      </c>
      <c r="E46" s="16">
        <v>43297</v>
      </c>
      <c r="F46" s="17" t="s">
        <v>12</v>
      </c>
      <c r="G46" s="27" t="s">
        <v>13</v>
      </c>
      <c r="H46" s="28">
        <f t="shared" si="10"/>
        <v>2540</v>
      </c>
      <c r="I46" s="29">
        <v>280</v>
      </c>
      <c r="J46" s="29">
        <v>2260</v>
      </c>
      <c r="K46" s="253">
        <v>0</v>
      </c>
      <c r="L46" s="31" t="s">
        <v>1139</v>
      </c>
      <c r="M46" s="31" t="s">
        <v>1139</v>
      </c>
      <c r="N46" s="31" t="s">
        <v>1140</v>
      </c>
      <c r="O46" s="31" t="s">
        <v>1139</v>
      </c>
      <c r="P46" s="31" t="s">
        <v>1140</v>
      </c>
      <c r="Q46" s="31" t="s">
        <v>1139</v>
      </c>
      <c r="R46" s="31" t="s">
        <v>1139</v>
      </c>
      <c r="S46" s="55" t="s">
        <v>1502</v>
      </c>
      <c r="T46" s="31"/>
      <c r="U46" s="31">
        <f t="shared" si="6"/>
        <v>0</v>
      </c>
      <c r="V46" s="30"/>
      <c r="W46" s="272"/>
      <c r="X46" s="31"/>
      <c r="Y46" s="31">
        <f t="shared" si="7"/>
        <v>0</v>
      </c>
      <c r="AA46" s="31"/>
      <c r="AB46" s="31">
        <f t="shared" si="8"/>
        <v>0</v>
      </c>
      <c r="AC46" s="31"/>
      <c r="AD46" s="31">
        <f t="shared" si="11"/>
        <v>0</v>
      </c>
      <c r="AE46" s="31"/>
      <c r="AF46" s="31"/>
      <c r="AG46" s="31">
        <f t="shared" si="12"/>
        <v>0</v>
      </c>
      <c r="AH46" s="31">
        <f t="shared" si="9"/>
        <v>0</v>
      </c>
      <c r="AI46" s="31"/>
      <c r="AJ46" s="31">
        <f t="shared" si="13"/>
        <v>0</v>
      </c>
      <c r="AK46" s="31">
        <f t="shared" si="14"/>
        <v>0</v>
      </c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</row>
    <row r="47" spans="2:50" s="154" customFormat="1" ht="13" outlineLevel="1">
      <c r="B47" s="155" t="s">
        <v>100</v>
      </c>
      <c r="C47" s="32" t="s">
        <v>101</v>
      </c>
      <c r="D47" s="25" t="s">
        <v>90</v>
      </c>
      <c r="E47" s="16">
        <v>42930</v>
      </c>
      <c r="F47" s="17" t="s">
        <v>12</v>
      </c>
      <c r="G47" s="27" t="s">
        <v>13</v>
      </c>
      <c r="H47" s="28">
        <f t="shared" si="10"/>
        <v>766</v>
      </c>
      <c r="I47" s="33">
        <v>494</v>
      </c>
      <c r="J47" s="33">
        <v>272</v>
      </c>
      <c r="K47" s="253">
        <v>0</v>
      </c>
      <c r="L47" s="31" t="s">
        <v>1139</v>
      </c>
      <c r="M47" s="31" t="s">
        <v>1139</v>
      </c>
      <c r="N47" s="31" t="s">
        <v>1139</v>
      </c>
      <c r="O47" s="31" t="s">
        <v>1139</v>
      </c>
      <c r="P47" s="31" t="s">
        <v>1139</v>
      </c>
      <c r="Q47" s="31" t="s">
        <v>1139</v>
      </c>
      <c r="R47" s="31" t="s">
        <v>1139</v>
      </c>
      <c r="S47" s="55" t="s">
        <v>1168</v>
      </c>
      <c r="T47" s="31"/>
      <c r="U47" s="31">
        <f t="shared" si="6"/>
        <v>0</v>
      </c>
      <c r="V47" s="30"/>
      <c r="W47" s="272"/>
      <c r="X47" s="31"/>
      <c r="Y47" s="31">
        <f t="shared" si="7"/>
        <v>0</v>
      </c>
      <c r="AA47" s="31"/>
      <c r="AB47" s="31">
        <f t="shared" si="8"/>
        <v>0</v>
      </c>
      <c r="AC47" s="31"/>
      <c r="AD47" s="31">
        <f t="shared" si="11"/>
        <v>0</v>
      </c>
      <c r="AE47" s="31"/>
      <c r="AF47" s="31"/>
      <c r="AG47" s="31">
        <f t="shared" si="12"/>
        <v>0</v>
      </c>
      <c r="AH47" s="31">
        <f t="shared" si="9"/>
        <v>0</v>
      </c>
      <c r="AI47" s="31"/>
      <c r="AJ47" s="31">
        <f t="shared" si="13"/>
        <v>0</v>
      </c>
      <c r="AK47" s="31">
        <f t="shared" si="14"/>
        <v>0</v>
      </c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</row>
    <row r="48" spans="2:50" s="154" customFormat="1" ht="13" outlineLevel="1">
      <c r="B48" s="155" t="s">
        <v>102</v>
      </c>
      <c r="C48" s="32" t="s">
        <v>103</v>
      </c>
      <c r="D48" s="25" t="s">
        <v>19</v>
      </c>
      <c r="E48" s="16">
        <v>43570</v>
      </c>
      <c r="F48" s="17" t="s">
        <v>12</v>
      </c>
      <c r="G48" s="27" t="s">
        <v>13</v>
      </c>
      <c r="H48" s="28">
        <f t="shared" si="10"/>
        <v>580</v>
      </c>
      <c r="I48" s="29">
        <v>260</v>
      </c>
      <c r="J48" s="29">
        <v>320</v>
      </c>
      <c r="K48" s="253">
        <v>0</v>
      </c>
      <c r="L48" s="31" t="s">
        <v>1139</v>
      </c>
      <c r="M48" s="31" t="s">
        <v>1139</v>
      </c>
      <c r="N48" s="31" t="s">
        <v>1140</v>
      </c>
      <c r="O48" s="31" t="s">
        <v>1139</v>
      </c>
      <c r="P48" s="31" t="s">
        <v>1140</v>
      </c>
      <c r="Q48" s="31" t="s">
        <v>1139</v>
      </c>
      <c r="R48" s="31" t="s">
        <v>1139</v>
      </c>
      <c r="S48" s="55" t="s">
        <v>1144</v>
      </c>
      <c r="T48" s="31"/>
      <c r="U48" s="31">
        <f t="shared" si="6"/>
        <v>0</v>
      </c>
      <c r="V48" s="30"/>
      <c r="W48" s="272"/>
      <c r="X48" s="31"/>
      <c r="Y48" s="31">
        <f t="shared" si="7"/>
        <v>0</v>
      </c>
      <c r="AA48" s="31"/>
      <c r="AB48" s="31">
        <f t="shared" si="8"/>
        <v>0</v>
      </c>
      <c r="AC48" s="31"/>
      <c r="AD48" s="31">
        <f t="shared" si="11"/>
        <v>0</v>
      </c>
      <c r="AE48" s="31"/>
      <c r="AF48" s="31"/>
      <c r="AG48" s="31">
        <f t="shared" si="12"/>
        <v>0</v>
      </c>
      <c r="AH48" s="31">
        <f t="shared" si="9"/>
        <v>0</v>
      </c>
      <c r="AI48" s="31"/>
      <c r="AJ48" s="31">
        <f t="shared" si="13"/>
        <v>0</v>
      </c>
      <c r="AK48" s="31">
        <f t="shared" si="14"/>
        <v>0</v>
      </c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</row>
    <row r="49" spans="2:50" s="154" customFormat="1" ht="13" outlineLevel="1">
      <c r="B49" s="155" t="s">
        <v>104</v>
      </c>
      <c r="C49" s="32" t="s">
        <v>105</v>
      </c>
      <c r="D49" s="25" t="s">
        <v>58</v>
      </c>
      <c r="E49" s="16">
        <v>42194</v>
      </c>
      <c r="F49" s="17" t="s">
        <v>44</v>
      </c>
      <c r="G49" s="27" t="s">
        <v>24</v>
      </c>
      <c r="H49" s="28">
        <f t="shared" si="10"/>
        <v>50</v>
      </c>
      <c r="I49" s="29">
        <v>25</v>
      </c>
      <c r="J49" s="29">
        <v>25</v>
      </c>
      <c r="K49" s="253">
        <v>0</v>
      </c>
      <c r="L49" s="31" t="s">
        <v>1139</v>
      </c>
      <c r="M49" s="31" t="s">
        <v>1139</v>
      </c>
      <c r="N49" s="31" t="s">
        <v>1140</v>
      </c>
      <c r="O49" s="31" t="s">
        <v>1139</v>
      </c>
      <c r="P49" s="31" t="s">
        <v>1140</v>
      </c>
      <c r="Q49" s="31" t="s">
        <v>1139</v>
      </c>
      <c r="R49" s="31" t="s">
        <v>1139</v>
      </c>
      <c r="S49" s="55" t="s">
        <v>1157</v>
      </c>
      <c r="T49" s="31"/>
      <c r="U49" s="31">
        <f t="shared" si="6"/>
        <v>0</v>
      </c>
      <c r="V49" s="30"/>
      <c r="W49" s="272"/>
      <c r="X49" s="31"/>
      <c r="Y49" s="31">
        <f t="shared" si="7"/>
        <v>0</v>
      </c>
      <c r="AA49" s="31"/>
      <c r="AB49" s="31">
        <f t="shared" si="8"/>
        <v>0</v>
      </c>
      <c r="AC49" s="31"/>
      <c r="AD49" s="31">
        <f t="shared" si="11"/>
        <v>0</v>
      </c>
      <c r="AE49" s="31"/>
      <c r="AF49" s="31"/>
      <c r="AG49" s="31">
        <f t="shared" si="12"/>
        <v>0</v>
      </c>
      <c r="AH49" s="31">
        <f t="shared" si="9"/>
        <v>0</v>
      </c>
      <c r="AI49" s="31"/>
      <c r="AJ49" s="31">
        <f t="shared" si="13"/>
        <v>0</v>
      </c>
      <c r="AK49" s="31">
        <f t="shared" si="14"/>
        <v>0</v>
      </c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</row>
    <row r="50" spans="2:50" s="154" customFormat="1" ht="13" outlineLevel="1">
      <c r="B50" s="156" t="s">
        <v>106</v>
      </c>
      <c r="C50" s="32" t="s">
        <v>107</v>
      </c>
      <c r="D50" s="25" t="s">
        <v>27</v>
      </c>
      <c r="E50" s="16">
        <v>42507</v>
      </c>
      <c r="F50" s="17" t="s">
        <v>44</v>
      </c>
      <c r="G50" s="27" t="s">
        <v>24</v>
      </c>
      <c r="H50" s="28">
        <f t="shared" si="10"/>
        <v>1870</v>
      </c>
      <c r="I50" s="29">
        <v>905</v>
      </c>
      <c r="J50" s="29">
        <v>965</v>
      </c>
      <c r="K50" s="253">
        <v>0</v>
      </c>
      <c r="L50" s="31" t="s">
        <v>1139</v>
      </c>
      <c r="M50" s="31" t="s">
        <v>1139</v>
      </c>
      <c r="N50" s="31" t="s">
        <v>1140</v>
      </c>
      <c r="O50" s="31" t="s">
        <v>1139</v>
      </c>
      <c r="P50" s="31" t="s">
        <v>1140</v>
      </c>
      <c r="Q50" s="31" t="s">
        <v>1139</v>
      </c>
      <c r="R50" s="31" t="s">
        <v>1139</v>
      </c>
      <c r="S50" s="55" t="s">
        <v>1157</v>
      </c>
      <c r="T50" s="31"/>
      <c r="U50" s="31">
        <f t="shared" si="6"/>
        <v>0</v>
      </c>
      <c r="V50" s="30"/>
      <c r="W50" s="272"/>
      <c r="X50" s="31"/>
      <c r="Y50" s="31">
        <f t="shared" si="7"/>
        <v>0</v>
      </c>
      <c r="AA50" s="31"/>
      <c r="AB50" s="31">
        <f t="shared" si="8"/>
        <v>0</v>
      </c>
      <c r="AC50" s="31"/>
      <c r="AD50" s="31">
        <f t="shared" si="11"/>
        <v>0</v>
      </c>
      <c r="AE50" s="31"/>
      <c r="AF50" s="31"/>
      <c r="AG50" s="31">
        <f t="shared" si="12"/>
        <v>0</v>
      </c>
      <c r="AH50" s="31">
        <f t="shared" si="9"/>
        <v>0</v>
      </c>
      <c r="AI50" s="31"/>
      <c r="AJ50" s="31">
        <f t="shared" si="13"/>
        <v>0</v>
      </c>
      <c r="AK50" s="31">
        <f t="shared" si="14"/>
        <v>0</v>
      </c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</row>
    <row r="51" spans="2:50" s="154" customFormat="1" ht="13" outlineLevel="1">
      <c r="B51" s="156" t="s">
        <v>108</v>
      </c>
      <c r="C51" s="32" t="s">
        <v>109</v>
      </c>
      <c r="D51" s="25" t="s">
        <v>23</v>
      </c>
      <c r="E51" s="16">
        <v>42839</v>
      </c>
      <c r="F51" s="17" t="s">
        <v>12</v>
      </c>
      <c r="G51" s="27" t="s">
        <v>13</v>
      </c>
      <c r="H51" s="28">
        <f t="shared" si="10"/>
        <v>175</v>
      </c>
      <c r="I51" s="29">
        <v>95</v>
      </c>
      <c r="J51" s="33">
        <v>80</v>
      </c>
      <c r="K51" s="253">
        <v>0</v>
      </c>
      <c r="L51" s="31" t="s">
        <v>1139</v>
      </c>
      <c r="M51" s="31" t="s">
        <v>1139</v>
      </c>
      <c r="N51" s="31" t="s">
        <v>1140</v>
      </c>
      <c r="O51" s="31" t="s">
        <v>1139</v>
      </c>
      <c r="P51" s="31" t="s">
        <v>1140</v>
      </c>
      <c r="Q51" s="31" t="s">
        <v>1139</v>
      </c>
      <c r="R51" s="31" t="s">
        <v>1139</v>
      </c>
      <c r="S51" s="55" t="s">
        <v>1144</v>
      </c>
      <c r="T51" s="31"/>
      <c r="U51" s="31">
        <f t="shared" si="6"/>
        <v>0</v>
      </c>
      <c r="V51" s="30"/>
      <c r="W51" s="272"/>
      <c r="X51" s="31"/>
      <c r="Y51" s="31">
        <f t="shared" si="7"/>
        <v>0</v>
      </c>
      <c r="AA51" s="31"/>
      <c r="AB51" s="31">
        <f t="shared" si="8"/>
        <v>0</v>
      </c>
      <c r="AC51" s="31"/>
      <c r="AD51" s="31">
        <f t="shared" si="11"/>
        <v>0</v>
      </c>
      <c r="AE51" s="31"/>
      <c r="AF51" s="31"/>
      <c r="AG51" s="31">
        <f t="shared" si="12"/>
        <v>0</v>
      </c>
      <c r="AH51" s="31">
        <f t="shared" si="9"/>
        <v>0</v>
      </c>
      <c r="AI51" s="31"/>
      <c r="AJ51" s="31">
        <f t="shared" si="13"/>
        <v>0</v>
      </c>
      <c r="AK51" s="31">
        <f t="shared" si="14"/>
        <v>0</v>
      </c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</row>
    <row r="52" spans="2:50" s="154" customFormat="1" ht="13" outlineLevel="1">
      <c r="B52" s="156" t="s">
        <v>110</v>
      </c>
      <c r="C52" s="32" t="s">
        <v>111</v>
      </c>
      <c r="D52" s="25" t="s">
        <v>27</v>
      </c>
      <c r="E52" s="16">
        <v>42950</v>
      </c>
      <c r="F52" s="17" t="s">
        <v>12</v>
      </c>
      <c r="G52" s="27" t="s">
        <v>13</v>
      </c>
      <c r="H52" s="28">
        <f t="shared" si="10"/>
        <v>52</v>
      </c>
      <c r="I52" s="29">
        <v>30</v>
      </c>
      <c r="J52" s="29">
        <v>22</v>
      </c>
      <c r="K52" s="253">
        <v>0</v>
      </c>
      <c r="L52" s="31" t="s">
        <v>1139</v>
      </c>
      <c r="M52" s="31" t="s">
        <v>1139</v>
      </c>
      <c r="N52" s="31" t="s">
        <v>1140</v>
      </c>
      <c r="O52" s="31" t="s">
        <v>1139</v>
      </c>
      <c r="P52" s="31" t="s">
        <v>1140</v>
      </c>
      <c r="Q52" s="31" t="s">
        <v>1139</v>
      </c>
      <c r="R52" s="31" t="s">
        <v>1139</v>
      </c>
      <c r="S52" s="55" t="s">
        <v>1144</v>
      </c>
      <c r="T52" s="31"/>
      <c r="U52" s="31">
        <f t="shared" si="6"/>
        <v>0</v>
      </c>
      <c r="V52" s="30"/>
      <c r="W52" s="272"/>
      <c r="X52" s="31"/>
      <c r="Y52" s="31">
        <f t="shared" si="7"/>
        <v>0</v>
      </c>
      <c r="AA52" s="31"/>
      <c r="AB52" s="31">
        <f t="shared" si="8"/>
        <v>0</v>
      </c>
      <c r="AC52" s="31"/>
      <c r="AD52" s="31">
        <f t="shared" si="11"/>
        <v>0</v>
      </c>
      <c r="AE52" s="31"/>
      <c r="AF52" s="31"/>
      <c r="AG52" s="31">
        <f t="shared" si="12"/>
        <v>0</v>
      </c>
      <c r="AH52" s="31">
        <f t="shared" si="9"/>
        <v>0</v>
      </c>
      <c r="AI52" s="31"/>
      <c r="AJ52" s="31">
        <f t="shared" si="13"/>
        <v>0</v>
      </c>
      <c r="AK52" s="31">
        <f t="shared" si="14"/>
        <v>0</v>
      </c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</row>
    <row r="53" spans="2:50" s="154" customFormat="1" ht="13" outlineLevel="1">
      <c r="B53" s="156" t="s">
        <v>112</v>
      </c>
      <c r="C53" s="32" t="s">
        <v>113</v>
      </c>
      <c r="D53" s="25" t="s">
        <v>39</v>
      </c>
      <c r="E53" s="16">
        <v>42723</v>
      </c>
      <c r="F53" s="17" t="s">
        <v>28</v>
      </c>
      <c r="G53" s="27" t="s">
        <v>13</v>
      </c>
      <c r="H53" s="28">
        <f t="shared" si="10"/>
        <v>150</v>
      </c>
      <c r="I53" s="29">
        <v>70</v>
      </c>
      <c r="J53" s="33">
        <v>80</v>
      </c>
      <c r="K53" s="253">
        <v>0</v>
      </c>
      <c r="L53" s="31" t="s">
        <v>1139</v>
      </c>
      <c r="M53" s="31" t="s">
        <v>1140</v>
      </c>
      <c r="N53" s="31" t="s">
        <v>1140</v>
      </c>
      <c r="O53" s="31" t="s">
        <v>1140</v>
      </c>
      <c r="P53" s="31" t="s">
        <v>1140</v>
      </c>
      <c r="Q53" s="31" t="s">
        <v>1139</v>
      </c>
      <c r="R53" s="31" t="s">
        <v>1139</v>
      </c>
      <c r="S53" s="55" t="s">
        <v>1170</v>
      </c>
      <c r="T53" s="31"/>
      <c r="U53" s="31">
        <f t="shared" si="6"/>
        <v>0</v>
      </c>
      <c r="V53" s="30"/>
      <c r="W53" s="272"/>
      <c r="X53" s="31"/>
      <c r="Y53" s="31">
        <f t="shared" si="7"/>
        <v>0</v>
      </c>
      <c r="AA53" s="31"/>
      <c r="AB53" s="31">
        <f t="shared" si="8"/>
        <v>0</v>
      </c>
      <c r="AC53" s="31"/>
      <c r="AD53" s="31">
        <f t="shared" si="11"/>
        <v>0</v>
      </c>
      <c r="AE53" s="31"/>
      <c r="AF53" s="31"/>
      <c r="AG53" s="31">
        <f t="shared" si="12"/>
        <v>0</v>
      </c>
      <c r="AH53" s="31">
        <f t="shared" si="9"/>
        <v>0</v>
      </c>
      <c r="AI53" s="31"/>
      <c r="AJ53" s="31">
        <f t="shared" si="13"/>
        <v>0</v>
      </c>
      <c r="AK53" s="31">
        <f t="shared" si="14"/>
        <v>0</v>
      </c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</row>
    <row r="54" spans="2:50" s="154" customFormat="1" ht="13" outlineLevel="1">
      <c r="B54" s="156" t="s">
        <v>114</v>
      </c>
      <c r="C54" s="32" t="s">
        <v>115</v>
      </c>
      <c r="D54" s="25" t="s">
        <v>50</v>
      </c>
      <c r="E54" s="16">
        <v>43003</v>
      </c>
      <c r="F54" s="26" t="s">
        <v>28</v>
      </c>
      <c r="G54" s="27" t="s">
        <v>13</v>
      </c>
      <c r="H54" s="28">
        <f t="shared" si="10"/>
        <v>120</v>
      </c>
      <c r="I54" s="29">
        <v>60</v>
      </c>
      <c r="J54" s="33">
        <v>60</v>
      </c>
      <c r="K54" s="253">
        <v>0</v>
      </c>
      <c r="L54" s="31" t="s">
        <v>1139</v>
      </c>
      <c r="M54" s="31" t="s">
        <v>1139</v>
      </c>
      <c r="N54" s="31" t="s">
        <v>1140</v>
      </c>
      <c r="O54" s="31" t="s">
        <v>1139</v>
      </c>
      <c r="P54" s="31" t="s">
        <v>1140</v>
      </c>
      <c r="Q54" s="31" t="s">
        <v>1139</v>
      </c>
      <c r="R54" s="31" t="s">
        <v>1139</v>
      </c>
      <c r="S54" s="55" t="s">
        <v>1157</v>
      </c>
      <c r="T54" s="31"/>
      <c r="U54" s="31">
        <f t="shared" si="6"/>
        <v>0</v>
      </c>
      <c r="V54" s="30"/>
      <c r="W54" s="272"/>
      <c r="X54" s="31"/>
      <c r="Y54" s="31">
        <f t="shared" si="7"/>
        <v>0</v>
      </c>
      <c r="AA54" s="31"/>
      <c r="AB54" s="31">
        <f t="shared" si="8"/>
        <v>0</v>
      </c>
      <c r="AC54" s="31"/>
      <c r="AD54" s="31">
        <f t="shared" si="11"/>
        <v>0</v>
      </c>
      <c r="AE54" s="31"/>
      <c r="AF54" s="31"/>
      <c r="AG54" s="31">
        <f t="shared" si="12"/>
        <v>0</v>
      </c>
      <c r="AH54" s="31">
        <f t="shared" si="9"/>
        <v>0</v>
      </c>
      <c r="AI54" s="31"/>
      <c r="AJ54" s="31">
        <f t="shared" si="13"/>
        <v>0</v>
      </c>
      <c r="AK54" s="31">
        <f t="shared" si="14"/>
        <v>0</v>
      </c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</row>
    <row r="55" spans="2:50" s="154" customFormat="1" ht="13" outlineLevel="1">
      <c r="B55" s="156" t="s">
        <v>116</v>
      </c>
      <c r="C55" s="32" t="s">
        <v>117</v>
      </c>
      <c r="D55" s="25" t="s">
        <v>118</v>
      </c>
      <c r="E55" s="16">
        <v>43038</v>
      </c>
      <c r="F55" s="26" t="s">
        <v>28</v>
      </c>
      <c r="G55" s="27" t="s">
        <v>13</v>
      </c>
      <c r="H55" s="28">
        <f t="shared" si="10"/>
        <v>70</v>
      </c>
      <c r="I55" s="29">
        <v>35</v>
      </c>
      <c r="J55" s="33">
        <v>35</v>
      </c>
      <c r="K55" s="253">
        <v>0</v>
      </c>
      <c r="L55" s="31" t="s">
        <v>1139</v>
      </c>
      <c r="M55" s="31" t="s">
        <v>1139</v>
      </c>
      <c r="N55" s="31" t="s">
        <v>1140</v>
      </c>
      <c r="O55" s="31" t="s">
        <v>1139</v>
      </c>
      <c r="P55" s="31" t="s">
        <v>1140</v>
      </c>
      <c r="Q55" s="31" t="s">
        <v>1140</v>
      </c>
      <c r="R55" s="31" t="s">
        <v>1139</v>
      </c>
      <c r="S55" s="55" t="s">
        <v>1157</v>
      </c>
      <c r="T55" s="31"/>
      <c r="U55" s="31">
        <f t="shared" si="6"/>
        <v>0</v>
      </c>
      <c r="V55" s="30"/>
      <c r="W55" s="272"/>
      <c r="X55" s="31"/>
      <c r="Y55" s="31">
        <f t="shared" si="7"/>
        <v>0</v>
      </c>
      <c r="AA55" s="31"/>
      <c r="AB55" s="31">
        <f t="shared" si="8"/>
        <v>0</v>
      </c>
      <c r="AC55" s="31"/>
      <c r="AD55" s="31">
        <f t="shared" si="11"/>
        <v>0</v>
      </c>
      <c r="AE55" s="31"/>
      <c r="AF55" s="31"/>
      <c r="AG55" s="31">
        <f t="shared" si="12"/>
        <v>0</v>
      </c>
      <c r="AH55" s="31">
        <f t="shared" si="9"/>
        <v>0</v>
      </c>
      <c r="AI55" s="31"/>
      <c r="AJ55" s="31">
        <f t="shared" si="13"/>
        <v>0</v>
      </c>
      <c r="AK55" s="31">
        <f t="shared" si="14"/>
        <v>0</v>
      </c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</row>
    <row r="56" spans="2:50" s="154" customFormat="1" ht="13" outlineLevel="1">
      <c r="B56" s="156" t="s">
        <v>119</v>
      </c>
      <c r="C56" s="32" t="s">
        <v>120</v>
      </c>
      <c r="D56" s="25" t="s">
        <v>43</v>
      </c>
      <c r="E56" s="16">
        <v>42194</v>
      </c>
      <c r="F56" s="26" t="s">
        <v>121</v>
      </c>
      <c r="G56" s="27" t="s">
        <v>24</v>
      </c>
      <c r="H56" s="28">
        <f t="shared" si="10"/>
        <v>770</v>
      </c>
      <c r="I56" s="29">
        <v>370</v>
      </c>
      <c r="J56" s="29">
        <v>400</v>
      </c>
      <c r="K56" s="253">
        <v>0</v>
      </c>
      <c r="L56" s="31" t="s">
        <v>1139</v>
      </c>
      <c r="M56" s="31" t="s">
        <v>1139</v>
      </c>
      <c r="N56" s="31" t="s">
        <v>1140</v>
      </c>
      <c r="O56" s="31" t="s">
        <v>1139</v>
      </c>
      <c r="P56" s="31" t="s">
        <v>1140</v>
      </c>
      <c r="Q56" s="31" t="s">
        <v>1140</v>
      </c>
      <c r="R56" s="31" t="s">
        <v>1140</v>
      </c>
      <c r="S56" s="55" t="s">
        <v>1157</v>
      </c>
      <c r="T56" s="31"/>
      <c r="U56" s="31">
        <f t="shared" si="6"/>
        <v>0</v>
      </c>
      <c r="V56" s="30"/>
      <c r="W56" s="272"/>
      <c r="X56" s="31"/>
      <c r="Y56" s="31">
        <f t="shared" si="7"/>
        <v>0</v>
      </c>
      <c r="AA56" s="31"/>
      <c r="AB56" s="31">
        <f t="shared" si="8"/>
        <v>0</v>
      </c>
      <c r="AC56" s="31"/>
      <c r="AD56" s="31">
        <f t="shared" si="11"/>
        <v>0</v>
      </c>
      <c r="AE56" s="31"/>
      <c r="AF56" s="31"/>
      <c r="AG56" s="31">
        <f t="shared" si="12"/>
        <v>0</v>
      </c>
      <c r="AH56" s="31">
        <f t="shared" si="9"/>
        <v>0</v>
      </c>
      <c r="AI56" s="31"/>
      <c r="AJ56" s="31">
        <f t="shared" si="13"/>
        <v>0</v>
      </c>
      <c r="AK56" s="31">
        <f t="shared" si="14"/>
        <v>0</v>
      </c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</row>
    <row r="57" spans="2:50" s="154" customFormat="1" ht="13" outlineLevel="1">
      <c r="B57" s="156" t="s">
        <v>122</v>
      </c>
      <c r="C57" s="32" t="s">
        <v>123</v>
      </c>
      <c r="D57" s="25" t="s">
        <v>36</v>
      </c>
      <c r="E57" s="16">
        <v>43644</v>
      </c>
      <c r="F57" s="17" t="s">
        <v>124</v>
      </c>
      <c r="G57" s="27" t="s">
        <v>24</v>
      </c>
      <c r="H57" s="28">
        <f t="shared" si="10"/>
        <v>4360</v>
      </c>
      <c r="I57" s="29">
        <v>1195</v>
      </c>
      <c r="J57" s="29">
        <v>3165</v>
      </c>
      <c r="K57" s="253">
        <v>0</v>
      </c>
      <c r="L57" s="31" t="s">
        <v>1139</v>
      </c>
      <c r="M57" s="31" t="s">
        <v>1139</v>
      </c>
      <c r="N57" s="31" t="s">
        <v>1140</v>
      </c>
      <c r="O57" s="31" t="s">
        <v>1139</v>
      </c>
      <c r="P57" s="31" t="s">
        <v>1140</v>
      </c>
      <c r="Q57" s="31" t="s">
        <v>1140</v>
      </c>
      <c r="R57" s="31" t="s">
        <v>1140</v>
      </c>
      <c r="S57" s="55" t="s">
        <v>1157</v>
      </c>
      <c r="T57" s="31"/>
      <c r="U57" s="31">
        <f t="shared" si="6"/>
        <v>0</v>
      </c>
      <c r="V57" s="30"/>
      <c r="W57" s="272"/>
      <c r="X57" s="31"/>
      <c r="Y57" s="31">
        <f t="shared" si="7"/>
        <v>0</v>
      </c>
      <c r="AA57" s="31"/>
      <c r="AB57" s="31">
        <f t="shared" si="8"/>
        <v>0</v>
      </c>
      <c r="AC57" s="31"/>
      <c r="AD57" s="31">
        <f t="shared" si="11"/>
        <v>0</v>
      </c>
      <c r="AE57" s="31"/>
      <c r="AF57" s="31"/>
      <c r="AG57" s="31">
        <f t="shared" si="12"/>
        <v>0</v>
      </c>
      <c r="AH57" s="31">
        <f t="shared" si="9"/>
        <v>0</v>
      </c>
      <c r="AI57" s="31"/>
      <c r="AJ57" s="31">
        <f t="shared" si="13"/>
        <v>0</v>
      </c>
      <c r="AK57" s="31">
        <f t="shared" si="14"/>
        <v>0</v>
      </c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</row>
    <row r="58" spans="2:50" s="154" customFormat="1" ht="65" outlineLevel="1">
      <c r="B58" s="156" t="s">
        <v>125</v>
      </c>
      <c r="C58" s="349" t="s">
        <v>2818</v>
      </c>
      <c r="D58" s="37" t="s">
        <v>129</v>
      </c>
      <c r="E58" s="16">
        <v>43812</v>
      </c>
      <c r="F58" s="17" t="s">
        <v>12</v>
      </c>
      <c r="G58" s="27" t="s">
        <v>13</v>
      </c>
      <c r="H58" s="28">
        <f t="shared" si="10"/>
        <v>2328</v>
      </c>
      <c r="I58" s="33">
        <v>565</v>
      </c>
      <c r="J58" s="33">
        <v>1763</v>
      </c>
      <c r="K58" s="253">
        <v>0</v>
      </c>
      <c r="L58" s="31" t="s">
        <v>1139</v>
      </c>
      <c r="M58" s="31" t="s">
        <v>1139</v>
      </c>
      <c r="N58" s="31" t="s">
        <v>1140</v>
      </c>
      <c r="O58" s="31" t="s">
        <v>1139</v>
      </c>
      <c r="P58" s="31" t="s">
        <v>1140</v>
      </c>
      <c r="Q58" s="31" t="s">
        <v>1139</v>
      </c>
      <c r="R58" s="31" t="s">
        <v>1139</v>
      </c>
      <c r="S58" s="55" t="s">
        <v>1173</v>
      </c>
      <c r="T58" s="31"/>
      <c r="U58" s="31">
        <f t="shared" si="6"/>
        <v>0</v>
      </c>
      <c r="V58" s="30"/>
      <c r="W58" s="272"/>
      <c r="X58" s="31"/>
      <c r="Y58" s="31">
        <f t="shared" si="7"/>
        <v>0</v>
      </c>
      <c r="AA58" s="31"/>
      <c r="AB58" s="31">
        <f t="shared" si="8"/>
        <v>0</v>
      </c>
      <c r="AC58" s="31"/>
      <c r="AD58" s="31">
        <f t="shared" si="11"/>
        <v>0</v>
      </c>
      <c r="AE58" s="31"/>
      <c r="AF58" s="31"/>
      <c r="AG58" s="31">
        <f t="shared" si="12"/>
        <v>0</v>
      </c>
      <c r="AH58" s="31">
        <f t="shared" si="9"/>
        <v>0</v>
      </c>
      <c r="AI58" s="31"/>
      <c r="AJ58" s="31">
        <f t="shared" si="13"/>
        <v>0</v>
      </c>
      <c r="AK58" s="31">
        <f t="shared" si="14"/>
        <v>0</v>
      </c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</row>
    <row r="59" spans="2:50" s="154" customFormat="1" ht="39" outlineLevel="1">
      <c r="B59" s="156" t="s">
        <v>127</v>
      </c>
      <c r="C59" s="32" t="s">
        <v>128</v>
      </c>
      <c r="D59" s="25" t="s">
        <v>126</v>
      </c>
      <c r="E59" s="16">
        <v>43073</v>
      </c>
      <c r="F59" s="17" t="s">
        <v>12</v>
      </c>
      <c r="G59" s="27" t="s">
        <v>13</v>
      </c>
      <c r="H59" s="28">
        <f t="shared" si="10"/>
        <v>725</v>
      </c>
      <c r="I59" s="33">
        <v>375</v>
      </c>
      <c r="J59" s="33">
        <v>350</v>
      </c>
      <c r="K59" s="253">
        <v>0</v>
      </c>
      <c r="L59" s="31" t="s">
        <v>1139</v>
      </c>
      <c r="M59" s="31" t="s">
        <v>1139</v>
      </c>
      <c r="N59" s="31" t="s">
        <v>1140</v>
      </c>
      <c r="O59" s="31" t="s">
        <v>1139</v>
      </c>
      <c r="P59" s="31" t="s">
        <v>1140</v>
      </c>
      <c r="Q59" s="31" t="s">
        <v>1139</v>
      </c>
      <c r="R59" s="31" t="s">
        <v>1139</v>
      </c>
      <c r="S59" s="55" t="s">
        <v>1174</v>
      </c>
      <c r="T59" s="31"/>
      <c r="U59" s="31">
        <f t="shared" si="6"/>
        <v>0</v>
      </c>
      <c r="V59" s="30"/>
      <c r="W59" s="272"/>
      <c r="X59" s="31"/>
      <c r="Y59" s="31">
        <f t="shared" si="7"/>
        <v>0</v>
      </c>
      <c r="AA59" s="31"/>
      <c r="AB59" s="31">
        <f t="shared" si="8"/>
        <v>0</v>
      </c>
      <c r="AC59" s="31"/>
      <c r="AD59" s="31">
        <f t="shared" si="11"/>
        <v>0</v>
      </c>
      <c r="AE59" s="31"/>
      <c r="AF59" s="31"/>
      <c r="AG59" s="31">
        <f t="shared" si="12"/>
        <v>0</v>
      </c>
      <c r="AH59" s="31">
        <f t="shared" si="9"/>
        <v>0</v>
      </c>
      <c r="AI59" s="31"/>
      <c r="AJ59" s="31">
        <f t="shared" si="13"/>
        <v>0</v>
      </c>
      <c r="AK59" s="31">
        <f t="shared" si="14"/>
        <v>0</v>
      </c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</row>
    <row r="60" spans="2:50" s="154" customFormat="1" ht="39" outlineLevel="1">
      <c r="B60" s="156" t="s">
        <v>127</v>
      </c>
      <c r="C60" s="213" t="s">
        <v>2819</v>
      </c>
      <c r="D60" s="37" t="s">
        <v>1383</v>
      </c>
      <c r="E60" s="16">
        <v>43802</v>
      </c>
      <c r="F60" s="17" t="s">
        <v>12</v>
      </c>
      <c r="G60" s="27" t="s">
        <v>13</v>
      </c>
      <c r="H60" s="28">
        <f t="shared" si="10"/>
        <v>1070</v>
      </c>
      <c r="I60" s="33">
        <v>415</v>
      </c>
      <c r="J60" s="33">
        <v>655</v>
      </c>
      <c r="K60" s="253">
        <v>0</v>
      </c>
      <c r="L60" s="31" t="s">
        <v>1139</v>
      </c>
      <c r="M60" s="31" t="s">
        <v>1139</v>
      </c>
      <c r="N60" s="31" t="s">
        <v>1139</v>
      </c>
      <c r="O60" s="31" t="s">
        <v>1139</v>
      </c>
      <c r="P60" s="31" t="s">
        <v>1140</v>
      </c>
      <c r="Q60" s="31" t="s">
        <v>1139</v>
      </c>
      <c r="R60" s="31" t="s">
        <v>1139</v>
      </c>
      <c r="S60" s="55" t="s">
        <v>1174</v>
      </c>
      <c r="T60" s="31"/>
      <c r="U60" s="31">
        <f t="shared" si="6"/>
        <v>0</v>
      </c>
      <c r="V60" s="30"/>
      <c r="W60" s="272"/>
      <c r="X60" s="31"/>
      <c r="Y60" s="31">
        <f t="shared" si="7"/>
        <v>0</v>
      </c>
      <c r="AA60" s="31"/>
      <c r="AB60" s="31">
        <f t="shared" si="8"/>
        <v>0</v>
      </c>
      <c r="AC60" s="31"/>
      <c r="AD60" s="31">
        <f t="shared" si="11"/>
        <v>0</v>
      </c>
      <c r="AE60" s="31"/>
      <c r="AF60" s="31"/>
      <c r="AG60" s="31">
        <f t="shared" si="12"/>
        <v>0</v>
      </c>
      <c r="AH60" s="31">
        <f t="shared" si="9"/>
        <v>0</v>
      </c>
      <c r="AI60" s="31"/>
      <c r="AJ60" s="31">
        <f t="shared" si="13"/>
        <v>0</v>
      </c>
      <c r="AK60" s="31">
        <f t="shared" si="14"/>
        <v>0</v>
      </c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</row>
    <row r="61" spans="2:50" s="154" customFormat="1" ht="39" outlineLevel="1">
      <c r="B61" s="156" t="s">
        <v>130</v>
      </c>
      <c r="C61" s="24" t="s">
        <v>131</v>
      </c>
      <c r="D61" s="25" t="s">
        <v>129</v>
      </c>
      <c r="E61" s="16">
        <v>43621</v>
      </c>
      <c r="F61" s="17" t="s">
        <v>12</v>
      </c>
      <c r="G61" s="27" t="s">
        <v>1631</v>
      </c>
      <c r="H61" s="28">
        <f t="shared" si="10"/>
        <v>1049</v>
      </c>
      <c r="I61" s="33">
        <v>579</v>
      </c>
      <c r="J61" s="33">
        <v>470</v>
      </c>
      <c r="K61" s="253">
        <v>0</v>
      </c>
      <c r="L61" s="31" t="s">
        <v>1139</v>
      </c>
      <c r="M61" s="31" t="s">
        <v>1139</v>
      </c>
      <c r="N61" s="31" t="s">
        <v>1140</v>
      </c>
      <c r="O61" s="174" t="s">
        <v>1176</v>
      </c>
      <c r="P61" s="31" t="s">
        <v>1139</v>
      </c>
      <c r="Q61" s="31" t="s">
        <v>1139</v>
      </c>
      <c r="R61" s="31" t="s">
        <v>1139</v>
      </c>
      <c r="S61" s="55" t="s">
        <v>1175</v>
      </c>
      <c r="T61" s="31"/>
      <c r="U61" s="31">
        <f t="shared" si="6"/>
        <v>0</v>
      </c>
      <c r="V61" s="30"/>
      <c r="W61" s="272"/>
      <c r="X61" s="31"/>
      <c r="Y61" s="31">
        <f t="shared" si="7"/>
        <v>0</v>
      </c>
      <c r="AA61" s="31"/>
      <c r="AB61" s="31">
        <f t="shared" si="8"/>
        <v>0</v>
      </c>
      <c r="AC61" s="31"/>
      <c r="AD61" s="31">
        <f t="shared" si="11"/>
        <v>0</v>
      </c>
      <c r="AE61" s="31"/>
      <c r="AF61" s="31"/>
      <c r="AG61" s="31">
        <f t="shared" si="12"/>
        <v>0</v>
      </c>
      <c r="AH61" s="31">
        <f t="shared" si="9"/>
        <v>0</v>
      </c>
      <c r="AI61" s="31"/>
      <c r="AJ61" s="31">
        <f t="shared" si="13"/>
        <v>0</v>
      </c>
      <c r="AK61" s="31">
        <f t="shared" si="14"/>
        <v>0</v>
      </c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</row>
    <row r="62" spans="2:50" s="154" customFormat="1" ht="39" outlineLevel="1">
      <c r="B62" s="156" t="s">
        <v>132</v>
      </c>
      <c r="C62" s="73" t="s">
        <v>133</v>
      </c>
      <c r="D62" s="37" t="s">
        <v>1323</v>
      </c>
      <c r="E62" s="16">
        <v>43812</v>
      </c>
      <c r="F62" s="17" t="s">
        <v>12</v>
      </c>
      <c r="G62" s="27" t="s">
        <v>13</v>
      </c>
      <c r="H62" s="28">
        <f t="shared" si="10"/>
        <v>4450</v>
      </c>
      <c r="I62" s="33">
        <v>1505</v>
      </c>
      <c r="J62" s="33">
        <v>2945</v>
      </c>
      <c r="K62" s="253">
        <v>0</v>
      </c>
      <c r="L62" s="31" t="s">
        <v>1139</v>
      </c>
      <c r="M62" s="31" t="s">
        <v>1139</v>
      </c>
      <c r="N62" s="31" t="s">
        <v>1139</v>
      </c>
      <c r="O62" s="31" t="s">
        <v>1139</v>
      </c>
      <c r="P62" s="31" t="s">
        <v>1139</v>
      </c>
      <c r="Q62" s="31" t="s">
        <v>1139</v>
      </c>
      <c r="R62" s="31" t="s">
        <v>1139</v>
      </c>
      <c r="S62" s="55" t="s">
        <v>1177</v>
      </c>
      <c r="T62" s="31"/>
      <c r="U62" s="31">
        <f t="shared" si="6"/>
        <v>0</v>
      </c>
      <c r="V62" s="30"/>
      <c r="W62" s="272"/>
      <c r="X62" s="31"/>
      <c r="Y62" s="31">
        <f t="shared" si="7"/>
        <v>0</v>
      </c>
      <c r="AA62" s="31"/>
      <c r="AB62" s="31">
        <f t="shared" si="8"/>
        <v>0</v>
      </c>
      <c r="AC62" s="31"/>
      <c r="AD62" s="31">
        <f t="shared" si="11"/>
        <v>0</v>
      </c>
      <c r="AE62" s="31"/>
      <c r="AF62" s="31"/>
      <c r="AG62" s="31">
        <f t="shared" si="12"/>
        <v>0</v>
      </c>
      <c r="AH62" s="31">
        <f t="shared" si="9"/>
        <v>0</v>
      </c>
      <c r="AI62" s="31"/>
      <c r="AJ62" s="31">
        <f t="shared" si="13"/>
        <v>0</v>
      </c>
      <c r="AK62" s="31">
        <f t="shared" si="14"/>
        <v>0</v>
      </c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</row>
    <row r="63" spans="2:50" s="154" customFormat="1" ht="39" outlineLevel="1">
      <c r="B63" s="156" t="s">
        <v>134</v>
      </c>
      <c r="C63" s="24" t="s">
        <v>135</v>
      </c>
      <c r="D63" s="25" t="s">
        <v>68</v>
      </c>
      <c r="E63" s="16">
        <v>43651</v>
      </c>
      <c r="F63" s="17" t="s">
        <v>12</v>
      </c>
      <c r="G63" s="27" t="s">
        <v>13</v>
      </c>
      <c r="H63" s="28">
        <f t="shared" si="10"/>
        <v>1747</v>
      </c>
      <c r="I63" s="33">
        <v>565</v>
      </c>
      <c r="J63" s="33">
        <v>1182</v>
      </c>
      <c r="K63" s="253">
        <v>0</v>
      </c>
      <c r="L63" s="31" t="s">
        <v>1139</v>
      </c>
      <c r="M63" s="31" t="s">
        <v>1139</v>
      </c>
      <c r="N63" s="31" t="s">
        <v>1139</v>
      </c>
      <c r="O63" s="31" t="s">
        <v>1139</v>
      </c>
      <c r="P63" s="31" t="s">
        <v>1139</v>
      </c>
      <c r="Q63" s="31" t="s">
        <v>1139</v>
      </c>
      <c r="R63" s="31" t="s">
        <v>1139</v>
      </c>
      <c r="S63" s="55" t="s">
        <v>1178</v>
      </c>
      <c r="T63" s="31"/>
      <c r="U63" s="31">
        <f t="shared" si="6"/>
        <v>0</v>
      </c>
      <c r="V63" s="30"/>
      <c r="W63" s="272"/>
      <c r="X63" s="31"/>
      <c r="Y63" s="31">
        <f t="shared" si="7"/>
        <v>0</v>
      </c>
      <c r="AA63" s="31"/>
      <c r="AB63" s="31">
        <f t="shared" si="8"/>
        <v>0</v>
      </c>
      <c r="AC63" s="31"/>
      <c r="AD63" s="31">
        <f t="shared" si="11"/>
        <v>0</v>
      </c>
      <c r="AE63" s="31"/>
      <c r="AF63" s="31"/>
      <c r="AG63" s="31">
        <f t="shared" si="12"/>
        <v>0</v>
      </c>
      <c r="AH63" s="31">
        <f t="shared" si="9"/>
        <v>0</v>
      </c>
      <c r="AI63" s="31"/>
      <c r="AJ63" s="31">
        <f t="shared" si="13"/>
        <v>0</v>
      </c>
      <c r="AK63" s="31">
        <f t="shared" si="14"/>
        <v>0</v>
      </c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</row>
    <row r="64" spans="2:50" s="154" customFormat="1" ht="13" outlineLevel="1">
      <c r="B64" s="156" t="s">
        <v>136</v>
      </c>
      <c r="C64" s="24" t="s">
        <v>137</v>
      </c>
      <c r="D64" s="25" t="s">
        <v>138</v>
      </c>
      <c r="E64" s="16">
        <v>43073</v>
      </c>
      <c r="F64" s="17" t="s">
        <v>12</v>
      </c>
      <c r="G64" s="27" t="s">
        <v>24</v>
      </c>
      <c r="H64" s="28">
        <f t="shared" si="10"/>
        <v>770</v>
      </c>
      <c r="I64" s="33">
        <v>250</v>
      </c>
      <c r="J64" s="33">
        <v>520</v>
      </c>
      <c r="K64" s="253">
        <v>0</v>
      </c>
      <c r="L64" s="31" t="s">
        <v>1139</v>
      </c>
      <c r="M64" s="31" t="s">
        <v>1139</v>
      </c>
      <c r="N64" s="31" t="s">
        <v>1140</v>
      </c>
      <c r="O64" s="31" t="s">
        <v>1140</v>
      </c>
      <c r="P64" s="31" t="s">
        <v>1139</v>
      </c>
      <c r="Q64" s="31" t="s">
        <v>1139</v>
      </c>
      <c r="R64" s="31" t="s">
        <v>1139</v>
      </c>
      <c r="S64" s="55" t="s">
        <v>1179</v>
      </c>
      <c r="T64" s="31"/>
      <c r="U64" s="31">
        <f t="shared" si="6"/>
        <v>0</v>
      </c>
      <c r="V64" s="30"/>
      <c r="W64" s="272"/>
      <c r="X64" s="31"/>
      <c r="Y64" s="31">
        <f t="shared" si="7"/>
        <v>0</v>
      </c>
      <c r="AA64" s="31"/>
      <c r="AB64" s="31">
        <f t="shared" si="8"/>
        <v>0</v>
      </c>
      <c r="AC64" s="31"/>
      <c r="AD64" s="31">
        <f t="shared" si="11"/>
        <v>0</v>
      </c>
      <c r="AE64" s="31"/>
      <c r="AF64" s="31"/>
      <c r="AG64" s="31">
        <f t="shared" si="12"/>
        <v>0</v>
      </c>
      <c r="AH64" s="31">
        <f t="shared" si="9"/>
        <v>0</v>
      </c>
      <c r="AI64" s="31"/>
      <c r="AJ64" s="31">
        <f t="shared" si="13"/>
        <v>0</v>
      </c>
      <c r="AK64" s="31">
        <f t="shared" si="14"/>
        <v>0</v>
      </c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</row>
    <row r="65" spans="2:50" s="154" customFormat="1" ht="26" outlineLevel="1">
      <c r="B65" s="156" t="s">
        <v>139</v>
      </c>
      <c r="C65" s="38" t="s">
        <v>967</v>
      </c>
      <c r="D65" s="25" t="s">
        <v>90</v>
      </c>
      <c r="E65" s="16">
        <v>43590</v>
      </c>
      <c r="F65" s="26" t="s">
        <v>12</v>
      </c>
      <c r="G65" s="27" t="s">
        <v>13</v>
      </c>
      <c r="H65" s="28">
        <f t="shared" si="10"/>
        <v>1040</v>
      </c>
      <c r="I65" s="33">
        <v>375</v>
      </c>
      <c r="J65" s="33">
        <v>665</v>
      </c>
      <c r="K65" s="253">
        <v>0</v>
      </c>
      <c r="L65" s="31" t="s">
        <v>1139</v>
      </c>
      <c r="M65" s="31" t="s">
        <v>1139</v>
      </c>
      <c r="N65" s="31" t="s">
        <v>1139</v>
      </c>
      <c r="O65" s="31" t="s">
        <v>1139</v>
      </c>
      <c r="P65" s="31" t="s">
        <v>1140</v>
      </c>
      <c r="Q65" s="31" t="s">
        <v>1139</v>
      </c>
      <c r="R65" s="31" t="s">
        <v>1139</v>
      </c>
      <c r="S65" s="55" t="s">
        <v>1180</v>
      </c>
      <c r="T65" s="31"/>
      <c r="U65" s="31">
        <f t="shared" si="6"/>
        <v>0</v>
      </c>
      <c r="V65" s="30"/>
      <c r="W65" s="272"/>
      <c r="X65" s="31"/>
      <c r="Y65" s="31">
        <f t="shared" si="7"/>
        <v>0</v>
      </c>
      <c r="AA65" s="31"/>
      <c r="AB65" s="31">
        <f t="shared" si="8"/>
        <v>0</v>
      </c>
      <c r="AC65" s="31"/>
      <c r="AD65" s="31">
        <f t="shared" si="11"/>
        <v>0</v>
      </c>
      <c r="AE65" s="31"/>
      <c r="AF65" s="31"/>
      <c r="AG65" s="31">
        <f t="shared" si="12"/>
        <v>0</v>
      </c>
      <c r="AH65" s="31">
        <f t="shared" si="9"/>
        <v>0</v>
      </c>
      <c r="AI65" s="31"/>
      <c r="AJ65" s="31">
        <f t="shared" si="13"/>
        <v>0</v>
      </c>
      <c r="AK65" s="31">
        <f t="shared" si="14"/>
        <v>0</v>
      </c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</row>
    <row r="66" spans="2:50" s="154" customFormat="1" ht="13">
      <c r="B66" s="405" t="s">
        <v>142</v>
      </c>
      <c r="C66" s="405"/>
      <c r="D66" s="405"/>
      <c r="E66" s="406"/>
      <c r="F66" s="41" t="s">
        <v>7</v>
      </c>
      <c r="G66" s="42"/>
      <c r="H66" s="23">
        <f>H67/60</f>
        <v>610.35</v>
      </c>
      <c r="I66" s="23">
        <f>I67/60</f>
        <v>242.1</v>
      </c>
      <c r="J66" s="23">
        <f>J67/60</f>
        <v>368.25</v>
      </c>
      <c r="K66" s="252">
        <f>K67/60</f>
        <v>0</v>
      </c>
      <c r="L66" s="42"/>
      <c r="M66" s="42"/>
      <c r="N66" s="42"/>
      <c r="O66" s="42"/>
      <c r="P66" s="42"/>
      <c r="Q66" s="42"/>
      <c r="R66" s="42"/>
      <c r="S66" s="43"/>
      <c r="T66" s="42"/>
      <c r="U66" s="23">
        <f>U67/60</f>
        <v>0</v>
      </c>
      <c r="V66" s="43"/>
      <c r="W66" s="274"/>
      <c r="X66" s="42"/>
      <c r="Y66" s="23">
        <f>Y67/60</f>
        <v>0</v>
      </c>
      <c r="AA66" s="45"/>
      <c r="AB66" s="45">
        <f t="shared" ref="AB66:AK66" si="15">AB67/60</f>
        <v>0</v>
      </c>
      <c r="AC66" s="45"/>
      <c r="AD66" s="45">
        <f>AD67/60</f>
        <v>0</v>
      </c>
      <c r="AE66" s="45"/>
      <c r="AF66" s="45"/>
      <c r="AG66" s="45"/>
      <c r="AH66" s="45">
        <f>AH67/60</f>
        <v>0</v>
      </c>
      <c r="AI66" s="45"/>
      <c r="AJ66" s="42"/>
      <c r="AK66" s="45">
        <f t="shared" si="15"/>
        <v>0</v>
      </c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5"/>
      <c r="AW66" s="45"/>
      <c r="AX66" s="45">
        <f>AX67/60</f>
        <v>0</v>
      </c>
    </row>
    <row r="67" spans="2:50" s="154" customFormat="1" ht="13">
      <c r="B67" s="405"/>
      <c r="C67" s="405"/>
      <c r="D67" s="405"/>
      <c r="E67" s="406"/>
      <c r="F67" s="44" t="s">
        <v>8</v>
      </c>
      <c r="G67" s="45"/>
      <c r="H67" s="23">
        <f>SUM(I67:J67)</f>
        <v>36621</v>
      </c>
      <c r="I67" s="23">
        <f>SUMIF(F68:F130,"DQA",$I68:$I130)+SUMIF(F68:F130,"Audio/DQA",$I68:$I130)+SUMIF(F68:F130,"LNV/DQA",$I68:$I130)</f>
        <v>14526</v>
      </c>
      <c r="J67" s="23">
        <f>SUMIF(F68:F130,"DQA",$J68:$J130)+SUMIF(F68:F130,"Audio/DQA",$J68:$J130)+SUMIF(F68:F130,"LNV/DQA",$J68:$J130)</f>
        <v>22095</v>
      </c>
      <c r="K67" s="252">
        <f>SUM(K68:K130)</f>
        <v>0</v>
      </c>
      <c r="L67" s="42"/>
      <c r="M67" s="42"/>
      <c r="N67" s="42"/>
      <c r="O67" s="42"/>
      <c r="P67" s="42"/>
      <c r="Q67" s="42"/>
      <c r="R67" s="42"/>
      <c r="S67" s="43"/>
      <c r="T67" s="42"/>
      <c r="U67" s="23">
        <f>SUM(U68:U130)</f>
        <v>0</v>
      </c>
      <c r="V67" s="43"/>
      <c r="W67" s="274"/>
      <c r="X67" s="42"/>
      <c r="Y67" s="23">
        <f>SUM(Y68:Y130)</f>
        <v>0</v>
      </c>
      <c r="AA67" s="45"/>
      <c r="AB67" s="45">
        <f t="shared" ref="AB67" si="16">SUM(AB68:AB130)</f>
        <v>0</v>
      </c>
      <c r="AC67" s="45"/>
      <c r="AD67" s="45">
        <f>SUM(AD68:AD130)</f>
        <v>0</v>
      </c>
      <c r="AE67" s="45"/>
      <c r="AF67" s="45"/>
      <c r="AG67" s="45"/>
      <c r="AH67" s="45">
        <f>SUM(AH68:AH130)</f>
        <v>0</v>
      </c>
      <c r="AI67" s="45"/>
      <c r="AJ67" s="42"/>
      <c r="AK67" s="45">
        <f t="shared" ref="AK67" si="17">SUM(AK68:AK130)</f>
        <v>0</v>
      </c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5"/>
      <c r="AW67" s="45"/>
      <c r="AX67" s="45">
        <f t="shared" ref="AX67" si="18">SUM(AX68:AX130)</f>
        <v>0</v>
      </c>
    </row>
    <row r="68" spans="2:50" s="154" customFormat="1" ht="26" outlineLevel="1">
      <c r="B68" s="155" t="s">
        <v>143</v>
      </c>
      <c r="C68" s="32" t="s">
        <v>144</v>
      </c>
      <c r="D68" s="49" t="s">
        <v>1491</v>
      </c>
      <c r="E68" s="38">
        <v>43762</v>
      </c>
      <c r="F68" s="39" t="s">
        <v>145</v>
      </c>
      <c r="G68" s="216" t="s">
        <v>13</v>
      </c>
      <c r="H68" s="379">
        <f t="shared" ref="H68:H130" si="19">I68+J68</f>
        <v>1268</v>
      </c>
      <c r="I68" s="323">
        <v>665</v>
      </c>
      <c r="J68" s="48">
        <v>603</v>
      </c>
      <c r="K68" s="253">
        <v>0</v>
      </c>
      <c r="L68" s="31" t="s">
        <v>1139</v>
      </c>
      <c r="M68" s="31" t="s">
        <v>1139</v>
      </c>
      <c r="N68" s="31" t="s">
        <v>1140</v>
      </c>
      <c r="O68" s="31" t="s">
        <v>1139</v>
      </c>
      <c r="P68" s="31" t="s">
        <v>1140</v>
      </c>
      <c r="Q68" s="31" t="s">
        <v>1139</v>
      </c>
      <c r="R68" s="31" t="s">
        <v>1139</v>
      </c>
      <c r="S68" s="55" t="s">
        <v>1503</v>
      </c>
      <c r="T68" s="31"/>
      <c r="U68" s="31">
        <f t="shared" ref="U68:U130" si="20">SUMIF(T68,"Y",I68)</f>
        <v>0</v>
      </c>
      <c r="V68" s="30"/>
      <c r="W68" s="272"/>
      <c r="X68" s="31"/>
      <c r="Y68" s="31">
        <f t="shared" ref="Y68:Y130" si="21">U68*X68</f>
        <v>0</v>
      </c>
      <c r="AA68" s="31"/>
      <c r="AB68" s="31">
        <f t="shared" ref="AB68:AB130" si="22">SUMIF(AA68,"Y",K68)*X68</f>
        <v>0</v>
      </c>
      <c r="AC68" s="31"/>
      <c r="AD68" s="31">
        <f t="shared" ref="AD68:AD130" si="23">(I68-AB68)*COUNTIF(AL68:AU68,"L")</f>
        <v>0</v>
      </c>
      <c r="AE68" s="31"/>
      <c r="AF68" s="31"/>
      <c r="AG68" s="31">
        <f t="shared" ref="AG68:AG130" si="24">IFERROR(COUNTIF(AL68:AU68,"S")/(COUNTIF(AL68:AU68,"V")+COUNTIF(AL68:AU68,"S")),0)</f>
        <v>0</v>
      </c>
      <c r="AH68" s="31">
        <f t="shared" ref="AH68:AH130" si="25">(Y68-AB68-AD68)*AG68</f>
        <v>0</v>
      </c>
      <c r="AI68" s="31"/>
      <c r="AJ68" s="31">
        <f t="shared" ref="AJ68:AJ130" si="26">COUNTIF(AL68:AU68,"V")</f>
        <v>0</v>
      </c>
      <c r="AK68" s="31">
        <f t="shared" ref="AK68:AK130" si="27">Y68-AB68-AD68-AH68</f>
        <v>0</v>
      </c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</row>
    <row r="69" spans="2:50" s="154" customFormat="1" ht="26" outlineLevel="1">
      <c r="B69" s="156" t="s">
        <v>146</v>
      </c>
      <c r="C69" s="32" t="s">
        <v>147</v>
      </c>
      <c r="D69" s="49" t="s">
        <v>426</v>
      </c>
      <c r="E69" s="38">
        <v>43528</v>
      </c>
      <c r="F69" s="39" t="s">
        <v>145</v>
      </c>
      <c r="G69" s="216" t="s">
        <v>13</v>
      </c>
      <c r="H69" s="379">
        <f t="shared" si="19"/>
        <v>305</v>
      </c>
      <c r="I69" s="323">
        <v>185</v>
      </c>
      <c r="J69" s="48">
        <v>120</v>
      </c>
      <c r="K69" s="253">
        <v>0</v>
      </c>
      <c r="L69" s="31" t="s">
        <v>1139</v>
      </c>
      <c r="M69" s="31" t="s">
        <v>1139</v>
      </c>
      <c r="N69" s="31" t="s">
        <v>1140</v>
      </c>
      <c r="O69" s="31" t="s">
        <v>1139</v>
      </c>
      <c r="P69" s="31" t="s">
        <v>1140</v>
      </c>
      <c r="Q69" s="31" t="s">
        <v>1139</v>
      </c>
      <c r="R69" s="31" t="s">
        <v>1139</v>
      </c>
      <c r="S69" s="55" t="s">
        <v>1504</v>
      </c>
      <c r="T69" s="31"/>
      <c r="U69" s="31">
        <f t="shared" si="20"/>
        <v>0</v>
      </c>
      <c r="V69" s="30"/>
      <c r="W69" s="272"/>
      <c r="X69" s="31"/>
      <c r="Y69" s="31">
        <f t="shared" si="21"/>
        <v>0</v>
      </c>
      <c r="AA69" s="31"/>
      <c r="AB69" s="31">
        <f t="shared" si="22"/>
        <v>0</v>
      </c>
      <c r="AC69" s="31"/>
      <c r="AD69" s="31">
        <f t="shared" si="23"/>
        <v>0</v>
      </c>
      <c r="AE69" s="31"/>
      <c r="AF69" s="31"/>
      <c r="AG69" s="31">
        <f t="shared" si="24"/>
        <v>0</v>
      </c>
      <c r="AH69" s="31">
        <f t="shared" si="25"/>
        <v>0</v>
      </c>
      <c r="AI69" s="31"/>
      <c r="AJ69" s="31">
        <f t="shared" si="26"/>
        <v>0</v>
      </c>
      <c r="AK69" s="31">
        <f t="shared" si="27"/>
        <v>0</v>
      </c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</row>
    <row r="70" spans="2:50" s="154" customFormat="1" ht="13" outlineLevel="1">
      <c r="B70" s="156" t="s">
        <v>149</v>
      </c>
      <c r="C70" s="32" t="s">
        <v>150</v>
      </c>
      <c r="D70" s="25" t="s">
        <v>151</v>
      </c>
      <c r="E70" s="16">
        <v>43068</v>
      </c>
      <c r="F70" s="26" t="s">
        <v>12</v>
      </c>
      <c r="G70" s="46" t="s">
        <v>24</v>
      </c>
      <c r="H70" s="28">
        <f t="shared" si="19"/>
        <v>65</v>
      </c>
      <c r="I70" s="48">
        <v>65</v>
      </c>
      <c r="J70" s="48">
        <v>0</v>
      </c>
      <c r="K70" s="253">
        <v>0</v>
      </c>
      <c r="L70" s="31" t="s">
        <v>1139</v>
      </c>
      <c r="M70" s="31" t="s">
        <v>1139</v>
      </c>
      <c r="N70" s="31" t="s">
        <v>1140</v>
      </c>
      <c r="O70" s="31" t="s">
        <v>1139</v>
      </c>
      <c r="P70" s="31" t="s">
        <v>1140</v>
      </c>
      <c r="Q70" s="31" t="s">
        <v>1139</v>
      </c>
      <c r="R70" s="31" t="s">
        <v>1139</v>
      </c>
      <c r="S70" s="55" t="s">
        <v>1182</v>
      </c>
      <c r="T70" s="31"/>
      <c r="U70" s="31">
        <f t="shared" si="20"/>
        <v>0</v>
      </c>
      <c r="V70" s="30"/>
      <c r="W70" s="272"/>
      <c r="X70" s="31"/>
      <c r="Y70" s="31">
        <f t="shared" si="21"/>
        <v>0</v>
      </c>
      <c r="AA70" s="31"/>
      <c r="AB70" s="31">
        <f t="shared" si="22"/>
        <v>0</v>
      </c>
      <c r="AC70" s="31"/>
      <c r="AD70" s="31">
        <f t="shared" si="23"/>
        <v>0</v>
      </c>
      <c r="AE70" s="31"/>
      <c r="AF70" s="31"/>
      <c r="AG70" s="31">
        <f t="shared" si="24"/>
        <v>0</v>
      </c>
      <c r="AH70" s="31">
        <f t="shared" si="25"/>
        <v>0</v>
      </c>
      <c r="AI70" s="31"/>
      <c r="AJ70" s="31">
        <f t="shared" si="26"/>
        <v>0</v>
      </c>
      <c r="AK70" s="31">
        <f t="shared" si="27"/>
        <v>0</v>
      </c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</row>
    <row r="71" spans="2:50" s="154" customFormat="1" ht="13" outlineLevel="1">
      <c r="B71" s="156" t="s">
        <v>152</v>
      </c>
      <c r="C71" s="32" t="s">
        <v>153</v>
      </c>
      <c r="D71" s="25" t="s">
        <v>27</v>
      </c>
      <c r="E71" s="16">
        <v>43574</v>
      </c>
      <c r="F71" s="26" t="s">
        <v>12</v>
      </c>
      <c r="G71" s="46" t="s">
        <v>24</v>
      </c>
      <c r="H71" s="28">
        <f t="shared" si="19"/>
        <v>85</v>
      </c>
      <c r="I71" s="48">
        <v>85</v>
      </c>
      <c r="J71" s="48">
        <v>0</v>
      </c>
      <c r="K71" s="253">
        <v>0</v>
      </c>
      <c r="L71" s="31" t="s">
        <v>1139</v>
      </c>
      <c r="M71" s="31" t="s">
        <v>1139</v>
      </c>
      <c r="N71" s="31" t="s">
        <v>1140</v>
      </c>
      <c r="O71" s="31" t="s">
        <v>1139</v>
      </c>
      <c r="P71" s="31" t="s">
        <v>1140</v>
      </c>
      <c r="Q71" s="31" t="s">
        <v>1139</v>
      </c>
      <c r="R71" s="31" t="s">
        <v>1139</v>
      </c>
      <c r="S71" s="55" t="s">
        <v>1182</v>
      </c>
      <c r="T71" s="31"/>
      <c r="U71" s="31">
        <f t="shared" si="20"/>
        <v>0</v>
      </c>
      <c r="V71" s="30"/>
      <c r="W71" s="272"/>
      <c r="X71" s="31"/>
      <c r="Y71" s="31">
        <f t="shared" si="21"/>
        <v>0</v>
      </c>
      <c r="AA71" s="31"/>
      <c r="AB71" s="31">
        <f t="shared" si="22"/>
        <v>0</v>
      </c>
      <c r="AC71" s="31"/>
      <c r="AD71" s="31">
        <f t="shared" si="23"/>
        <v>0</v>
      </c>
      <c r="AE71" s="31"/>
      <c r="AF71" s="31"/>
      <c r="AG71" s="31">
        <f t="shared" si="24"/>
        <v>0</v>
      </c>
      <c r="AH71" s="31">
        <f t="shared" si="25"/>
        <v>0</v>
      </c>
      <c r="AI71" s="31"/>
      <c r="AJ71" s="31">
        <f t="shared" si="26"/>
        <v>0</v>
      </c>
      <c r="AK71" s="31">
        <f t="shared" si="27"/>
        <v>0</v>
      </c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</row>
    <row r="72" spans="2:50" s="154" customFormat="1" ht="26" outlineLevel="1">
      <c r="B72" s="155" t="s">
        <v>154</v>
      </c>
      <c r="C72" s="32" t="s">
        <v>155</v>
      </c>
      <c r="D72" s="25" t="s">
        <v>151</v>
      </c>
      <c r="E72" s="16">
        <v>43574</v>
      </c>
      <c r="F72" s="26" t="s">
        <v>12</v>
      </c>
      <c r="G72" s="46" t="s">
        <v>24</v>
      </c>
      <c r="H72" s="28">
        <f t="shared" si="19"/>
        <v>75</v>
      </c>
      <c r="I72" s="48">
        <v>75</v>
      </c>
      <c r="J72" s="48">
        <v>0</v>
      </c>
      <c r="K72" s="253">
        <v>0</v>
      </c>
      <c r="L72" s="31" t="s">
        <v>1139</v>
      </c>
      <c r="M72" s="31" t="s">
        <v>1139</v>
      </c>
      <c r="N72" s="31" t="s">
        <v>1140</v>
      </c>
      <c r="O72" s="31" t="s">
        <v>1139</v>
      </c>
      <c r="P72" s="31" t="s">
        <v>1140</v>
      </c>
      <c r="Q72" s="31" t="s">
        <v>1139</v>
      </c>
      <c r="R72" s="31" t="s">
        <v>1139</v>
      </c>
      <c r="S72" s="55" t="s">
        <v>1183</v>
      </c>
      <c r="T72" s="31"/>
      <c r="U72" s="31">
        <f t="shared" si="20"/>
        <v>0</v>
      </c>
      <c r="V72" s="30"/>
      <c r="W72" s="272"/>
      <c r="X72" s="31"/>
      <c r="Y72" s="31">
        <f t="shared" si="21"/>
        <v>0</v>
      </c>
      <c r="AA72" s="31"/>
      <c r="AB72" s="31">
        <f t="shared" si="22"/>
        <v>0</v>
      </c>
      <c r="AC72" s="31"/>
      <c r="AD72" s="31">
        <f t="shared" si="23"/>
        <v>0</v>
      </c>
      <c r="AE72" s="31"/>
      <c r="AF72" s="31"/>
      <c r="AG72" s="31">
        <f t="shared" si="24"/>
        <v>0</v>
      </c>
      <c r="AH72" s="31">
        <f t="shared" si="25"/>
        <v>0</v>
      </c>
      <c r="AI72" s="31"/>
      <c r="AJ72" s="31">
        <f t="shared" si="26"/>
        <v>0</v>
      </c>
      <c r="AK72" s="31">
        <f t="shared" si="27"/>
        <v>0</v>
      </c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</row>
    <row r="73" spans="2:50" s="154" customFormat="1" ht="13" outlineLevel="1">
      <c r="B73" s="155" t="s">
        <v>157</v>
      </c>
      <c r="C73" s="32" t="s">
        <v>158</v>
      </c>
      <c r="D73" s="25" t="s">
        <v>27</v>
      </c>
      <c r="E73" s="16">
        <v>43068</v>
      </c>
      <c r="F73" s="26" t="s">
        <v>12</v>
      </c>
      <c r="G73" s="46" t="s">
        <v>24</v>
      </c>
      <c r="H73" s="28">
        <f t="shared" si="19"/>
        <v>45</v>
      </c>
      <c r="I73" s="48">
        <v>45</v>
      </c>
      <c r="J73" s="48">
        <v>0</v>
      </c>
      <c r="K73" s="253">
        <v>0</v>
      </c>
      <c r="L73" s="31" t="s">
        <v>1139</v>
      </c>
      <c r="M73" s="31" t="s">
        <v>1139</v>
      </c>
      <c r="N73" s="31" t="s">
        <v>1140</v>
      </c>
      <c r="O73" s="31" t="s">
        <v>1139</v>
      </c>
      <c r="P73" s="31" t="s">
        <v>1140</v>
      </c>
      <c r="Q73" s="31" t="s">
        <v>1139</v>
      </c>
      <c r="R73" s="31" t="s">
        <v>1139</v>
      </c>
      <c r="S73" s="55" t="s">
        <v>1184</v>
      </c>
      <c r="T73" s="31"/>
      <c r="U73" s="31">
        <f t="shared" si="20"/>
        <v>0</v>
      </c>
      <c r="V73" s="30"/>
      <c r="W73" s="272"/>
      <c r="X73" s="31"/>
      <c r="Y73" s="31">
        <f t="shared" si="21"/>
        <v>0</v>
      </c>
      <c r="AA73" s="31"/>
      <c r="AB73" s="31">
        <f t="shared" si="22"/>
        <v>0</v>
      </c>
      <c r="AC73" s="31"/>
      <c r="AD73" s="31">
        <f t="shared" si="23"/>
        <v>0</v>
      </c>
      <c r="AE73" s="31"/>
      <c r="AF73" s="31"/>
      <c r="AG73" s="31">
        <f t="shared" si="24"/>
        <v>0</v>
      </c>
      <c r="AH73" s="31">
        <f t="shared" si="25"/>
        <v>0</v>
      </c>
      <c r="AI73" s="31"/>
      <c r="AJ73" s="31">
        <f t="shared" si="26"/>
        <v>0</v>
      </c>
      <c r="AK73" s="31">
        <f t="shared" si="27"/>
        <v>0</v>
      </c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</row>
    <row r="74" spans="2:50" s="154" customFormat="1" ht="13" outlineLevel="1">
      <c r="B74" s="155" t="s">
        <v>159</v>
      </c>
      <c r="C74" s="32" t="s">
        <v>160</v>
      </c>
      <c r="D74" s="25" t="s">
        <v>23</v>
      </c>
      <c r="E74" s="16">
        <v>43063</v>
      </c>
      <c r="F74" s="26" t="s">
        <v>12</v>
      </c>
      <c r="G74" s="46" t="s">
        <v>13</v>
      </c>
      <c r="H74" s="28">
        <f t="shared" si="19"/>
        <v>425</v>
      </c>
      <c r="I74" s="48">
        <v>425</v>
      </c>
      <c r="J74" s="48">
        <v>0</v>
      </c>
      <c r="K74" s="253">
        <v>0</v>
      </c>
      <c r="L74" s="31" t="s">
        <v>1139</v>
      </c>
      <c r="M74" s="31" t="s">
        <v>1139</v>
      </c>
      <c r="N74" s="31" t="s">
        <v>1140</v>
      </c>
      <c r="O74" s="31" t="s">
        <v>1139</v>
      </c>
      <c r="P74" s="31" t="s">
        <v>1140</v>
      </c>
      <c r="Q74" s="31" t="s">
        <v>1139</v>
      </c>
      <c r="R74" s="31" t="s">
        <v>1139</v>
      </c>
      <c r="S74" s="55" t="s">
        <v>1185</v>
      </c>
      <c r="T74" s="31"/>
      <c r="U74" s="31">
        <f t="shared" si="20"/>
        <v>0</v>
      </c>
      <c r="V74" s="30"/>
      <c r="W74" s="272"/>
      <c r="X74" s="31"/>
      <c r="Y74" s="31">
        <f t="shared" si="21"/>
        <v>0</v>
      </c>
      <c r="AA74" s="31"/>
      <c r="AB74" s="31">
        <f t="shared" si="22"/>
        <v>0</v>
      </c>
      <c r="AC74" s="31"/>
      <c r="AD74" s="31">
        <f t="shared" si="23"/>
        <v>0</v>
      </c>
      <c r="AE74" s="31"/>
      <c r="AF74" s="31"/>
      <c r="AG74" s="31">
        <f t="shared" si="24"/>
        <v>0</v>
      </c>
      <c r="AH74" s="31">
        <f t="shared" si="25"/>
        <v>0</v>
      </c>
      <c r="AI74" s="31"/>
      <c r="AJ74" s="31">
        <f t="shared" si="26"/>
        <v>0</v>
      </c>
      <c r="AK74" s="31">
        <f t="shared" si="27"/>
        <v>0</v>
      </c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</row>
    <row r="75" spans="2:50" s="154" customFormat="1" ht="13" outlineLevel="1">
      <c r="B75" s="155" t="s">
        <v>161</v>
      </c>
      <c r="C75" s="32" t="s">
        <v>162</v>
      </c>
      <c r="D75" s="25" t="s">
        <v>19</v>
      </c>
      <c r="E75" s="16">
        <v>43063</v>
      </c>
      <c r="F75" s="26" t="s">
        <v>12</v>
      </c>
      <c r="G75" s="46" t="s">
        <v>13</v>
      </c>
      <c r="H75" s="28">
        <f t="shared" si="19"/>
        <v>305</v>
      </c>
      <c r="I75" s="48">
        <v>305</v>
      </c>
      <c r="J75" s="48">
        <v>0</v>
      </c>
      <c r="K75" s="253">
        <v>0</v>
      </c>
      <c r="L75" s="31" t="s">
        <v>1139</v>
      </c>
      <c r="M75" s="31" t="s">
        <v>1139</v>
      </c>
      <c r="N75" s="31" t="s">
        <v>1140</v>
      </c>
      <c r="O75" s="31" t="s">
        <v>1139</v>
      </c>
      <c r="P75" s="31" t="s">
        <v>1140</v>
      </c>
      <c r="Q75" s="31" t="s">
        <v>1139</v>
      </c>
      <c r="R75" s="31" t="s">
        <v>1139</v>
      </c>
      <c r="S75" s="55" t="s">
        <v>1185</v>
      </c>
      <c r="T75" s="31"/>
      <c r="U75" s="31">
        <f t="shared" si="20"/>
        <v>0</v>
      </c>
      <c r="V75" s="30"/>
      <c r="W75" s="272"/>
      <c r="X75" s="31"/>
      <c r="Y75" s="31">
        <f t="shared" si="21"/>
        <v>0</v>
      </c>
      <c r="AA75" s="31"/>
      <c r="AB75" s="31">
        <f t="shared" si="22"/>
        <v>0</v>
      </c>
      <c r="AC75" s="31"/>
      <c r="AD75" s="31">
        <f t="shared" si="23"/>
        <v>0</v>
      </c>
      <c r="AE75" s="31"/>
      <c r="AF75" s="31"/>
      <c r="AG75" s="31">
        <f t="shared" si="24"/>
        <v>0</v>
      </c>
      <c r="AH75" s="31">
        <f t="shared" si="25"/>
        <v>0</v>
      </c>
      <c r="AI75" s="31"/>
      <c r="AJ75" s="31">
        <f t="shared" si="26"/>
        <v>0</v>
      </c>
      <c r="AK75" s="31">
        <f t="shared" si="27"/>
        <v>0</v>
      </c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</row>
    <row r="76" spans="2:50" s="154" customFormat="1" ht="13" outlineLevel="1">
      <c r="B76" s="155" t="s">
        <v>163</v>
      </c>
      <c r="C76" s="32" t="s">
        <v>164</v>
      </c>
      <c r="D76" s="25" t="s">
        <v>1326</v>
      </c>
      <c r="E76" s="16">
        <v>43637</v>
      </c>
      <c r="F76" s="26" t="s">
        <v>12</v>
      </c>
      <c r="G76" s="46" t="s">
        <v>13</v>
      </c>
      <c r="H76" s="28">
        <f t="shared" si="19"/>
        <v>276</v>
      </c>
      <c r="I76" s="48">
        <v>275</v>
      </c>
      <c r="J76" s="48">
        <v>1</v>
      </c>
      <c r="K76" s="253">
        <v>0</v>
      </c>
      <c r="L76" s="31" t="s">
        <v>1139</v>
      </c>
      <c r="M76" s="31" t="s">
        <v>1139</v>
      </c>
      <c r="N76" s="31" t="s">
        <v>1140</v>
      </c>
      <c r="O76" s="31" t="s">
        <v>1139</v>
      </c>
      <c r="P76" s="31" t="s">
        <v>1140</v>
      </c>
      <c r="Q76" s="31" t="s">
        <v>1139</v>
      </c>
      <c r="R76" s="31" t="s">
        <v>1139</v>
      </c>
      <c r="S76" s="55" t="s">
        <v>1186</v>
      </c>
      <c r="T76" s="31"/>
      <c r="U76" s="31">
        <f t="shared" si="20"/>
        <v>0</v>
      </c>
      <c r="V76" s="30"/>
      <c r="W76" s="272"/>
      <c r="X76" s="31"/>
      <c r="Y76" s="31">
        <f t="shared" si="21"/>
        <v>0</v>
      </c>
      <c r="AA76" s="31"/>
      <c r="AB76" s="31">
        <f t="shared" si="22"/>
        <v>0</v>
      </c>
      <c r="AC76" s="31"/>
      <c r="AD76" s="31">
        <f t="shared" si="23"/>
        <v>0</v>
      </c>
      <c r="AE76" s="31"/>
      <c r="AF76" s="31"/>
      <c r="AG76" s="31">
        <f t="shared" si="24"/>
        <v>0</v>
      </c>
      <c r="AH76" s="31">
        <f t="shared" si="25"/>
        <v>0</v>
      </c>
      <c r="AI76" s="31"/>
      <c r="AJ76" s="31">
        <f t="shared" si="26"/>
        <v>0</v>
      </c>
      <c r="AK76" s="31">
        <f t="shared" si="27"/>
        <v>0</v>
      </c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</row>
    <row r="77" spans="2:50" s="154" customFormat="1" ht="13" outlineLevel="1">
      <c r="B77" s="155" t="s">
        <v>165</v>
      </c>
      <c r="C77" s="24" t="s">
        <v>166</v>
      </c>
      <c r="D77" s="25" t="s">
        <v>148</v>
      </c>
      <c r="E77" s="16">
        <v>43525</v>
      </c>
      <c r="F77" s="26" t="s">
        <v>12</v>
      </c>
      <c r="G77" s="46" t="s">
        <v>13</v>
      </c>
      <c r="H77" s="28">
        <f t="shared" si="19"/>
        <v>278</v>
      </c>
      <c r="I77" s="48">
        <v>275</v>
      </c>
      <c r="J77" s="48">
        <v>3</v>
      </c>
      <c r="K77" s="253">
        <v>0</v>
      </c>
      <c r="L77" s="31" t="s">
        <v>1139</v>
      </c>
      <c r="M77" s="31" t="s">
        <v>1139</v>
      </c>
      <c r="N77" s="31" t="s">
        <v>1140</v>
      </c>
      <c r="O77" s="31" t="s">
        <v>1139</v>
      </c>
      <c r="P77" s="31" t="s">
        <v>1140</v>
      </c>
      <c r="Q77" s="31" t="s">
        <v>1139</v>
      </c>
      <c r="R77" s="31" t="s">
        <v>1139</v>
      </c>
      <c r="S77" s="55" t="s">
        <v>1186</v>
      </c>
      <c r="T77" s="31"/>
      <c r="U77" s="31">
        <f t="shared" si="20"/>
        <v>0</v>
      </c>
      <c r="V77" s="30"/>
      <c r="W77" s="272"/>
      <c r="X77" s="31"/>
      <c r="Y77" s="31">
        <f t="shared" si="21"/>
        <v>0</v>
      </c>
      <c r="AA77" s="31"/>
      <c r="AB77" s="31">
        <f t="shared" si="22"/>
        <v>0</v>
      </c>
      <c r="AC77" s="31"/>
      <c r="AD77" s="31">
        <f t="shared" si="23"/>
        <v>0</v>
      </c>
      <c r="AE77" s="31"/>
      <c r="AF77" s="31"/>
      <c r="AG77" s="31">
        <f t="shared" si="24"/>
        <v>0</v>
      </c>
      <c r="AH77" s="31">
        <f t="shared" si="25"/>
        <v>0</v>
      </c>
      <c r="AI77" s="31"/>
      <c r="AJ77" s="31">
        <f t="shared" si="26"/>
        <v>0</v>
      </c>
      <c r="AK77" s="31">
        <f t="shared" si="27"/>
        <v>0</v>
      </c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</row>
    <row r="78" spans="2:50" s="154" customFormat="1" ht="13" outlineLevel="1">
      <c r="B78" s="155" t="s">
        <v>167</v>
      </c>
      <c r="C78" s="24" t="s">
        <v>168</v>
      </c>
      <c r="D78" s="25" t="s">
        <v>999</v>
      </c>
      <c r="E78" s="16">
        <v>43525</v>
      </c>
      <c r="F78" s="26" t="s">
        <v>12</v>
      </c>
      <c r="G78" s="46" t="s">
        <v>13</v>
      </c>
      <c r="H78" s="28">
        <f t="shared" si="19"/>
        <v>270</v>
      </c>
      <c r="I78" s="48">
        <v>270</v>
      </c>
      <c r="J78" s="48">
        <v>0</v>
      </c>
      <c r="K78" s="253">
        <v>0</v>
      </c>
      <c r="L78" s="31" t="s">
        <v>1139</v>
      </c>
      <c r="M78" s="31" t="s">
        <v>1139</v>
      </c>
      <c r="N78" s="31" t="s">
        <v>1140</v>
      </c>
      <c r="O78" s="31" t="s">
        <v>1139</v>
      </c>
      <c r="P78" s="31" t="s">
        <v>1140</v>
      </c>
      <c r="Q78" s="31" t="s">
        <v>1139</v>
      </c>
      <c r="R78" s="31" t="s">
        <v>1139</v>
      </c>
      <c r="S78" s="55" t="s">
        <v>1186</v>
      </c>
      <c r="T78" s="31"/>
      <c r="U78" s="31">
        <f t="shared" si="20"/>
        <v>0</v>
      </c>
      <c r="V78" s="30"/>
      <c r="W78" s="272"/>
      <c r="X78" s="31"/>
      <c r="Y78" s="31">
        <f t="shared" si="21"/>
        <v>0</v>
      </c>
      <c r="AA78" s="31"/>
      <c r="AB78" s="31">
        <f t="shared" si="22"/>
        <v>0</v>
      </c>
      <c r="AC78" s="31"/>
      <c r="AD78" s="31">
        <f t="shared" si="23"/>
        <v>0</v>
      </c>
      <c r="AE78" s="31"/>
      <c r="AF78" s="31"/>
      <c r="AG78" s="31">
        <f t="shared" si="24"/>
        <v>0</v>
      </c>
      <c r="AH78" s="31">
        <f t="shared" si="25"/>
        <v>0</v>
      </c>
      <c r="AI78" s="31"/>
      <c r="AJ78" s="31">
        <f t="shared" si="26"/>
        <v>0</v>
      </c>
      <c r="AK78" s="31">
        <f t="shared" si="27"/>
        <v>0</v>
      </c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</row>
    <row r="79" spans="2:50" s="154" customFormat="1" ht="13" outlineLevel="1">
      <c r="B79" s="155" t="s">
        <v>1327</v>
      </c>
      <c r="C79" s="24" t="s">
        <v>1328</v>
      </c>
      <c r="D79" s="25" t="s">
        <v>43</v>
      </c>
      <c r="E79" s="16">
        <v>43516</v>
      </c>
      <c r="F79" s="26" t="s">
        <v>12</v>
      </c>
      <c r="G79" s="46" t="s">
        <v>13</v>
      </c>
      <c r="H79" s="28">
        <f t="shared" si="19"/>
        <v>160</v>
      </c>
      <c r="I79" s="48">
        <v>80</v>
      </c>
      <c r="J79" s="48">
        <v>80</v>
      </c>
      <c r="K79" s="253">
        <v>0</v>
      </c>
      <c r="L79" s="31" t="s">
        <v>1139</v>
      </c>
      <c r="M79" s="31" t="s">
        <v>1139</v>
      </c>
      <c r="N79" s="31" t="s">
        <v>1140</v>
      </c>
      <c r="O79" s="31" t="s">
        <v>1139</v>
      </c>
      <c r="P79" s="31" t="s">
        <v>1140</v>
      </c>
      <c r="Q79" s="31" t="s">
        <v>1139</v>
      </c>
      <c r="R79" s="31" t="s">
        <v>1139</v>
      </c>
      <c r="S79" s="55" t="s">
        <v>1186</v>
      </c>
      <c r="T79" s="31"/>
      <c r="U79" s="31">
        <f t="shared" si="20"/>
        <v>0</v>
      </c>
      <c r="V79" s="30"/>
      <c r="W79" s="272"/>
      <c r="X79" s="31"/>
      <c r="Y79" s="31">
        <f t="shared" si="21"/>
        <v>0</v>
      </c>
      <c r="AA79" s="31"/>
      <c r="AB79" s="31">
        <f t="shared" si="22"/>
        <v>0</v>
      </c>
      <c r="AC79" s="31"/>
      <c r="AD79" s="31">
        <f t="shared" si="23"/>
        <v>0</v>
      </c>
      <c r="AE79" s="31"/>
      <c r="AF79" s="31"/>
      <c r="AG79" s="31">
        <f t="shared" si="24"/>
        <v>0</v>
      </c>
      <c r="AH79" s="31">
        <f t="shared" si="25"/>
        <v>0</v>
      </c>
      <c r="AI79" s="31"/>
      <c r="AJ79" s="31">
        <f t="shared" si="26"/>
        <v>0</v>
      </c>
      <c r="AK79" s="31">
        <f t="shared" si="27"/>
        <v>0</v>
      </c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</row>
    <row r="80" spans="2:50" s="154" customFormat="1" ht="13" outlineLevel="1">
      <c r="B80" s="155" t="s">
        <v>1000</v>
      </c>
      <c r="C80" s="24" t="s">
        <v>2672</v>
      </c>
      <c r="D80" s="25" t="s">
        <v>95</v>
      </c>
      <c r="E80" s="16">
        <v>43707</v>
      </c>
      <c r="F80" s="26" t="s">
        <v>12</v>
      </c>
      <c r="G80" s="46" t="s">
        <v>13</v>
      </c>
      <c r="H80" s="28">
        <f t="shared" si="19"/>
        <v>170</v>
      </c>
      <c r="I80" s="48">
        <v>85</v>
      </c>
      <c r="J80" s="48">
        <v>85</v>
      </c>
      <c r="K80" s="253">
        <v>0</v>
      </c>
      <c r="L80" s="31" t="s">
        <v>1139</v>
      </c>
      <c r="M80" s="31" t="s">
        <v>1139</v>
      </c>
      <c r="N80" s="31" t="s">
        <v>1140</v>
      </c>
      <c r="O80" s="31" t="s">
        <v>1139</v>
      </c>
      <c r="P80" s="31" t="s">
        <v>1140</v>
      </c>
      <c r="Q80" s="31" t="s">
        <v>1139</v>
      </c>
      <c r="R80" s="31" t="s">
        <v>1139</v>
      </c>
      <c r="S80" s="55" t="s">
        <v>1186</v>
      </c>
      <c r="T80" s="31"/>
      <c r="U80" s="31">
        <f t="shared" si="20"/>
        <v>0</v>
      </c>
      <c r="V80" s="30"/>
      <c r="W80" s="272"/>
      <c r="X80" s="31"/>
      <c r="Y80" s="31">
        <f t="shared" si="21"/>
        <v>0</v>
      </c>
      <c r="AA80" s="31"/>
      <c r="AB80" s="31">
        <f t="shared" si="22"/>
        <v>0</v>
      </c>
      <c r="AC80" s="31"/>
      <c r="AD80" s="31">
        <f t="shared" si="23"/>
        <v>0</v>
      </c>
      <c r="AE80" s="31"/>
      <c r="AF80" s="31"/>
      <c r="AG80" s="31">
        <f t="shared" si="24"/>
        <v>0</v>
      </c>
      <c r="AH80" s="31">
        <f t="shared" si="25"/>
        <v>0</v>
      </c>
      <c r="AI80" s="31"/>
      <c r="AJ80" s="31">
        <f t="shared" si="26"/>
        <v>0</v>
      </c>
      <c r="AK80" s="31">
        <f t="shared" si="27"/>
        <v>0</v>
      </c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</row>
    <row r="81" spans="2:50" s="154" customFormat="1" ht="13" outlineLevel="1">
      <c r="B81" s="155" t="s">
        <v>170</v>
      </c>
      <c r="C81" s="24" t="s">
        <v>1329</v>
      </c>
      <c r="D81" s="25" t="s">
        <v>19</v>
      </c>
      <c r="E81" s="16">
        <v>43525</v>
      </c>
      <c r="F81" s="26" t="s">
        <v>12</v>
      </c>
      <c r="G81" s="46" t="s">
        <v>13</v>
      </c>
      <c r="H81" s="28">
        <f t="shared" si="19"/>
        <v>85</v>
      </c>
      <c r="I81" s="48">
        <v>85</v>
      </c>
      <c r="J81" s="48">
        <v>0</v>
      </c>
      <c r="K81" s="253">
        <v>0</v>
      </c>
      <c r="L81" s="31" t="s">
        <v>1139</v>
      </c>
      <c r="M81" s="31" t="s">
        <v>1139</v>
      </c>
      <c r="N81" s="31" t="s">
        <v>1140</v>
      </c>
      <c r="O81" s="31" t="s">
        <v>1139</v>
      </c>
      <c r="P81" s="31" t="s">
        <v>1140</v>
      </c>
      <c r="Q81" s="31" t="s">
        <v>1139</v>
      </c>
      <c r="R81" s="31" t="s">
        <v>1139</v>
      </c>
      <c r="S81" s="55" t="s">
        <v>1187</v>
      </c>
      <c r="T81" s="31"/>
      <c r="U81" s="31">
        <f t="shared" si="20"/>
        <v>0</v>
      </c>
      <c r="V81" s="30"/>
      <c r="W81" s="272"/>
      <c r="X81" s="31"/>
      <c r="Y81" s="31">
        <f t="shared" si="21"/>
        <v>0</v>
      </c>
      <c r="AA81" s="31"/>
      <c r="AB81" s="31">
        <f t="shared" si="22"/>
        <v>0</v>
      </c>
      <c r="AC81" s="31"/>
      <c r="AD81" s="31">
        <f t="shared" si="23"/>
        <v>0</v>
      </c>
      <c r="AE81" s="31"/>
      <c r="AF81" s="31"/>
      <c r="AG81" s="31">
        <f t="shared" si="24"/>
        <v>0</v>
      </c>
      <c r="AH81" s="31">
        <f t="shared" si="25"/>
        <v>0</v>
      </c>
      <c r="AI81" s="31"/>
      <c r="AJ81" s="31">
        <f t="shared" si="26"/>
        <v>0</v>
      </c>
      <c r="AK81" s="31">
        <f t="shared" si="27"/>
        <v>0</v>
      </c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</row>
    <row r="82" spans="2:50" s="154" customFormat="1" ht="13" outlineLevel="1">
      <c r="B82" s="155" t="s">
        <v>1330</v>
      </c>
      <c r="C82" s="24" t="s">
        <v>1331</v>
      </c>
      <c r="D82" s="25" t="s">
        <v>47</v>
      </c>
      <c r="E82" s="16">
        <v>43728</v>
      </c>
      <c r="F82" s="26" t="s">
        <v>12</v>
      </c>
      <c r="G82" s="46" t="s">
        <v>24</v>
      </c>
      <c r="H82" s="28">
        <f t="shared" si="19"/>
        <v>1270</v>
      </c>
      <c r="I82" s="48">
        <v>170</v>
      </c>
      <c r="J82" s="48">
        <v>1100</v>
      </c>
      <c r="K82" s="253">
        <v>0</v>
      </c>
      <c r="L82" s="31" t="s">
        <v>1139</v>
      </c>
      <c r="M82" s="31" t="s">
        <v>1139</v>
      </c>
      <c r="N82" s="31" t="s">
        <v>1139</v>
      </c>
      <c r="O82" s="31" t="s">
        <v>1139</v>
      </c>
      <c r="P82" s="31" t="s">
        <v>1140</v>
      </c>
      <c r="Q82" s="31" t="s">
        <v>1139</v>
      </c>
      <c r="R82" s="31" t="s">
        <v>1139</v>
      </c>
      <c r="S82" s="55" t="s">
        <v>1190</v>
      </c>
      <c r="T82" s="31"/>
      <c r="U82" s="31">
        <f t="shared" si="20"/>
        <v>0</v>
      </c>
      <c r="V82" s="30"/>
      <c r="W82" s="272"/>
      <c r="X82" s="31"/>
      <c r="Y82" s="31">
        <f t="shared" si="21"/>
        <v>0</v>
      </c>
      <c r="AA82" s="31"/>
      <c r="AB82" s="31">
        <f t="shared" si="22"/>
        <v>0</v>
      </c>
      <c r="AC82" s="31"/>
      <c r="AD82" s="31">
        <f t="shared" si="23"/>
        <v>0</v>
      </c>
      <c r="AE82" s="31"/>
      <c r="AF82" s="31"/>
      <c r="AG82" s="31">
        <f t="shared" si="24"/>
        <v>0</v>
      </c>
      <c r="AH82" s="31">
        <f t="shared" si="25"/>
        <v>0</v>
      </c>
      <c r="AI82" s="31"/>
      <c r="AJ82" s="31">
        <f t="shared" si="26"/>
        <v>0</v>
      </c>
      <c r="AK82" s="31">
        <f t="shared" si="27"/>
        <v>0</v>
      </c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</row>
    <row r="83" spans="2:50" s="154" customFormat="1" ht="13" outlineLevel="1">
      <c r="B83" s="155" t="s">
        <v>1332</v>
      </c>
      <c r="C83" s="24" t="s">
        <v>1333</v>
      </c>
      <c r="D83" s="25" t="s">
        <v>151</v>
      </c>
      <c r="E83" s="16">
        <v>43619</v>
      </c>
      <c r="F83" s="26" t="s">
        <v>12</v>
      </c>
      <c r="G83" s="46" t="s">
        <v>13</v>
      </c>
      <c r="H83" s="28">
        <f t="shared" si="19"/>
        <v>320</v>
      </c>
      <c r="I83" s="48">
        <v>170</v>
      </c>
      <c r="J83" s="48">
        <v>150</v>
      </c>
      <c r="K83" s="253">
        <v>0</v>
      </c>
      <c r="L83" s="31" t="s">
        <v>1139</v>
      </c>
      <c r="M83" s="31" t="s">
        <v>1139</v>
      </c>
      <c r="N83" s="31" t="s">
        <v>1140</v>
      </c>
      <c r="O83" s="31" t="s">
        <v>1139</v>
      </c>
      <c r="P83" s="31" t="s">
        <v>1140</v>
      </c>
      <c r="Q83" s="31" t="s">
        <v>1139</v>
      </c>
      <c r="R83" s="31" t="s">
        <v>1139</v>
      </c>
      <c r="S83" s="55" t="s">
        <v>1191</v>
      </c>
      <c r="T83" s="31"/>
      <c r="U83" s="31">
        <f t="shared" si="20"/>
        <v>0</v>
      </c>
      <c r="V83" s="30"/>
      <c r="W83" s="272"/>
      <c r="X83" s="31"/>
      <c r="Y83" s="31">
        <f t="shared" si="21"/>
        <v>0</v>
      </c>
      <c r="AA83" s="31"/>
      <c r="AB83" s="31">
        <f t="shared" si="22"/>
        <v>0</v>
      </c>
      <c r="AC83" s="31"/>
      <c r="AD83" s="31">
        <f t="shared" si="23"/>
        <v>0</v>
      </c>
      <c r="AE83" s="31"/>
      <c r="AF83" s="31"/>
      <c r="AG83" s="31">
        <f t="shared" si="24"/>
        <v>0</v>
      </c>
      <c r="AH83" s="31">
        <f t="shared" si="25"/>
        <v>0</v>
      </c>
      <c r="AI83" s="31"/>
      <c r="AJ83" s="31">
        <f t="shared" si="26"/>
        <v>0</v>
      </c>
      <c r="AK83" s="31">
        <f t="shared" si="27"/>
        <v>0</v>
      </c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</row>
    <row r="84" spans="2:50" s="154" customFormat="1" ht="13" outlineLevel="1">
      <c r="B84" s="155" t="s">
        <v>171</v>
      </c>
      <c r="C84" s="24" t="s">
        <v>172</v>
      </c>
      <c r="D84" s="25" t="s">
        <v>58</v>
      </c>
      <c r="E84" s="16">
        <v>43546</v>
      </c>
      <c r="F84" s="334" t="s">
        <v>2582</v>
      </c>
      <c r="G84" s="46" t="s">
        <v>13</v>
      </c>
      <c r="H84" s="28">
        <f t="shared" si="19"/>
        <v>5575</v>
      </c>
      <c r="I84" s="48">
        <v>415</v>
      </c>
      <c r="J84" s="48">
        <v>5160</v>
      </c>
      <c r="K84" s="253">
        <v>0</v>
      </c>
      <c r="L84" s="31" t="s">
        <v>1139</v>
      </c>
      <c r="M84" s="31" t="s">
        <v>1139</v>
      </c>
      <c r="N84" s="31" t="s">
        <v>1140</v>
      </c>
      <c r="O84" s="31" t="s">
        <v>1139</v>
      </c>
      <c r="P84" s="31" t="s">
        <v>1140</v>
      </c>
      <c r="Q84" s="31" t="s">
        <v>1139</v>
      </c>
      <c r="R84" s="31" t="s">
        <v>1139</v>
      </c>
      <c r="S84" s="55" t="s">
        <v>1181</v>
      </c>
      <c r="T84" s="31"/>
      <c r="U84" s="31">
        <f t="shared" si="20"/>
        <v>0</v>
      </c>
      <c r="V84" s="30"/>
      <c r="W84" s="272"/>
      <c r="X84" s="31"/>
      <c r="Y84" s="31">
        <f t="shared" si="21"/>
        <v>0</v>
      </c>
      <c r="AA84" s="31"/>
      <c r="AB84" s="31">
        <f t="shared" si="22"/>
        <v>0</v>
      </c>
      <c r="AC84" s="31"/>
      <c r="AD84" s="31">
        <f t="shared" si="23"/>
        <v>0</v>
      </c>
      <c r="AE84" s="31"/>
      <c r="AF84" s="31"/>
      <c r="AG84" s="31">
        <f t="shared" si="24"/>
        <v>0</v>
      </c>
      <c r="AH84" s="31">
        <f t="shared" si="25"/>
        <v>0</v>
      </c>
      <c r="AI84" s="31"/>
      <c r="AJ84" s="31">
        <f t="shared" si="26"/>
        <v>0</v>
      </c>
      <c r="AK84" s="31">
        <f t="shared" si="27"/>
        <v>0</v>
      </c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</row>
    <row r="85" spans="2:50" s="154" customFormat="1" ht="13" outlineLevel="1">
      <c r="B85" s="155" t="s">
        <v>174</v>
      </c>
      <c r="C85" s="24" t="s">
        <v>175</v>
      </c>
      <c r="D85" s="25" t="s">
        <v>156</v>
      </c>
      <c r="E85" s="16">
        <v>43528</v>
      </c>
      <c r="F85" s="26" t="s">
        <v>12</v>
      </c>
      <c r="G85" s="46" t="s">
        <v>13</v>
      </c>
      <c r="H85" s="28">
        <f t="shared" si="19"/>
        <v>250</v>
      </c>
      <c r="I85" s="31">
        <v>65</v>
      </c>
      <c r="J85" s="31">
        <v>185</v>
      </c>
      <c r="K85" s="253">
        <v>0</v>
      </c>
      <c r="L85" s="31" t="s">
        <v>1139</v>
      </c>
      <c r="M85" s="31" t="s">
        <v>1139</v>
      </c>
      <c r="N85" s="31" t="s">
        <v>1140</v>
      </c>
      <c r="O85" s="31" t="s">
        <v>1140</v>
      </c>
      <c r="P85" s="174" t="s">
        <v>1176</v>
      </c>
      <c r="Q85" s="31" t="s">
        <v>1139</v>
      </c>
      <c r="R85" s="31" t="s">
        <v>1139</v>
      </c>
      <c r="S85" s="55" t="s">
        <v>1194</v>
      </c>
      <c r="T85" s="31"/>
      <c r="U85" s="31">
        <f t="shared" si="20"/>
        <v>0</v>
      </c>
      <c r="V85" s="30"/>
      <c r="W85" s="272"/>
      <c r="X85" s="31"/>
      <c r="Y85" s="31">
        <f t="shared" si="21"/>
        <v>0</v>
      </c>
      <c r="AA85" s="31"/>
      <c r="AB85" s="31">
        <f t="shared" si="22"/>
        <v>0</v>
      </c>
      <c r="AC85" s="31"/>
      <c r="AD85" s="31">
        <f t="shared" si="23"/>
        <v>0</v>
      </c>
      <c r="AE85" s="31"/>
      <c r="AF85" s="31"/>
      <c r="AG85" s="31">
        <f t="shared" si="24"/>
        <v>0</v>
      </c>
      <c r="AH85" s="31">
        <f t="shared" si="25"/>
        <v>0</v>
      </c>
      <c r="AI85" s="31"/>
      <c r="AJ85" s="31">
        <f t="shared" si="26"/>
        <v>0</v>
      </c>
      <c r="AK85" s="31">
        <f t="shared" si="27"/>
        <v>0</v>
      </c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</row>
    <row r="86" spans="2:50" s="154" customFormat="1" ht="26" outlineLevel="1">
      <c r="B86" s="155" t="s">
        <v>176</v>
      </c>
      <c r="C86" s="32" t="s">
        <v>177</v>
      </c>
      <c r="D86" s="25" t="s">
        <v>178</v>
      </c>
      <c r="E86" s="16">
        <v>43311</v>
      </c>
      <c r="F86" s="26" t="s">
        <v>12</v>
      </c>
      <c r="G86" s="46" t="s">
        <v>24</v>
      </c>
      <c r="H86" s="28">
        <f t="shared" si="19"/>
        <v>485</v>
      </c>
      <c r="I86" s="31">
        <v>185</v>
      </c>
      <c r="J86" s="31">
        <v>300</v>
      </c>
      <c r="K86" s="253">
        <v>0</v>
      </c>
      <c r="L86" s="31" t="s">
        <v>1139</v>
      </c>
      <c r="M86" s="31" t="s">
        <v>1139</v>
      </c>
      <c r="N86" s="31" t="s">
        <v>1140</v>
      </c>
      <c r="O86" s="31" t="s">
        <v>1140</v>
      </c>
      <c r="P86" s="174" t="s">
        <v>1176</v>
      </c>
      <c r="Q86" s="31" t="s">
        <v>1139</v>
      </c>
      <c r="R86" s="31" t="s">
        <v>1139</v>
      </c>
      <c r="S86" s="55" t="s">
        <v>1195</v>
      </c>
      <c r="T86" s="31"/>
      <c r="U86" s="31">
        <f t="shared" si="20"/>
        <v>0</v>
      </c>
      <c r="V86" s="30"/>
      <c r="W86" s="272"/>
      <c r="X86" s="31"/>
      <c r="Y86" s="31">
        <f t="shared" si="21"/>
        <v>0</v>
      </c>
      <c r="AA86" s="31"/>
      <c r="AB86" s="31">
        <f t="shared" si="22"/>
        <v>0</v>
      </c>
      <c r="AC86" s="31"/>
      <c r="AD86" s="31">
        <f t="shared" si="23"/>
        <v>0</v>
      </c>
      <c r="AE86" s="31"/>
      <c r="AF86" s="31"/>
      <c r="AG86" s="31">
        <f t="shared" si="24"/>
        <v>0</v>
      </c>
      <c r="AH86" s="31">
        <f t="shared" si="25"/>
        <v>0</v>
      </c>
      <c r="AI86" s="31"/>
      <c r="AJ86" s="31">
        <f t="shared" si="26"/>
        <v>0</v>
      </c>
      <c r="AK86" s="31">
        <f t="shared" si="27"/>
        <v>0</v>
      </c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</row>
    <row r="87" spans="2:50" s="154" customFormat="1" ht="13" outlineLevel="1">
      <c r="B87" s="155" t="s">
        <v>179</v>
      </c>
      <c r="C87" s="32" t="s">
        <v>180</v>
      </c>
      <c r="D87" s="25" t="s">
        <v>156</v>
      </c>
      <c r="E87" s="16">
        <v>43530</v>
      </c>
      <c r="F87" s="26" t="s">
        <v>12</v>
      </c>
      <c r="G87" s="46" t="s">
        <v>13</v>
      </c>
      <c r="H87" s="28">
        <f t="shared" si="19"/>
        <v>435</v>
      </c>
      <c r="I87" s="31">
        <v>285</v>
      </c>
      <c r="J87" s="31">
        <v>150</v>
      </c>
      <c r="K87" s="253">
        <v>0</v>
      </c>
      <c r="L87" s="31" t="s">
        <v>1139</v>
      </c>
      <c r="M87" s="31" t="s">
        <v>1139</v>
      </c>
      <c r="N87" s="31" t="s">
        <v>1140</v>
      </c>
      <c r="O87" s="31" t="s">
        <v>1140</v>
      </c>
      <c r="P87" s="174" t="s">
        <v>1176</v>
      </c>
      <c r="Q87" s="31" t="s">
        <v>1139</v>
      </c>
      <c r="R87" s="31" t="s">
        <v>1139</v>
      </c>
      <c r="S87" s="55" t="s">
        <v>1194</v>
      </c>
      <c r="T87" s="31"/>
      <c r="U87" s="31">
        <f t="shared" si="20"/>
        <v>0</v>
      </c>
      <c r="V87" s="30"/>
      <c r="W87" s="272"/>
      <c r="X87" s="31"/>
      <c r="Y87" s="31">
        <f t="shared" si="21"/>
        <v>0</v>
      </c>
      <c r="AA87" s="31"/>
      <c r="AB87" s="31">
        <f t="shared" si="22"/>
        <v>0</v>
      </c>
      <c r="AC87" s="31"/>
      <c r="AD87" s="31">
        <f t="shared" si="23"/>
        <v>0</v>
      </c>
      <c r="AE87" s="31"/>
      <c r="AF87" s="31"/>
      <c r="AG87" s="31">
        <f t="shared" si="24"/>
        <v>0</v>
      </c>
      <c r="AH87" s="31">
        <f t="shared" si="25"/>
        <v>0</v>
      </c>
      <c r="AI87" s="31"/>
      <c r="AJ87" s="31">
        <f t="shared" si="26"/>
        <v>0</v>
      </c>
      <c r="AK87" s="31">
        <f t="shared" si="27"/>
        <v>0</v>
      </c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</row>
    <row r="88" spans="2:50" s="154" customFormat="1" ht="13" outlineLevel="1">
      <c r="B88" s="155" t="s">
        <v>181</v>
      </c>
      <c r="C88" s="349" t="s">
        <v>1334</v>
      </c>
      <c r="D88" s="37" t="s">
        <v>23</v>
      </c>
      <c r="E88" s="16">
        <v>43795</v>
      </c>
      <c r="F88" s="26" t="s">
        <v>12</v>
      </c>
      <c r="G88" s="46" t="s">
        <v>13</v>
      </c>
      <c r="H88" s="28">
        <v>190</v>
      </c>
      <c r="I88" s="31">
        <v>35</v>
      </c>
      <c r="J88" s="31">
        <v>155</v>
      </c>
      <c r="K88" s="253">
        <v>0</v>
      </c>
      <c r="L88" s="31" t="s">
        <v>1139</v>
      </c>
      <c r="M88" s="31" t="s">
        <v>1139</v>
      </c>
      <c r="N88" s="31" t="s">
        <v>1140</v>
      </c>
      <c r="O88" s="31" t="s">
        <v>1140</v>
      </c>
      <c r="P88" s="174" t="s">
        <v>1176</v>
      </c>
      <c r="Q88" s="31" t="s">
        <v>1139</v>
      </c>
      <c r="R88" s="31" t="s">
        <v>1139</v>
      </c>
      <c r="S88" s="55" t="s">
        <v>1196</v>
      </c>
      <c r="T88" s="31"/>
      <c r="U88" s="31">
        <f t="shared" si="20"/>
        <v>0</v>
      </c>
      <c r="V88" s="30"/>
      <c r="W88" s="272"/>
      <c r="X88" s="31"/>
      <c r="Y88" s="31">
        <f t="shared" si="21"/>
        <v>0</v>
      </c>
      <c r="AA88" s="31"/>
      <c r="AB88" s="31">
        <f t="shared" si="22"/>
        <v>0</v>
      </c>
      <c r="AC88" s="31"/>
      <c r="AD88" s="31">
        <f t="shared" si="23"/>
        <v>0</v>
      </c>
      <c r="AE88" s="31"/>
      <c r="AF88" s="31"/>
      <c r="AG88" s="31">
        <f t="shared" si="24"/>
        <v>0</v>
      </c>
      <c r="AH88" s="31">
        <f t="shared" si="25"/>
        <v>0</v>
      </c>
      <c r="AI88" s="31"/>
      <c r="AJ88" s="31">
        <f t="shared" si="26"/>
        <v>0</v>
      </c>
      <c r="AK88" s="31">
        <f t="shared" si="27"/>
        <v>0</v>
      </c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</row>
    <row r="89" spans="2:50" s="154" customFormat="1" ht="13" outlineLevel="1">
      <c r="B89" s="155" t="s">
        <v>182</v>
      </c>
      <c r="C89" s="32" t="s">
        <v>1335</v>
      </c>
      <c r="D89" s="25" t="s">
        <v>58</v>
      </c>
      <c r="E89" s="16">
        <v>43066</v>
      </c>
      <c r="F89" s="26" t="s">
        <v>12</v>
      </c>
      <c r="G89" s="46" t="s">
        <v>13</v>
      </c>
      <c r="H89" s="28">
        <f t="shared" si="19"/>
        <v>245</v>
      </c>
      <c r="I89" s="31">
        <v>65</v>
      </c>
      <c r="J89" s="31">
        <v>180</v>
      </c>
      <c r="K89" s="253">
        <v>0</v>
      </c>
      <c r="L89" s="31" t="s">
        <v>1139</v>
      </c>
      <c r="M89" s="31" t="s">
        <v>1139</v>
      </c>
      <c r="N89" s="31" t="s">
        <v>1140</v>
      </c>
      <c r="O89" s="31" t="s">
        <v>1140</v>
      </c>
      <c r="P89" s="174" t="s">
        <v>1176</v>
      </c>
      <c r="Q89" s="31" t="s">
        <v>1139</v>
      </c>
      <c r="R89" s="31" t="s">
        <v>1139</v>
      </c>
      <c r="S89" s="55" t="s">
        <v>1196</v>
      </c>
      <c r="T89" s="31"/>
      <c r="U89" s="31">
        <f t="shared" si="20"/>
        <v>0</v>
      </c>
      <c r="V89" s="30"/>
      <c r="W89" s="272"/>
      <c r="X89" s="31"/>
      <c r="Y89" s="31">
        <f t="shared" si="21"/>
        <v>0</v>
      </c>
      <c r="AA89" s="31"/>
      <c r="AB89" s="31">
        <f t="shared" si="22"/>
        <v>0</v>
      </c>
      <c r="AC89" s="31"/>
      <c r="AD89" s="31">
        <f t="shared" si="23"/>
        <v>0</v>
      </c>
      <c r="AE89" s="31"/>
      <c r="AF89" s="31"/>
      <c r="AG89" s="31">
        <f t="shared" si="24"/>
        <v>0</v>
      </c>
      <c r="AH89" s="31">
        <f t="shared" si="25"/>
        <v>0</v>
      </c>
      <c r="AI89" s="31"/>
      <c r="AJ89" s="31">
        <f t="shared" si="26"/>
        <v>0</v>
      </c>
      <c r="AK89" s="31">
        <f t="shared" si="27"/>
        <v>0</v>
      </c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</row>
    <row r="90" spans="2:50" s="154" customFormat="1" ht="13" outlineLevel="1">
      <c r="B90" s="155" t="s">
        <v>183</v>
      </c>
      <c r="C90" s="32" t="s">
        <v>184</v>
      </c>
      <c r="D90" s="25" t="s">
        <v>192</v>
      </c>
      <c r="E90" s="16">
        <v>43525</v>
      </c>
      <c r="F90" s="26" t="s">
        <v>12</v>
      </c>
      <c r="G90" s="46" t="s">
        <v>24</v>
      </c>
      <c r="H90" s="28">
        <f t="shared" si="19"/>
        <v>305</v>
      </c>
      <c r="I90" s="31">
        <v>95</v>
      </c>
      <c r="J90" s="31">
        <v>210</v>
      </c>
      <c r="K90" s="253">
        <v>0</v>
      </c>
      <c r="L90" s="31" t="s">
        <v>1139</v>
      </c>
      <c r="M90" s="31" t="s">
        <v>1139</v>
      </c>
      <c r="N90" s="31" t="s">
        <v>1140</v>
      </c>
      <c r="O90" s="31" t="s">
        <v>1140</v>
      </c>
      <c r="P90" s="174" t="s">
        <v>1176</v>
      </c>
      <c r="Q90" s="31" t="s">
        <v>1139</v>
      </c>
      <c r="R90" s="31" t="s">
        <v>1139</v>
      </c>
      <c r="S90" s="55" t="s">
        <v>1196</v>
      </c>
      <c r="T90" s="31"/>
      <c r="U90" s="31">
        <f t="shared" si="20"/>
        <v>0</v>
      </c>
      <c r="V90" s="30"/>
      <c r="W90" s="272"/>
      <c r="X90" s="31"/>
      <c r="Y90" s="31">
        <f t="shared" si="21"/>
        <v>0</v>
      </c>
      <c r="AA90" s="31"/>
      <c r="AB90" s="31">
        <f t="shared" si="22"/>
        <v>0</v>
      </c>
      <c r="AC90" s="31"/>
      <c r="AD90" s="31">
        <f t="shared" si="23"/>
        <v>0</v>
      </c>
      <c r="AE90" s="31"/>
      <c r="AF90" s="31"/>
      <c r="AG90" s="31">
        <f t="shared" si="24"/>
        <v>0</v>
      </c>
      <c r="AH90" s="31">
        <f t="shared" si="25"/>
        <v>0</v>
      </c>
      <c r="AI90" s="31"/>
      <c r="AJ90" s="31">
        <f t="shared" si="26"/>
        <v>0</v>
      </c>
      <c r="AK90" s="31">
        <f t="shared" si="27"/>
        <v>0</v>
      </c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</row>
    <row r="91" spans="2:50" s="154" customFormat="1" ht="13" outlineLevel="1">
      <c r="B91" s="155" t="s">
        <v>186</v>
      </c>
      <c r="C91" s="32" t="s">
        <v>187</v>
      </c>
      <c r="D91" s="25" t="s">
        <v>19</v>
      </c>
      <c r="E91" s="16">
        <v>43529</v>
      </c>
      <c r="F91" s="26" t="s">
        <v>12</v>
      </c>
      <c r="G91" s="46" t="s">
        <v>13</v>
      </c>
      <c r="H91" s="28">
        <f t="shared" si="19"/>
        <v>435</v>
      </c>
      <c r="I91" s="31">
        <v>285</v>
      </c>
      <c r="J91" s="31">
        <v>150</v>
      </c>
      <c r="K91" s="253">
        <v>0</v>
      </c>
      <c r="L91" s="31" t="s">
        <v>1139</v>
      </c>
      <c r="M91" s="31" t="s">
        <v>1139</v>
      </c>
      <c r="N91" s="31" t="s">
        <v>1140</v>
      </c>
      <c r="O91" s="31" t="s">
        <v>1140</v>
      </c>
      <c r="P91" s="174" t="s">
        <v>1176</v>
      </c>
      <c r="Q91" s="31" t="s">
        <v>1139</v>
      </c>
      <c r="R91" s="31" t="s">
        <v>1139</v>
      </c>
      <c r="S91" s="55" t="s">
        <v>1196</v>
      </c>
      <c r="T91" s="31"/>
      <c r="U91" s="31">
        <f t="shared" si="20"/>
        <v>0</v>
      </c>
      <c r="V91" s="30"/>
      <c r="W91" s="272"/>
      <c r="X91" s="31"/>
      <c r="Y91" s="31">
        <f t="shared" si="21"/>
        <v>0</v>
      </c>
      <c r="AA91" s="31"/>
      <c r="AB91" s="31">
        <f t="shared" si="22"/>
        <v>0</v>
      </c>
      <c r="AC91" s="31"/>
      <c r="AD91" s="31">
        <f t="shared" si="23"/>
        <v>0</v>
      </c>
      <c r="AE91" s="31"/>
      <c r="AF91" s="31"/>
      <c r="AG91" s="31">
        <f t="shared" si="24"/>
        <v>0</v>
      </c>
      <c r="AH91" s="31">
        <f t="shared" si="25"/>
        <v>0</v>
      </c>
      <c r="AI91" s="31"/>
      <c r="AJ91" s="31">
        <f t="shared" si="26"/>
        <v>0</v>
      </c>
      <c r="AK91" s="31">
        <f t="shared" si="27"/>
        <v>0</v>
      </c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</row>
    <row r="92" spans="2:50" s="154" customFormat="1" ht="13" outlineLevel="1">
      <c r="B92" s="155" t="s">
        <v>188</v>
      </c>
      <c r="C92" s="32" t="s">
        <v>189</v>
      </c>
      <c r="D92" s="25" t="s">
        <v>36</v>
      </c>
      <c r="E92" s="16">
        <v>43525</v>
      </c>
      <c r="F92" s="26" t="s">
        <v>12</v>
      </c>
      <c r="G92" s="46" t="s">
        <v>13</v>
      </c>
      <c r="H92" s="28">
        <f t="shared" si="19"/>
        <v>865</v>
      </c>
      <c r="I92" s="31">
        <v>355</v>
      </c>
      <c r="J92" s="31">
        <v>510</v>
      </c>
      <c r="K92" s="253">
        <v>0</v>
      </c>
      <c r="L92" s="31" t="s">
        <v>1139</v>
      </c>
      <c r="M92" s="31" t="s">
        <v>1139</v>
      </c>
      <c r="N92" s="31" t="s">
        <v>1140</v>
      </c>
      <c r="O92" s="31" t="s">
        <v>1140</v>
      </c>
      <c r="P92" s="174" t="s">
        <v>1176</v>
      </c>
      <c r="Q92" s="31" t="s">
        <v>1140</v>
      </c>
      <c r="R92" s="31" t="s">
        <v>1139</v>
      </c>
      <c r="S92" s="55" t="s">
        <v>1196</v>
      </c>
      <c r="T92" s="31"/>
      <c r="U92" s="31">
        <f t="shared" si="20"/>
        <v>0</v>
      </c>
      <c r="V92" s="30"/>
      <c r="W92" s="272"/>
      <c r="X92" s="31"/>
      <c r="Y92" s="31">
        <f t="shared" si="21"/>
        <v>0</v>
      </c>
      <c r="AA92" s="31"/>
      <c r="AB92" s="31">
        <f t="shared" si="22"/>
        <v>0</v>
      </c>
      <c r="AC92" s="31"/>
      <c r="AD92" s="31">
        <f t="shared" si="23"/>
        <v>0</v>
      </c>
      <c r="AE92" s="31"/>
      <c r="AF92" s="31"/>
      <c r="AG92" s="31">
        <f t="shared" si="24"/>
        <v>0</v>
      </c>
      <c r="AH92" s="31">
        <f t="shared" si="25"/>
        <v>0</v>
      </c>
      <c r="AI92" s="31"/>
      <c r="AJ92" s="31">
        <f t="shared" si="26"/>
        <v>0</v>
      </c>
      <c r="AK92" s="31">
        <f t="shared" si="27"/>
        <v>0</v>
      </c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</row>
    <row r="93" spans="2:50" s="154" customFormat="1" ht="13" outlineLevel="1">
      <c r="B93" s="155" t="s">
        <v>190</v>
      </c>
      <c r="C93" s="32" t="s">
        <v>191</v>
      </c>
      <c r="D93" s="25" t="s">
        <v>169</v>
      </c>
      <c r="E93" s="16">
        <v>43525</v>
      </c>
      <c r="F93" s="26" t="s">
        <v>12</v>
      </c>
      <c r="G93" s="46" t="s">
        <v>13</v>
      </c>
      <c r="H93" s="28">
        <f t="shared" si="19"/>
        <v>320</v>
      </c>
      <c r="I93" s="31">
        <v>100</v>
      </c>
      <c r="J93" s="31">
        <v>220</v>
      </c>
      <c r="K93" s="253">
        <v>0</v>
      </c>
      <c r="L93" s="31" t="s">
        <v>1139</v>
      </c>
      <c r="M93" s="31" t="s">
        <v>1139</v>
      </c>
      <c r="N93" s="31" t="s">
        <v>1139</v>
      </c>
      <c r="O93" s="31" t="s">
        <v>1139</v>
      </c>
      <c r="P93" s="31" t="s">
        <v>1139</v>
      </c>
      <c r="Q93" s="31" t="s">
        <v>1139</v>
      </c>
      <c r="R93" s="31" t="s">
        <v>1139</v>
      </c>
      <c r="S93" s="55" t="s">
        <v>1200</v>
      </c>
      <c r="T93" s="31"/>
      <c r="U93" s="31">
        <f t="shared" si="20"/>
        <v>0</v>
      </c>
      <c r="V93" s="30"/>
      <c r="W93" s="272"/>
      <c r="X93" s="31"/>
      <c r="Y93" s="31">
        <f t="shared" si="21"/>
        <v>0</v>
      </c>
      <c r="AA93" s="31"/>
      <c r="AB93" s="31">
        <f t="shared" si="22"/>
        <v>0</v>
      </c>
      <c r="AC93" s="31"/>
      <c r="AD93" s="31">
        <f t="shared" si="23"/>
        <v>0</v>
      </c>
      <c r="AE93" s="31"/>
      <c r="AF93" s="31"/>
      <c r="AG93" s="31">
        <f t="shared" si="24"/>
        <v>0</v>
      </c>
      <c r="AH93" s="31">
        <f t="shared" si="25"/>
        <v>0</v>
      </c>
      <c r="AI93" s="31"/>
      <c r="AJ93" s="31">
        <f t="shared" si="26"/>
        <v>0</v>
      </c>
      <c r="AK93" s="31">
        <f t="shared" si="27"/>
        <v>0</v>
      </c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</row>
    <row r="94" spans="2:50" s="154" customFormat="1" ht="13" outlineLevel="1">
      <c r="B94" s="155" t="s">
        <v>193</v>
      </c>
      <c r="C94" s="32" t="s">
        <v>194</v>
      </c>
      <c r="D94" s="25" t="s">
        <v>23</v>
      </c>
      <c r="E94" s="16">
        <v>43525</v>
      </c>
      <c r="F94" s="26" t="s">
        <v>12</v>
      </c>
      <c r="G94" s="46" t="s">
        <v>13</v>
      </c>
      <c r="H94" s="28">
        <f t="shared" si="19"/>
        <v>460</v>
      </c>
      <c r="I94" s="31">
        <v>170</v>
      </c>
      <c r="J94" s="31">
        <v>290</v>
      </c>
      <c r="K94" s="253">
        <v>0</v>
      </c>
      <c r="L94" s="31" t="s">
        <v>1139</v>
      </c>
      <c r="M94" s="31" t="s">
        <v>1139</v>
      </c>
      <c r="N94" s="31" t="s">
        <v>1139</v>
      </c>
      <c r="O94" s="31" t="s">
        <v>1139</v>
      </c>
      <c r="P94" s="31" t="s">
        <v>1139</v>
      </c>
      <c r="Q94" s="31" t="s">
        <v>1139</v>
      </c>
      <c r="R94" s="31" t="s">
        <v>1139</v>
      </c>
      <c r="S94" s="55" t="s">
        <v>1200</v>
      </c>
      <c r="T94" s="31"/>
      <c r="U94" s="31">
        <f t="shared" si="20"/>
        <v>0</v>
      </c>
      <c r="V94" s="30"/>
      <c r="W94" s="272"/>
      <c r="X94" s="31"/>
      <c r="Y94" s="31">
        <f t="shared" si="21"/>
        <v>0</v>
      </c>
      <c r="AA94" s="31"/>
      <c r="AB94" s="31">
        <f t="shared" si="22"/>
        <v>0</v>
      </c>
      <c r="AC94" s="31"/>
      <c r="AD94" s="31">
        <f t="shared" si="23"/>
        <v>0</v>
      </c>
      <c r="AE94" s="31"/>
      <c r="AF94" s="31"/>
      <c r="AG94" s="31">
        <f t="shared" si="24"/>
        <v>0</v>
      </c>
      <c r="AH94" s="31">
        <f t="shared" si="25"/>
        <v>0</v>
      </c>
      <c r="AI94" s="31"/>
      <c r="AJ94" s="31">
        <f t="shared" si="26"/>
        <v>0</v>
      </c>
      <c r="AK94" s="31">
        <f t="shared" si="27"/>
        <v>0</v>
      </c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</row>
    <row r="95" spans="2:50" s="154" customFormat="1" ht="13" outlineLevel="1">
      <c r="B95" s="155" t="s">
        <v>195</v>
      </c>
      <c r="C95" s="32" t="s">
        <v>196</v>
      </c>
      <c r="D95" s="25" t="s">
        <v>156</v>
      </c>
      <c r="E95" s="16">
        <v>43529</v>
      </c>
      <c r="F95" s="26" t="s">
        <v>12</v>
      </c>
      <c r="G95" s="46" t="s">
        <v>13</v>
      </c>
      <c r="H95" s="28">
        <f t="shared" si="19"/>
        <v>280</v>
      </c>
      <c r="I95" s="31">
        <v>130</v>
      </c>
      <c r="J95" s="31">
        <v>150</v>
      </c>
      <c r="K95" s="253">
        <v>0</v>
      </c>
      <c r="L95" s="31" t="s">
        <v>1139</v>
      </c>
      <c r="M95" s="31" t="s">
        <v>1139</v>
      </c>
      <c r="N95" s="31" t="s">
        <v>1139</v>
      </c>
      <c r="O95" s="31" t="s">
        <v>1139</v>
      </c>
      <c r="P95" s="31" t="s">
        <v>1139</v>
      </c>
      <c r="Q95" s="31" t="s">
        <v>1139</v>
      </c>
      <c r="R95" s="31" t="s">
        <v>1139</v>
      </c>
      <c r="S95" s="55" t="s">
        <v>1200</v>
      </c>
      <c r="T95" s="31"/>
      <c r="U95" s="31">
        <f t="shared" si="20"/>
        <v>0</v>
      </c>
      <c r="V95" s="30"/>
      <c r="W95" s="272"/>
      <c r="X95" s="31"/>
      <c r="Y95" s="31">
        <f t="shared" si="21"/>
        <v>0</v>
      </c>
      <c r="AA95" s="31"/>
      <c r="AB95" s="31">
        <f t="shared" si="22"/>
        <v>0</v>
      </c>
      <c r="AC95" s="31"/>
      <c r="AD95" s="31">
        <f t="shared" si="23"/>
        <v>0</v>
      </c>
      <c r="AE95" s="31"/>
      <c r="AF95" s="31"/>
      <c r="AG95" s="31">
        <f t="shared" si="24"/>
        <v>0</v>
      </c>
      <c r="AH95" s="31">
        <f t="shared" si="25"/>
        <v>0</v>
      </c>
      <c r="AI95" s="31"/>
      <c r="AJ95" s="31">
        <f t="shared" si="26"/>
        <v>0</v>
      </c>
      <c r="AK95" s="31">
        <f t="shared" si="27"/>
        <v>0</v>
      </c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</row>
    <row r="96" spans="2:50" s="154" customFormat="1" ht="13" outlineLevel="1">
      <c r="B96" s="155" t="s">
        <v>197</v>
      </c>
      <c r="C96" s="32" t="s">
        <v>198</v>
      </c>
      <c r="D96" s="25" t="s">
        <v>1336</v>
      </c>
      <c r="E96" s="16">
        <v>43595</v>
      </c>
      <c r="F96" s="26" t="s">
        <v>12</v>
      </c>
      <c r="G96" s="46" t="s">
        <v>13</v>
      </c>
      <c r="H96" s="28">
        <f t="shared" si="19"/>
        <v>555</v>
      </c>
      <c r="I96" s="31">
        <v>420</v>
      </c>
      <c r="J96" s="31">
        <v>135</v>
      </c>
      <c r="K96" s="253">
        <v>0</v>
      </c>
      <c r="L96" s="31" t="s">
        <v>1139</v>
      </c>
      <c r="M96" s="31" t="s">
        <v>1139</v>
      </c>
      <c r="N96" s="31" t="s">
        <v>1139</v>
      </c>
      <c r="O96" s="31" t="s">
        <v>1139</v>
      </c>
      <c r="P96" s="31" t="s">
        <v>1139</v>
      </c>
      <c r="Q96" s="31" t="s">
        <v>1139</v>
      </c>
      <c r="R96" s="31" t="s">
        <v>1139</v>
      </c>
      <c r="S96" s="55" t="s">
        <v>1200</v>
      </c>
      <c r="T96" s="31"/>
      <c r="U96" s="31">
        <f t="shared" si="20"/>
        <v>0</v>
      </c>
      <c r="V96" s="30"/>
      <c r="W96" s="272"/>
      <c r="X96" s="31"/>
      <c r="Y96" s="31">
        <f t="shared" si="21"/>
        <v>0</v>
      </c>
      <c r="AA96" s="31"/>
      <c r="AB96" s="31">
        <f t="shared" si="22"/>
        <v>0</v>
      </c>
      <c r="AC96" s="31"/>
      <c r="AD96" s="31">
        <f t="shared" si="23"/>
        <v>0</v>
      </c>
      <c r="AE96" s="31"/>
      <c r="AF96" s="31"/>
      <c r="AG96" s="31">
        <f t="shared" si="24"/>
        <v>0</v>
      </c>
      <c r="AH96" s="31">
        <f t="shared" si="25"/>
        <v>0</v>
      </c>
      <c r="AI96" s="31"/>
      <c r="AJ96" s="31">
        <f t="shared" si="26"/>
        <v>0</v>
      </c>
      <c r="AK96" s="31">
        <f t="shared" si="27"/>
        <v>0</v>
      </c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</row>
    <row r="97" spans="2:50" s="154" customFormat="1" ht="13" outlineLevel="1">
      <c r="B97" s="155" t="s">
        <v>199</v>
      </c>
      <c r="C97" s="32" t="s">
        <v>1001</v>
      </c>
      <c r="D97" s="25" t="s">
        <v>192</v>
      </c>
      <c r="E97" s="16">
        <v>43525</v>
      </c>
      <c r="F97" s="26" t="s">
        <v>12</v>
      </c>
      <c r="G97" s="46" t="s">
        <v>13</v>
      </c>
      <c r="H97" s="28">
        <f t="shared" si="19"/>
        <v>385</v>
      </c>
      <c r="I97" s="31">
        <v>235</v>
      </c>
      <c r="J97" s="31">
        <v>150</v>
      </c>
      <c r="K97" s="253">
        <v>0</v>
      </c>
      <c r="L97" s="31" t="s">
        <v>1139</v>
      </c>
      <c r="M97" s="31" t="s">
        <v>1139</v>
      </c>
      <c r="N97" s="31" t="s">
        <v>1139</v>
      </c>
      <c r="O97" s="31" t="s">
        <v>1139</v>
      </c>
      <c r="P97" s="31" t="s">
        <v>1139</v>
      </c>
      <c r="Q97" s="31" t="s">
        <v>1139</v>
      </c>
      <c r="R97" s="31" t="s">
        <v>1139</v>
      </c>
      <c r="S97" s="55" t="s">
        <v>1200</v>
      </c>
      <c r="T97" s="31"/>
      <c r="U97" s="31">
        <f t="shared" si="20"/>
        <v>0</v>
      </c>
      <c r="V97" s="30"/>
      <c r="W97" s="272"/>
      <c r="X97" s="31"/>
      <c r="Y97" s="31">
        <f t="shared" si="21"/>
        <v>0</v>
      </c>
      <c r="AA97" s="31"/>
      <c r="AB97" s="31">
        <f t="shared" si="22"/>
        <v>0</v>
      </c>
      <c r="AC97" s="31"/>
      <c r="AD97" s="31">
        <f t="shared" si="23"/>
        <v>0</v>
      </c>
      <c r="AE97" s="31"/>
      <c r="AF97" s="31"/>
      <c r="AG97" s="31">
        <f t="shared" si="24"/>
        <v>0</v>
      </c>
      <c r="AH97" s="31">
        <f t="shared" si="25"/>
        <v>0</v>
      </c>
      <c r="AI97" s="31"/>
      <c r="AJ97" s="31">
        <f t="shared" si="26"/>
        <v>0</v>
      </c>
      <c r="AK97" s="31">
        <f t="shared" si="27"/>
        <v>0</v>
      </c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</row>
    <row r="98" spans="2:50" s="154" customFormat="1" ht="13" outlineLevel="1">
      <c r="B98" s="155" t="s">
        <v>200</v>
      </c>
      <c r="C98" s="32" t="s">
        <v>201</v>
      </c>
      <c r="D98" s="25" t="s">
        <v>185</v>
      </c>
      <c r="E98" s="16">
        <v>43203</v>
      </c>
      <c r="F98" s="26" t="s">
        <v>12</v>
      </c>
      <c r="G98" s="46" t="s">
        <v>13</v>
      </c>
      <c r="H98" s="28">
        <f t="shared" si="19"/>
        <v>100</v>
      </c>
      <c r="I98" s="31">
        <v>100</v>
      </c>
      <c r="J98" s="31">
        <v>0</v>
      </c>
      <c r="K98" s="253">
        <v>0</v>
      </c>
      <c r="L98" s="31" t="s">
        <v>1139</v>
      </c>
      <c r="M98" s="31" t="s">
        <v>1139</v>
      </c>
      <c r="N98" s="31" t="s">
        <v>1140</v>
      </c>
      <c r="O98" s="31" t="s">
        <v>1139</v>
      </c>
      <c r="P98" s="31" t="s">
        <v>1140</v>
      </c>
      <c r="Q98" s="31" t="s">
        <v>1139</v>
      </c>
      <c r="R98" s="31" t="s">
        <v>1139</v>
      </c>
      <c r="S98" s="55" t="s">
        <v>1205</v>
      </c>
      <c r="T98" s="31"/>
      <c r="U98" s="31">
        <f t="shared" si="20"/>
        <v>0</v>
      </c>
      <c r="V98" s="30"/>
      <c r="W98" s="272"/>
      <c r="X98" s="31"/>
      <c r="Y98" s="31">
        <f t="shared" si="21"/>
        <v>0</v>
      </c>
      <c r="AA98" s="31"/>
      <c r="AB98" s="31">
        <f t="shared" si="22"/>
        <v>0</v>
      </c>
      <c r="AC98" s="31"/>
      <c r="AD98" s="31">
        <f t="shared" si="23"/>
        <v>0</v>
      </c>
      <c r="AE98" s="31"/>
      <c r="AF98" s="31"/>
      <c r="AG98" s="31">
        <f t="shared" si="24"/>
        <v>0</v>
      </c>
      <c r="AH98" s="31">
        <f t="shared" si="25"/>
        <v>0</v>
      </c>
      <c r="AI98" s="31"/>
      <c r="AJ98" s="31">
        <f t="shared" si="26"/>
        <v>0</v>
      </c>
      <c r="AK98" s="31">
        <f t="shared" si="27"/>
        <v>0</v>
      </c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</row>
    <row r="99" spans="2:50" s="154" customFormat="1" ht="13" outlineLevel="1">
      <c r="B99" s="155" t="s">
        <v>202</v>
      </c>
      <c r="C99" s="349" t="s">
        <v>203</v>
      </c>
      <c r="D99" s="37" t="s">
        <v>999</v>
      </c>
      <c r="E99" s="16">
        <v>43801</v>
      </c>
      <c r="F99" s="26" t="s">
        <v>12</v>
      </c>
      <c r="G99" s="46" t="s">
        <v>13</v>
      </c>
      <c r="H99" s="28">
        <v>160</v>
      </c>
      <c r="I99" s="31">
        <v>80</v>
      </c>
      <c r="J99" s="48">
        <v>80</v>
      </c>
      <c r="K99" s="253">
        <v>0</v>
      </c>
      <c r="L99" s="31" t="s">
        <v>1139</v>
      </c>
      <c r="M99" s="31" t="s">
        <v>1139</v>
      </c>
      <c r="N99" s="31" t="s">
        <v>1140</v>
      </c>
      <c r="O99" s="31" t="s">
        <v>1139</v>
      </c>
      <c r="P99" s="31" t="s">
        <v>1140</v>
      </c>
      <c r="Q99" s="31" t="s">
        <v>1139</v>
      </c>
      <c r="R99" s="31" t="s">
        <v>1139</v>
      </c>
      <c r="S99" s="55" t="s">
        <v>1205</v>
      </c>
      <c r="T99" s="31"/>
      <c r="U99" s="31">
        <f t="shared" si="20"/>
        <v>0</v>
      </c>
      <c r="V99" s="30"/>
      <c r="W99" s="272"/>
      <c r="X99" s="31"/>
      <c r="Y99" s="31">
        <f t="shared" si="21"/>
        <v>0</v>
      </c>
      <c r="AA99" s="31"/>
      <c r="AB99" s="31">
        <f t="shared" si="22"/>
        <v>0</v>
      </c>
      <c r="AC99" s="31"/>
      <c r="AD99" s="31">
        <f t="shared" si="23"/>
        <v>0</v>
      </c>
      <c r="AE99" s="31"/>
      <c r="AF99" s="31"/>
      <c r="AG99" s="31">
        <f t="shared" si="24"/>
        <v>0</v>
      </c>
      <c r="AH99" s="31">
        <f t="shared" si="25"/>
        <v>0</v>
      </c>
      <c r="AI99" s="31"/>
      <c r="AJ99" s="31">
        <f t="shared" si="26"/>
        <v>0</v>
      </c>
      <c r="AK99" s="31">
        <f t="shared" si="27"/>
        <v>0</v>
      </c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</row>
    <row r="100" spans="2:50" s="154" customFormat="1" ht="13" outlineLevel="1">
      <c r="B100" s="155" t="s">
        <v>204</v>
      </c>
      <c r="C100" s="32" t="s">
        <v>205</v>
      </c>
      <c r="D100" s="25" t="s">
        <v>185</v>
      </c>
      <c r="E100" s="16">
        <v>43528</v>
      </c>
      <c r="F100" s="26" t="s">
        <v>12</v>
      </c>
      <c r="G100" s="46" t="s">
        <v>13</v>
      </c>
      <c r="H100" s="28">
        <f t="shared" si="19"/>
        <v>50</v>
      </c>
      <c r="I100" s="31">
        <v>30</v>
      </c>
      <c r="J100" s="31">
        <v>20</v>
      </c>
      <c r="K100" s="253">
        <v>0</v>
      </c>
      <c r="L100" s="31" t="s">
        <v>1139</v>
      </c>
      <c r="M100" s="31" t="s">
        <v>1139</v>
      </c>
      <c r="N100" s="31" t="s">
        <v>1140</v>
      </c>
      <c r="O100" s="31" t="s">
        <v>1140</v>
      </c>
      <c r="P100" s="31" t="s">
        <v>1139</v>
      </c>
      <c r="Q100" s="31" t="s">
        <v>1139</v>
      </c>
      <c r="R100" s="31" t="s">
        <v>1139</v>
      </c>
      <c r="S100" s="55" t="s">
        <v>1205</v>
      </c>
      <c r="T100" s="31"/>
      <c r="U100" s="31">
        <f t="shared" si="20"/>
        <v>0</v>
      </c>
      <c r="V100" s="30"/>
      <c r="W100" s="272"/>
      <c r="X100" s="31"/>
      <c r="Y100" s="31">
        <f t="shared" si="21"/>
        <v>0</v>
      </c>
      <c r="AA100" s="31"/>
      <c r="AB100" s="31">
        <f t="shared" si="22"/>
        <v>0</v>
      </c>
      <c r="AC100" s="31"/>
      <c r="AD100" s="31">
        <f t="shared" si="23"/>
        <v>0</v>
      </c>
      <c r="AE100" s="31"/>
      <c r="AF100" s="31"/>
      <c r="AG100" s="31">
        <f t="shared" si="24"/>
        <v>0</v>
      </c>
      <c r="AH100" s="31">
        <f t="shared" si="25"/>
        <v>0</v>
      </c>
      <c r="AI100" s="31"/>
      <c r="AJ100" s="31">
        <f t="shared" si="26"/>
        <v>0</v>
      </c>
      <c r="AK100" s="31">
        <f t="shared" si="27"/>
        <v>0</v>
      </c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</row>
    <row r="101" spans="2:50" s="154" customFormat="1" ht="13" outlineLevel="1">
      <c r="B101" s="155" t="s">
        <v>206</v>
      </c>
      <c r="C101" s="32" t="s">
        <v>207</v>
      </c>
      <c r="D101" s="25" t="s">
        <v>138</v>
      </c>
      <c r="E101" s="16">
        <v>43528</v>
      </c>
      <c r="F101" s="26" t="s">
        <v>12</v>
      </c>
      <c r="G101" s="46" t="s">
        <v>13</v>
      </c>
      <c r="H101" s="28">
        <f t="shared" si="19"/>
        <v>250</v>
      </c>
      <c r="I101" s="31">
        <v>70</v>
      </c>
      <c r="J101" s="31">
        <v>180</v>
      </c>
      <c r="K101" s="253">
        <v>0</v>
      </c>
      <c r="L101" s="31" t="s">
        <v>1139</v>
      </c>
      <c r="M101" s="31" t="s">
        <v>1139</v>
      </c>
      <c r="N101" s="31" t="s">
        <v>1140</v>
      </c>
      <c r="O101" s="31" t="s">
        <v>1140</v>
      </c>
      <c r="P101" s="31" t="s">
        <v>1139</v>
      </c>
      <c r="Q101" s="31" t="s">
        <v>1139</v>
      </c>
      <c r="R101" s="31" t="s">
        <v>1139</v>
      </c>
      <c r="S101" s="55" t="s">
        <v>1205</v>
      </c>
      <c r="T101" s="31"/>
      <c r="U101" s="31">
        <f t="shared" si="20"/>
        <v>0</v>
      </c>
      <c r="V101" s="30"/>
      <c r="W101" s="272"/>
      <c r="X101" s="31"/>
      <c r="Y101" s="31">
        <f t="shared" si="21"/>
        <v>0</v>
      </c>
      <c r="AA101" s="31"/>
      <c r="AB101" s="31">
        <f t="shared" si="22"/>
        <v>0</v>
      </c>
      <c r="AC101" s="31"/>
      <c r="AD101" s="31">
        <f t="shared" si="23"/>
        <v>0</v>
      </c>
      <c r="AE101" s="31"/>
      <c r="AF101" s="31"/>
      <c r="AG101" s="31">
        <f t="shared" si="24"/>
        <v>0</v>
      </c>
      <c r="AH101" s="31">
        <f t="shared" si="25"/>
        <v>0</v>
      </c>
      <c r="AI101" s="31"/>
      <c r="AJ101" s="31">
        <f t="shared" si="26"/>
        <v>0</v>
      </c>
      <c r="AK101" s="31">
        <f t="shared" si="27"/>
        <v>0</v>
      </c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</row>
    <row r="102" spans="2:50" s="154" customFormat="1" ht="13" outlineLevel="1">
      <c r="B102" s="155" t="s">
        <v>208</v>
      </c>
      <c r="C102" s="32" t="s">
        <v>209</v>
      </c>
      <c r="D102" s="25" t="s">
        <v>23</v>
      </c>
      <c r="E102" s="16">
        <v>43733</v>
      </c>
      <c r="F102" s="26" t="s">
        <v>12</v>
      </c>
      <c r="G102" s="46" t="s">
        <v>13</v>
      </c>
      <c r="H102" s="28">
        <f t="shared" si="19"/>
        <v>350</v>
      </c>
      <c r="I102" s="31">
        <v>175</v>
      </c>
      <c r="J102" s="31">
        <v>175</v>
      </c>
      <c r="K102" s="253">
        <v>0</v>
      </c>
      <c r="L102" s="31" t="s">
        <v>1139</v>
      </c>
      <c r="M102" s="31" t="s">
        <v>1139</v>
      </c>
      <c r="N102" s="31" t="s">
        <v>1139</v>
      </c>
      <c r="O102" s="31" t="s">
        <v>1139</v>
      </c>
      <c r="P102" s="174" t="s">
        <v>1176</v>
      </c>
      <c r="Q102" s="31" t="s">
        <v>1139</v>
      </c>
      <c r="R102" s="31" t="s">
        <v>1139</v>
      </c>
      <c r="S102" s="55" t="s">
        <v>1208</v>
      </c>
      <c r="T102" s="31"/>
      <c r="U102" s="31">
        <f t="shared" si="20"/>
        <v>0</v>
      </c>
      <c r="V102" s="30"/>
      <c r="W102" s="272"/>
      <c r="X102" s="31"/>
      <c r="Y102" s="31">
        <f t="shared" si="21"/>
        <v>0</v>
      </c>
      <c r="AA102" s="31"/>
      <c r="AB102" s="31">
        <f t="shared" si="22"/>
        <v>0</v>
      </c>
      <c r="AC102" s="31"/>
      <c r="AD102" s="31">
        <f t="shared" si="23"/>
        <v>0</v>
      </c>
      <c r="AE102" s="31"/>
      <c r="AF102" s="31"/>
      <c r="AG102" s="31">
        <f t="shared" si="24"/>
        <v>0</v>
      </c>
      <c r="AH102" s="31">
        <f t="shared" si="25"/>
        <v>0</v>
      </c>
      <c r="AI102" s="31"/>
      <c r="AJ102" s="31">
        <f t="shared" si="26"/>
        <v>0</v>
      </c>
      <c r="AK102" s="31">
        <f t="shared" si="27"/>
        <v>0</v>
      </c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</row>
    <row r="103" spans="2:50" s="154" customFormat="1" ht="13" outlineLevel="1">
      <c r="B103" s="155" t="s">
        <v>210</v>
      </c>
      <c r="C103" s="32" t="s">
        <v>211</v>
      </c>
      <c r="D103" s="25" t="s">
        <v>27</v>
      </c>
      <c r="E103" s="16">
        <v>43066</v>
      </c>
      <c r="F103" s="26" t="s">
        <v>12</v>
      </c>
      <c r="G103" s="46" t="s">
        <v>13</v>
      </c>
      <c r="H103" s="28">
        <f t="shared" si="19"/>
        <v>830</v>
      </c>
      <c r="I103" s="31">
        <v>415</v>
      </c>
      <c r="J103" s="31">
        <v>415</v>
      </c>
      <c r="K103" s="253">
        <v>0</v>
      </c>
      <c r="L103" s="31" t="s">
        <v>1139</v>
      </c>
      <c r="M103" s="31" t="s">
        <v>1139</v>
      </c>
      <c r="N103" s="31" t="s">
        <v>1139</v>
      </c>
      <c r="O103" s="31" t="s">
        <v>1139</v>
      </c>
      <c r="P103" s="174" t="s">
        <v>1176</v>
      </c>
      <c r="Q103" s="31" t="s">
        <v>1139</v>
      </c>
      <c r="R103" s="31" t="s">
        <v>1139</v>
      </c>
      <c r="S103" s="55" t="s">
        <v>1208</v>
      </c>
      <c r="T103" s="31"/>
      <c r="U103" s="31">
        <f t="shared" si="20"/>
        <v>0</v>
      </c>
      <c r="V103" s="30"/>
      <c r="W103" s="272"/>
      <c r="X103" s="31"/>
      <c r="Y103" s="31">
        <f t="shared" si="21"/>
        <v>0</v>
      </c>
      <c r="AA103" s="31"/>
      <c r="AB103" s="31">
        <f t="shared" si="22"/>
        <v>0</v>
      </c>
      <c r="AC103" s="31"/>
      <c r="AD103" s="31">
        <f t="shared" si="23"/>
        <v>0</v>
      </c>
      <c r="AE103" s="31"/>
      <c r="AF103" s="31"/>
      <c r="AG103" s="31">
        <f t="shared" si="24"/>
        <v>0</v>
      </c>
      <c r="AH103" s="31">
        <f t="shared" si="25"/>
        <v>0</v>
      </c>
      <c r="AI103" s="31"/>
      <c r="AJ103" s="31">
        <f t="shared" si="26"/>
        <v>0</v>
      </c>
      <c r="AK103" s="31">
        <f t="shared" si="27"/>
        <v>0</v>
      </c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</row>
    <row r="104" spans="2:50" s="154" customFormat="1" ht="13" outlineLevel="1">
      <c r="B104" s="155" t="s">
        <v>212</v>
      </c>
      <c r="C104" s="32" t="s">
        <v>213</v>
      </c>
      <c r="D104" s="25" t="s">
        <v>1337</v>
      </c>
      <c r="E104" s="16">
        <v>43528</v>
      </c>
      <c r="F104" s="26" t="s">
        <v>12</v>
      </c>
      <c r="G104" s="46" t="s">
        <v>13</v>
      </c>
      <c r="H104" s="28">
        <f t="shared" si="19"/>
        <v>430</v>
      </c>
      <c r="I104" s="31">
        <v>285</v>
      </c>
      <c r="J104" s="31">
        <v>145</v>
      </c>
      <c r="K104" s="253">
        <v>0</v>
      </c>
      <c r="L104" s="31" t="s">
        <v>1139</v>
      </c>
      <c r="M104" s="31" t="s">
        <v>1139</v>
      </c>
      <c r="N104" s="31" t="s">
        <v>1140</v>
      </c>
      <c r="O104" s="31" t="s">
        <v>1140</v>
      </c>
      <c r="P104" s="31" t="s">
        <v>1140</v>
      </c>
      <c r="Q104" s="31" t="s">
        <v>1139</v>
      </c>
      <c r="R104" s="31" t="s">
        <v>1139</v>
      </c>
      <c r="S104" s="55" t="s">
        <v>1170</v>
      </c>
      <c r="T104" s="31"/>
      <c r="U104" s="31">
        <f t="shared" si="20"/>
        <v>0</v>
      </c>
      <c r="V104" s="30"/>
      <c r="W104" s="272"/>
      <c r="X104" s="31"/>
      <c r="Y104" s="31">
        <f t="shared" si="21"/>
        <v>0</v>
      </c>
      <c r="AA104" s="31"/>
      <c r="AB104" s="31">
        <f t="shared" si="22"/>
        <v>0</v>
      </c>
      <c r="AC104" s="31"/>
      <c r="AD104" s="31">
        <f t="shared" si="23"/>
        <v>0</v>
      </c>
      <c r="AE104" s="31"/>
      <c r="AF104" s="31"/>
      <c r="AG104" s="31">
        <f t="shared" si="24"/>
        <v>0</v>
      </c>
      <c r="AH104" s="31">
        <f t="shared" si="25"/>
        <v>0</v>
      </c>
      <c r="AI104" s="31"/>
      <c r="AJ104" s="31">
        <f t="shared" si="26"/>
        <v>0</v>
      </c>
      <c r="AK104" s="31">
        <f t="shared" si="27"/>
        <v>0</v>
      </c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</row>
    <row r="105" spans="2:50" s="154" customFormat="1" ht="13" outlineLevel="1">
      <c r="B105" s="155" t="s">
        <v>214</v>
      </c>
      <c r="C105" s="24" t="s">
        <v>215</v>
      </c>
      <c r="D105" s="15" t="s">
        <v>216</v>
      </c>
      <c r="E105" s="38">
        <v>43066</v>
      </c>
      <c r="F105" s="26" t="s">
        <v>12</v>
      </c>
      <c r="G105" s="46" t="s">
        <v>13</v>
      </c>
      <c r="H105" s="28">
        <f t="shared" si="19"/>
        <v>280</v>
      </c>
      <c r="I105" s="31">
        <v>160</v>
      </c>
      <c r="J105" s="31">
        <v>120</v>
      </c>
      <c r="K105" s="253">
        <v>0</v>
      </c>
      <c r="L105" s="31" t="s">
        <v>1139</v>
      </c>
      <c r="M105" s="31" t="s">
        <v>1139</v>
      </c>
      <c r="N105" s="31" t="s">
        <v>1140</v>
      </c>
      <c r="O105" s="31" t="s">
        <v>1140</v>
      </c>
      <c r="P105" s="31" t="s">
        <v>1140</v>
      </c>
      <c r="Q105" s="31" t="s">
        <v>1139</v>
      </c>
      <c r="R105" s="31" t="s">
        <v>1139</v>
      </c>
      <c r="S105" s="55" t="s">
        <v>1170</v>
      </c>
      <c r="T105" s="31"/>
      <c r="U105" s="31">
        <f t="shared" si="20"/>
        <v>0</v>
      </c>
      <c r="V105" s="30"/>
      <c r="W105" s="272"/>
      <c r="X105" s="31"/>
      <c r="Y105" s="31">
        <f t="shared" si="21"/>
        <v>0</v>
      </c>
      <c r="AA105" s="31"/>
      <c r="AB105" s="31">
        <f t="shared" si="22"/>
        <v>0</v>
      </c>
      <c r="AC105" s="31"/>
      <c r="AD105" s="31">
        <f t="shared" si="23"/>
        <v>0</v>
      </c>
      <c r="AE105" s="31"/>
      <c r="AF105" s="31"/>
      <c r="AG105" s="31">
        <f t="shared" si="24"/>
        <v>0</v>
      </c>
      <c r="AH105" s="31">
        <f t="shared" si="25"/>
        <v>0</v>
      </c>
      <c r="AI105" s="31"/>
      <c r="AJ105" s="31">
        <f t="shared" si="26"/>
        <v>0</v>
      </c>
      <c r="AK105" s="31">
        <f t="shared" si="27"/>
        <v>0</v>
      </c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</row>
    <row r="106" spans="2:50" s="154" customFormat="1" ht="13" outlineLevel="1">
      <c r="B106" s="155" t="s">
        <v>217</v>
      </c>
      <c r="C106" s="24" t="s">
        <v>218</v>
      </c>
      <c r="D106" s="15" t="s">
        <v>43</v>
      </c>
      <c r="E106" s="38">
        <v>43066</v>
      </c>
      <c r="F106" s="26" t="s">
        <v>219</v>
      </c>
      <c r="G106" s="46" t="s">
        <v>13</v>
      </c>
      <c r="H106" s="28">
        <f t="shared" si="19"/>
        <v>590</v>
      </c>
      <c r="I106" s="31">
        <v>240</v>
      </c>
      <c r="J106" s="48">
        <v>350</v>
      </c>
      <c r="K106" s="253">
        <v>0</v>
      </c>
      <c r="L106" s="31" t="s">
        <v>1139</v>
      </c>
      <c r="M106" s="31" t="s">
        <v>1139</v>
      </c>
      <c r="N106" s="31" t="s">
        <v>1140</v>
      </c>
      <c r="O106" s="31" t="s">
        <v>1140</v>
      </c>
      <c r="P106" s="31" t="s">
        <v>1140</v>
      </c>
      <c r="Q106" s="31" t="s">
        <v>1139</v>
      </c>
      <c r="R106" s="31" t="s">
        <v>1139</v>
      </c>
      <c r="S106" s="55" t="s">
        <v>1170</v>
      </c>
      <c r="T106" s="31"/>
      <c r="U106" s="31">
        <f t="shared" si="20"/>
        <v>0</v>
      </c>
      <c r="V106" s="30"/>
      <c r="W106" s="272"/>
      <c r="X106" s="31"/>
      <c r="Y106" s="31">
        <f t="shared" si="21"/>
        <v>0</v>
      </c>
      <c r="AA106" s="31"/>
      <c r="AB106" s="31">
        <f t="shared" si="22"/>
        <v>0</v>
      </c>
      <c r="AC106" s="31"/>
      <c r="AD106" s="31">
        <f t="shared" si="23"/>
        <v>0</v>
      </c>
      <c r="AE106" s="31"/>
      <c r="AF106" s="31"/>
      <c r="AG106" s="31">
        <f t="shared" si="24"/>
        <v>0</v>
      </c>
      <c r="AH106" s="31">
        <f t="shared" si="25"/>
        <v>0</v>
      </c>
      <c r="AI106" s="31"/>
      <c r="AJ106" s="31">
        <f t="shared" si="26"/>
        <v>0</v>
      </c>
      <c r="AK106" s="31">
        <f t="shared" si="27"/>
        <v>0</v>
      </c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</row>
    <row r="107" spans="2:50" s="154" customFormat="1" ht="26" outlineLevel="1">
      <c r="B107" s="156" t="s">
        <v>220</v>
      </c>
      <c r="C107" s="24" t="s">
        <v>221</v>
      </c>
      <c r="D107" s="15" t="s">
        <v>1002</v>
      </c>
      <c r="E107" s="38">
        <v>43525</v>
      </c>
      <c r="F107" s="26" t="s">
        <v>12</v>
      </c>
      <c r="G107" s="46" t="s">
        <v>13</v>
      </c>
      <c r="H107" s="28">
        <f t="shared" si="19"/>
        <v>1619</v>
      </c>
      <c r="I107" s="50">
        <v>176</v>
      </c>
      <c r="J107" s="50">
        <v>1443</v>
      </c>
      <c r="K107" s="253">
        <v>0</v>
      </c>
      <c r="L107" s="54" t="s">
        <v>1139</v>
      </c>
      <c r="M107" s="54" t="s">
        <v>1139</v>
      </c>
      <c r="N107" s="54" t="s">
        <v>1140</v>
      </c>
      <c r="O107" s="54" t="s">
        <v>1139</v>
      </c>
      <c r="P107" s="54" t="s">
        <v>1140</v>
      </c>
      <c r="Q107" s="54" t="s">
        <v>1139</v>
      </c>
      <c r="R107" s="54" t="s">
        <v>1139</v>
      </c>
      <c r="S107" s="55" t="s">
        <v>1212</v>
      </c>
      <c r="T107" s="31"/>
      <c r="U107" s="31">
        <f t="shared" si="20"/>
        <v>0</v>
      </c>
      <c r="V107" s="30"/>
      <c r="W107" s="272"/>
      <c r="X107" s="31"/>
      <c r="Y107" s="31">
        <f t="shared" si="21"/>
        <v>0</v>
      </c>
      <c r="AA107" s="31"/>
      <c r="AB107" s="31">
        <f t="shared" si="22"/>
        <v>0</v>
      </c>
      <c r="AC107" s="31"/>
      <c r="AD107" s="31">
        <f t="shared" si="23"/>
        <v>0</v>
      </c>
      <c r="AE107" s="31"/>
      <c r="AF107" s="31"/>
      <c r="AG107" s="31">
        <f t="shared" si="24"/>
        <v>0</v>
      </c>
      <c r="AH107" s="31">
        <f t="shared" si="25"/>
        <v>0</v>
      </c>
      <c r="AI107" s="31"/>
      <c r="AJ107" s="31">
        <f t="shared" si="26"/>
        <v>0</v>
      </c>
      <c r="AK107" s="31">
        <f t="shared" si="27"/>
        <v>0</v>
      </c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</row>
    <row r="108" spans="2:50" s="154" customFormat="1" ht="26" outlineLevel="1">
      <c r="B108" s="156" t="s">
        <v>222</v>
      </c>
      <c r="C108" s="24" t="s">
        <v>223</v>
      </c>
      <c r="D108" s="15" t="s">
        <v>1003</v>
      </c>
      <c r="E108" s="38">
        <v>43525</v>
      </c>
      <c r="F108" s="26" t="s">
        <v>12</v>
      </c>
      <c r="G108" s="46" t="s">
        <v>13</v>
      </c>
      <c r="H108" s="28">
        <f t="shared" si="19"/>
        <v>1576</v>
      </c>
      <c r="I108" s="50">
        <v>136</v>
      </c>
      <c r="J108" s="50">
        <v>1440</v>
      </c>
      <c r="K108" s="253">
        <v>0</v>
      </c>
      <c r="L108" s="54" t="s">
        <v>1139</v>
      </c>
      <c r="M108" s="54" t="s">
        <v>1139</v>
      </c>
      <c r="N108" s="54" t="s">
        <v>1140</v>
      </c>
      <c r="O108" s="54" t="s">
        <v>1139</v>
      </c>
      <c r="P108" s="54" t="s">
        <v>1140</v>
      </c>
      <c r="Q108" s="54" t="s">
        <v>1139</v>
      </c>
      <c r="R108" s="54" t="s">
        <v>1139</v>
      </c>
      <c r="S108" s="55" t="s">
        <v>1212</v>
      </c>
      <c r="T108" s="31"/>
      <c r="U108" s="31">
        <f t="shared" si="20"/>
        <v>0</v>
      </c>
      <c r="V108" s="30"/>
      <c r="W108" s="272"/>
      <c r="X108" s="31"/>
      <c r="Y108" s="31">
        <f t="shared" si="21"/>
        <v>0</v>
      </c>
      <c r="AA108" s="31"/>
      <c r="AB108" s="31">
        <f t="shared" si="22"/>
        <v>0</v>
      </c>
      <c r="AC108" s="31"/>
      <c r="AD108" s="31">
        <f t="shared" si="23"/>
        <v>0</v>
      </c>
      <c r="AE108" s="31"/>
      <c r="AF108" s="31"/>
      <c r="AG108" s="31">
        <f t="shared" si="24"/>
        <v>0</v>
      </c>
      <c r="AH108" s="31">
        <f t="shared" si="25"/>
        <v>0</v>
      </c>
      <c r="AI108" s="31"/>
      <c r="AJ108" s="31">
        <f t="shared" si="26"/>
        <v>0</v>
      </c>
      <c r="AK108" s="31">
        <f t="shared" si="27"/>
        <v>0</v>
      </c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</row>
    <row r="109" spans="2:50" s="154" customFormat="1" ht="26" outlineLevel="1">
      <c r="B109" s="155" t="s">
        <v>224</v>
      </c>
      <c r="C109" s="24" t="s">
        <v>225</v>
      </c>
      <c r="D109" s="49" t="s">
        <v>1338</v>
      </c>
      <c r="E109" s="38">
        <v>43656</v>
      </c>
      <c r="F109" s="26" t="s">
        <v>12</v>
      </c>
      <c r="G109" s="46" t="s">
        <v>13</v>
      </c>
      <c r="H109" s="28">
        <f t="shared" si="19"/>
        <v>2847</v>
      </c>
      <c r="I109" s="48">
        <v>1406</v>
      </c>
      <c r="J109" s="48">
        <v>1441</v>
      </c>
      <c r="K109" s="253">
        <v>0</v>
      </c>
      <c r="L109" s="31" t="s">
        <v>1139</v>
      </c>
      <c r="M109" s="31" t="s">
        <v>1139</v>
      </c>
      <c r="N109" s="31" t="s">
        <v>1139</v>
      </c>
      <c r="O109" s="31" t="s">
        <v>1139</v>
      </c>
      <c r="P109" s="31" t="s">
        <v>1140</v>
      </c>
      <c r="Q109" s="31" t="s">
        <v>1139</v>
      </c>
      <c r="R109" s="31" t="s">
        <v>1139</v>
      </c>
      <c r="S109" s="55" t="s">
        <v>1213</v>
      </c>
      <c r="T109" s="31"/>
      <c r="U109" s="31">
        <f t="shared" si="20"/>
        <v>0</v>
      </c>
      <c r="V109" s="30"/>
      <c r="W109" s="272"/>
      <c r="X109" s="31"/>
      <c r="Y109" s="31">
        <f t="shared" si="21"/>
        <v>0</v>
      </c>
      <c r="AA109" s="31"/>
      <c r="AB109" s="31">
        <f t="shared" si="22"/>
        <v>0</v>
      </c>
      <c r="AC109" s="31"/>
      <c r="AD109" s="31">
        <f t="shared" si="23"/>
        <v>0</v>
      </c>
      <c r="AE109" s="31"/>
      <c r="AF109" s="31"/>
      <c r="AG109" s="31">
        <f t="shared" si="24"/>
        <v>0</v>
      </c>
      <c r="AH109" s="31">
        <f t="shared" si="25"/>
        <v>0</v>
      </c>
      <c r="AI109" s="31"/>
      <c r="AJ109" s="31">
        <f t="shared" si="26"/>
        <v>0</v>
      </c>
      <c r="AK109" s="31">
        <f t="shared" si="27"/>
        <v>0</v>
      </c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</row>
    <row r="110" spans="2:50" s="154" customFormat="1" ht="26" outlineLevel="1">
      <c r="B110" s="155" t="s">
        <v>226</v>
      </c>
      <c r="C110" s="24" t="s">
        <v>1339</v>
      </c>
      <c r="D110" s="49" t="s">
        <v>1340</v>
      </c>
      <c r="E110" s="38">
        <v>43656</v>
      </c>
      <c r="F110" s="26" t="s">
        <v>12</v>
      </c>
      <c r="G110" s="46" t="s">
        <v>13</v>
      </c>
      <c r="H110" s="28">
        <f t="shared" si="19"/>
        <v>2866</v>
      </c>
      <c r="I110" s="48">
        <v>1406</v>
      </c>
      <c r="J110" s="48">
        <v>1460</v>
      </c>
      <c r="K110" s="253">
        <v>0</v>
      </c>
      <c r="L110" s="31" t="s">
        <v>1139</v>
      </c>
      <c r="M110" s="31" t="s">
        <v>1139</v>
      </c>
      <c r="N110" s="31" t="s">
        <v>1140</v>
      </c>
      <c r="O110" s="31" t="s">
        <v>1139</v>
      </c>
      <c r="P110" s="31" t="s">
        <v>1140</v>
      </c>
      <c r="Q110" s="31" t="s">
        <v>1139</v>
      </c>
      <c r="R110" s="31" t="s">
        <v>1139</v>
      </c>
      <c r="S110" s="55" t="s">
        <v>1214</v>
      </c>
      <c r="T110" s="31"/>
      <c r="U110" s="31">
        <f t="shared" si="20"/>
        <v>0</v>
      </c>
      <c r="V110" s="30"/>
      <c r="W110" s="272"/>
      <c r="X110" s="31"/>
      <c r="Y110" s="31">
        <f t="shared" si="21"/>
        <v>0</v>
      </c>
      <c r="AA110" s="31"/>
      <c r="AB110" s="31">
        <f t="shared" si="22"/>
        <v>0</v>
      </c>
      <c r="AC110" s="31"/>
      <c r="AD110" s="31">
        <f t="shared" si="23"/>
        <v>0</v>
      </c>
      <c r="AE110" s="31"/>
      <c r="AF110" s="31"/>
      <c r="AG110" s="31">
        <f t="shared" si="24"/>
        <v>0</v>
      </c>
      <c r="AH110" s="31">
        <f t="shared" si="25"/>
        <v>0</v>
      </c>
      <c r="AI110" s="31"/>
      <c r="AJ110" s="31">
        <f t="shared" si="26"/>
        <v>0</v>
      </c>
      <c r="AK110" s="31">
        <f t="shared" si="27"/>
        <v>0</v>
      </c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</row>
    <row r="111" spans="2:50" s="154" customFormat="1" ht="26" outlineLevel="1">
      <c r="B111" s="155" t="s">
        <v>227</v>
      </c>
      <c r="C111" s="24" t="s">
        <v>1004</v>
      </c>
      <c r="D111" s="49" t="s">
        <v>1341</v>
      </c>
      <c r="E111" s="38">
        <v>43656</v>
      </c>
      <c r="F111" s="26" t="s">
        <v>12</v>
      </c>
      <c r="G111" s="46" t="s">
        <v>13</v>
      </c>
      <c r="H111" s="28">
        <f t="shared" si="19"/>
        <v>2276</v>
      </c>
      <c r="I111" s="48">
        <v>836</v>
      </c>
      <c r="J111" s="48">
        <v>1440</v>
      </c>
      <c r="K111" s="253">
        <v>0</v>
      </c>
      <c r="L111" s="31" t="s">
        <v>1139</v>
      </c>
      <c r="M111" s="31" t="s">
        <v>1139</v>
      </c>
      <c r="N111" s="31" t="s">
        <v>1140</v>
      </c>
      <c r="O111" s="31" t="s">
        <v>1139</v>
      </c>
      <c r="P111" s="31" t="s">
        <v>1140</v>
      </c>
      <c r="Q111" s="31" t="s">
        <v>1139</v>
      </c>
      <c r="R111" s="31" t="s">
        <v>1139</v>
      </c>
      <c r="S111" s="55" t="s">
        <v>1214</v>
      </c>
      <c r="T111" s="31"/>
      <c r="U111" s="31">
        <f t="shared" si="20"/>
        <v>0</v>
      </c>
      <c r="V111" s="30"/>
      <c r="W111" s="272"/>
      <c r="X111" s="31"/>
      <c r="Y111" s="31">
        <f t="shared" si="21"/>
        <v>0</v>
      </c>
      <c r="AA111" s="31"/>
      <c r="AB111" s="31">
        <f t="shared" si="22"/>
        <v>0</v>
      </c>
      <c r="AC111" s="31"/>
      <c r="AD111" s="31">
        <f t="shared" si="23"/>
        <v>0</v>
      </c>
      <c r="AE111" s="31"/>
      <c r="AF111" s="31"/>
      <c r="AG111" s="31">
        <f t="shared" si="24"/>
        <v>0</v>
      </c>
      <c r="AH111" s="31">
        <f t="shared" si="25"/>
        <v>0</v>
      </c>
      <c r="AI111" s="31"/>
      <c r="AJ111" s="31">
        <f t="shared" si="26"/>
        <v>0</v>
      </c>
      <c r="AK111" s="31">
        <f t="shared" si="27"/>
        <v>0</v>
      </c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</row>
    <row r="112" spans="2:50" s="154" customFormat="1" ht="13" outlineLevel="1">
      <c r="B112" s="155" t="s">
        <v>228</v>
      </c>
      <c r="C112" s="24" t="s">
        <v>229</v>
      </c>
      <c r="D112" s="49" t="s">
        <v>68</v>
      </c>
      <c r="E112" s="38">
        <v>43070</v>
      </c>
      <c r="F112" s="26" t="s">
        <v>12</v>
      </c>
      <c r="G112" s="46" t="s">
        <v>24</v>
      </c>
      <c r="H112" s="28">
        <f t="shared" si="19"/>
        <v>236</v>
      </c>
      <c r="I112" s="48">
        <v>116</v>
      </c>
      <c r="J112" s="48">
        <v>120</v>
      </c>
      <c r="K112" s="253">
        <v>0</v>
      </c>
      <c r="L112" s="31" t="s">
        <v>1139</v>
      </c>
      <c r="M112" s="31" t="s">
        <v>1139</v>
      </c>
      <c r="N112" s="31" t="s">
        <v>1139</v>
      </c>
      <c r="O112" s="31" t="s">
        <v>1139</v>
      </c>
      <c r="P112" s="31" t="s">
        <v>1139</v>
      </c>
      <c r="Q112" s="31" t="s">
        <v>1139</v>
      </c>
      <c r="R112" s="31" t="s">
        <v>1139</v>
      </c>
      <c r="S112" s="55" t="s">
        <v>1215</v>
      </c>
      <c r="T112" s="31"/>
      <c r="U112" s="31">
        <f t="shared" si="20"/>
        <v>0</v>
      </c>
      <c r="V112" s="30"/>
      <c r="W112" s="272"/>
      <c r="X112" s="31"/>
      <c r="Y112" s="31">
        <f t="shared" si="21"/>
        <v>0</v>
      </c>
      <c r="AA112" s="31"/>
      <c r="AB112" s="31">
        <f t="shared" si="22"/>
        <v>0</v>
      </c>
      <c r="AC112" s="31"/>
      <c r="AD112" s="31">
        <f t="shared" si="23"/>
        <v>0</v>
      </c>
      <c r="AE112" s="31"/>
      <c r="AF112" s="31"/>
      <c r="AG112" s="31">
        <f t="shared" si="24"/>
        <v>0</v>
      </c>
      <c r="AH112" s="31">
        <f t="shared" si="25"/>
        <v>0</v>
      </c>
      <c r="AI112" s="31"/>
      <c r="AJ112" s="31">
        <f t="shared" si="26"/>
        <v>0</v>
      </c>
      <c r="AK112" s="31">
        <f t="shared" si="27"/>
        <v>0</v>
      </c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</row>
    <row r="113" spans="2:50" s="154" customFormat="1" ht="26" outlineLevel="1">
      <c r="B113" s="155" t="s">
        <v>230</v>
      </c>
      <c r="C113" s="24" t="s">
        <v>231</v>
      </c>
      <c r="D113" s="49" t="s">
        <v>87</v>
      </c>
      <c r="E113" s="38">
        <v>43525</v>
      </c>
      <c r="F113" s="26" t="s">
        <v>12</v>
      </c>
      <c r="G113" s="46" t="s">
        <v>13</v>
      </c>
      <c r="H113" s="28">
        <f t="shared" si="19"/>
        <v>710</v>
      </c>
      <c r="I113" s="48">
        <v>230</v>
      </c>
      <c r="J113" s="48">
        <v>480</v>
      </c>
      <c r="K113" s="253">
        <v>0</v>
      </c>
      <c r="L113" s="31" t="s">
        <v>1140</v>
      </c>
      <c r="M113" s="31" t="s">
        <v>1139</v>
      </c>
      <c r="N113" s="31" t="s">
        <v>1139</v>
      </c>
      <c r="O113" s="31" t="s">
        <v>1140</v>
      </c>
      <c r="P113" s="31" t="s">
        <v>1140</v>
      </c>
      <c r="Q113" s="31" t="s">
        <v>1139</v>
      </c>
      <c r="R113" s="31" t="s">
        <v>1139</v>
      </c>
      <c r="S113" s="55" t="s">
        <v>1216</v>
      </c>
      <c r="T113" s="31"/>
      <c r="U113" s="31">
        <f t="shared" si="20"/>
        <v>0</v>
      </c>
      <c r="V113" s="30"/>
      <c r="W113" s="272"/>
      <c r="X113" s="31"/>
      <c r="Y113" s="31">
        <f t="shared" si="21"/>
        <v>0</v>
      </c>
      <c r="AA113" s="31"/>
      <c r="AB113" s="31">
        <f t="shared" si="22"/>
        <v>0</v>
      </c>
      <c r="AC113" s="31"/>
      <c r="AD113" s="31">
        <f t="shared" si="23"/>
        <v>0</v>
      </c>
      <c r="AE113" s="31"/>
      <c r="AF113" s="31"/>
      <c r="AG113" s="31">
        <f t="shared" si="24"/>
        <v>0</v>
      </c>
      <c r="AH113" s="31">
        <f t="shared" si="25"/>
        <v>0</v>
      </c>
      <c r="AI113" s="31"/>
      <c r="AJ113" s="31">
        <f t="shared" si="26"/>
        <v>0</v>
      </c>
      <c r="AK113" s="31">
        <f t="shared" si="27"/>
        <v>0</v>
      </c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</row>
    <row r="114" spans="2:50" s="154" customFormat="1" ht="13" outlineLevel="1">
      <c r="B114" s="155" t="s">
        <v>232</v>
      </c>
      <c r="C114" s="24" t="s">
        <v>233</v>
      </c>
      <c r="D114" s="49" t="s">
        <v>19</v>
      </c>
      <c r="E114" s="38">
        <v>43431</v>
      </c>
      <c r="F114" s="26" t="s">
        <v>12</v>
      </c>
      <c r="G114" s="46" t="s">
        <v>24</v>
      </c>
      <c r="H114" s="28">
        <f t="shared" si="19"/>
        <v>60</v>
      </c>
      <c r="I114" s="48">
        <v>60</v>
      </c>
      <c r="J114" s="48">
        <v>0</v>
      </c>
      <c r="K114" s="253">
        <v>0</v>
      </c>
      <c r="L114" s="31" t="s">
        <v>1139</v>
      </c>
      <c r="M114" s="31" t="s">
        <v>1139</v>
      </c>
      <c r="N114" s="31" t="s">
        <v>1140</v>
      </c>
      <c r="O114" s="31" t="s">
        <v>1140</v>
      </c>
      <c r="P114" s="31" t="s">
        <v>1140</v>
      </c>
      <c r="Q114" s="31" t="s">
        <v>1139</v>
      </c>
      <c r="R114" s="31" t="s">
        <v>1139</v>
      </c>
      <c r="S114" s="55" t="s">
        <v>1181</v>
      </c>
      <c r="T114" s="31"/>
      <c r="U114" s="31">
        <f t="shared" si="20"/>
        <v>0</v>
      </c>
      <c r="V114" s="30"/>
      <c r="W114" s="272"/>
      <c r="X114" s="31"/>
      <c r="Y114" s="31">
        <f t="shared" si="21"/>
        <v>0</v>
      </c>
      <c r="AA114" s="31"/>
      <c r="AB114" s="31">
        <f t="shared" si="22"/>
        <v>0</v>
      </c>
      <c r="AC114" s="31"/>
      <c r="AD114" s="31">
        <f t="shared" si="23"/>
        <v>0</v>
      </c>
      <c r="AE114" s="31"/>
      <c r="AF114" s="31"/>
      <c r="AG114" s="31">
        <f t="shared" si="24"/>
        <v>0</v>
      </c>
      <c r="AH114" s="31">
        <f t="shared" si="25"/>
        <v>0</v>
      </c>
      <c r="AI114" s="31"/>
      <c r="AJ114" s="31">
        <f t="shared" si="26"/>
        <v>0</v>
      </c>
      <c r="AK114" s="31">
        <f t="shared" si="27"/>
        <v>0</v>
      </c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</row>
    <row r="115" spans="2:50" s="154" customFormat="1" ht="13" outlineLevel="1">
      <c r="B115" s="52" t="s">
        <v>234</v>
      </c>
      <c r="C115" s="24" t="s">
        <v>1342</v>
      </c>
      <c r="D115" s="49" t="s">
        <v>39</v>
      </c>
      <c r="E115" s="38">
        <v>43441</v>
      </c>
      <c r="F115" s="26" t="s">
        <v>12</v>
      </c>
      <c r="G115" s="46" t="s">
        <v>24</v>
      </c>
      <c r="H115" s="28">
        <f t="shared" si="19"/>
        <v>60</v>
      </c>
      <c r="I115" s="48">
        <v>60</v>
      </c>
      <c r="J115" s="48">
        <v>0</v>
      </c>
      <c r="K115" s="253">
        <v>0</v>
      </c>
      <c r="L115" s="31" t="s">
        <v>1139</v>
      </c>
      <c r="M115" s="31" t="s">
        <v>1139</v>
      </c>
      <c r="N115" s="31" t="s">
        <v>1140</v>
      </c>
      <c r="O115" s="31" t="s">
        <v>1140</v>
      </c>
      <c r="P115" s="31" t="s">
        <v>1140</v>
      </c>
      <c r="Q115" s="31" t="s">
        <v>1139</v>
      </c>
      <c r="R115" s="31" t="s">
        <v>1139</v>
      </c>
      <c r="S115" s="55" t="s">
        <v>1181</v>
      </c>
      <c r="T115" s="31"/>
      <c r="U115" s="31">
        <f t="shared" si="20"/>
        <v>0</v>
      </c>
      <c r="V115" s="30"/>
      <c r="W115" s="272"/>
      <c r="X115" s="31"/>
      <c r="Y115" s="31">
        <f t="shared" si="21"/>
        <v>0</v>
      </c>
      <c r="AA115" s="31"/>
      <c r="AB115" s="31">
        <f t="shared" si="22"/>
        <v>0</v>
      </c>
      <c r="AC115" s="31"/>
      <c r="AD115" s="31">
        <f t="shared" si="23"/>
        <v>0</v>
      </c>
      <c r="AE115" s="31"/>
      <c r="AF115" s="31"/>
      <c r="AG115" s="31">
        <f t="shared" si="24"/>
        <v>0</v>
      </c>
      <c r="AH115" s="31">
        <f t="shared" si="25"/>
        <v>0</v>
      </c>
      <c r="AI115" s="31"/>
      <c r="AJ115" s="31">
        <f t="shared" si="26"/>
        <v>0</v>
      </c>
      <c r="AK115" s="31">
        <f t="shared" si="27"/>
        <v>0</v>
      </c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</row>
    <row r="116" spans="2:50" s="154" customFormat="1" ht="13" outlineLevel="1">
      <c r="B116" s="155" t="s">
        <v>235</v>
      </c>
      <c r="C116" s="24" t="s">
        <v>1343</v>
      </c>
      <c r="D116" s="49" t="s">
        <v>58</v>
      </c>
      <c r="E116" s="38">
        <v>43434</v>
      </c>
      <c r="F116" s="26" t="s">
        <v>12</v>
      </c>
      <c r="G116" s="46" t="s">
        <v>24</v>
      </c>
      <c r="H116" s="28">
        <f t="shared" si="19"/>
        <v>60</v>
      </c>
      <c r="I116" s="48">
        <v>60</v>
      </c>
      <c r="J116" s="48">
        <v>0</v>
      </c>
      <c r="K116" s="253">
        <v>0</v>
      </c>
      <c r="L116" s="31" t="s">
        <v>1139</v>
      </c>
      <c r="M116" s="31" t="s">
        <v>1139</v>
      </c>
      <c r="N116" s="31" t="s">
        <v>1140</v>
      </c>
      <c r="O116" s="31" t="s">
        <v>1140</v>
      </c>
      <c r="P116" s="31" t="s">
        <v>1140</v>
      </c>
      <c r="Q116" s="31" t="s">
        <v>1139</v>
      </c>
      <c r="R116" s="31" t="s">
        <v>1139</v>
      </c>
      <c r="S116" s="55" t="s">
        <v>1181</v>
      </c>
      <c r="T116" s="31"/>
      <c r="U116" s="31">
        <f t="shared" si="20"/>
        <v>0</v>
      </c>
      <c r="V116" s="30"/>
      <c r="W116" s="272"/>
      <c r="X116" s="31"/>
      <c r="Y116" s="31">
        <f t="shared" si="21"/>
        <v>0</v>
      </c>
      <c r="AA116" s="31"/>
      <c r="AB116" s="31">
        <f t="shared" si="22"/>
        <v>0</v>
      </c>
      <c r="AC116" s="31"/>
      <c r="AD116" s="31">
        <f t="shared" si="23"/>
        <v>0</v>
      </c>
      <c r="AE116" s="31"/>
      <c r="AF116" s="31"/>
      <c r="AG116" s="31">
        <f t="shared" si="24"/>
        <v>0</v>
      </c>
      <c r="AH116" s="31">
        <f t="shared" si="25"/>
        <v>0</v>
      </c>
      <c r="AI116" s="31"/>
      <c r="AJ116" s="31">
        <f t="shared" si="26"/>
        <v>0</v>
      </c>
      <c r="AK116" s="31">
        <f t="shared" si="27"/>
        <v>0</v>
      </c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</row>
    <row r="117" spans="2:50" s="154" customFormat="1" ht="13" outlineLevel="1">
      <c r="B117" s="52" t="s">
        <v>236</v>
      </c>
      <c r="C117" s="24" t="s">
        <v>237</v>
      </c>
      <c r="D117" s="49" t="s">
        <v>50</v>
      </c>
      <c r="E117" s="38">
        <v>43203</v>
      </c>
      <c r="F117" s="26" t="s">
        <v>12</v>
      </c>
      <c r="G117" s="46" t="s">
        <v>24</v>
      </c>
      <c r="H117" s="28">
        <f t="shared" si="19"/>
        <v>25</v>
      </c>
      <c r="I117" s="48">
        <v>25</v>
      </c>
      <c r="J117" s="48">
        <v>0</v>
      </c>
      <c r="K117" s="253">
        <v>0</v>
      </c>
      <c r="L117" s="31" t="s">
        <v>1139</v>
      </c>
      <c r="M117" s="31" t="s">
        <v>1139</v>
      </c>
      <c r="N117" s="31" t="s">
        <v>1140</v>
      </c>
      <c r="O117" s="31" t="s">
        <v>1140</v>
      </c>
      <c r="P117" s="31" t="s">
        <v>1140</v>
      </c>
      <c r="Q117" s="31" t="s">
        <v>1139</v>
      </c>
      <c r="R117" s="31" t="s">
        <v>1139</v>
      </c>
      <c r="S117" s="55" t="s">
        <v>1181</v>
      </c>
      <c r="T117" s="31"/>
      <c r="U117" s="31">
        <f t="shared" si="20"/>
        <v>0</v>
      </c>
      <c r="V117" s="30"/>
      <c r="W117" s="272"/>
      <c r="X117" s="31"/>
      <c r="Y117" s="31">
        <f t="shared" si="21"/>
        <v>0</v>
      </c>
      <c r="AA117" s="31"/>
      <c r="AB117" s="31">
        <f t="shared" si="22"/>
        <v>0</v>
      </c>
      <c r="AC117" s="31"/>
      <c r="AD117" s="31">
        <f t="shared" si="23"/>
        <v>0</v>
      </c>
      <c r="AE117" s="31"/>
      <c r="AF117" s="31"/>
      <c r="AG117" s="31">
        <f t="shared" si="24"/>
        <v>0</v>
      </c>
      <c r="AH117" s="31">
        <f t="shared" si="25"/>
        <v>0</v>
      </c>
      <c r="AI117" s="31"/>
      <c r="AJ117" s="31">
        <f t="shared" si="26"/>
        <v>0</v>
      </c>
      <c r="AK117" s="31">
        <f t="shared" si="27"/>
        <v>0</v>
      </c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</row>
    <row r="118" spans="2:50" s="154" customFormat="1" ht="13" outlineLevel="1">
      <c r="B118" s="52" t="s">
        <v>939</v>
      </c>
      <c r="C118" s="24" t="s">
        <v>1344</v>
      </c>
      <c r="D118" s="49" t="s">
        <v>50</v>
      </c>
      <c r="E118" s="38">
        <v>43409</v>
      </c>
      <c r="F118" s="26" t="s">
        <v>12</v>
      </c>
      <c r="G118" s="46" t="s">
        <v>24</v>
      </c>
      <c r="H118" s="28">
        <f t="shared" si="19"/>
        <v>60</v>
      </c>
      <c r="I118" s="48">
        <v>60</v>
      </c>
      <c r="J118" s="48">
        <v>0</v>
      </c>
      <c r="K118" s="253">
        <v>0</v>
      </c>
      <c r="L118" s="31" t="s">
        <v>1139</v>
      </c>
      <c r="M118" s="31" t="s">
        <v>1139</v>
      </c>
      <c r="N118" s="31" t="s">
        <v>1140</v>
      </c>
      <c r="O118" s="31" t="s">
        <v>1140</v>
      </c>
      <c r="P118" s="31" t="s">
        <v>1140</v>
      </c>
      <c r="Q118" s="31" t="s">
        <v>1139</v>
      </c>
      <c r="R118" s="31" t="s">
        <v>1139</v>
      </c>
      <c r="S118" s="55" t="s">
        <v>1181</v>
      </c>
      <c r="T118" s="31"/>
      <c r="U118" s="31">
        <f t="shared" si="20"/>
        <v>0</v>
      </c>
      <c r="V118" s="30"/>
      <c r="W118" s="272"/>
      <c r="X118" s="31"/>
      <c r="Y118" s="31">
        <f t="shared" si="21"/>
        <v>0</v>
      </c>
      <c r="AA118" s="31"/>
      <c r="AB118" s="31">
        <f t="shared" si="22"/>
        <v>0</v>
      </c>
      <c r="AC118" s="31"/>
      <c r="AD118" s="31">
        <f t="shared" si="23"/>
        <v>0</v>
      </c>
      <c r="AE118" s="31"/>
      <c r="AF118" s="31"/>
      <c r="AG118" s="31">
        <f t="shared" si="24"/>
        <v>0</v>
      </c>
      <c r="AH118" s="31">
        <f t="shared" si="25"/>
        <v>0</v>
      </c>
      <c r="AI118" s="31"/>
      <c r="AJ118" s="31">
        <f t="shared" si="26"/>
        <v>0</v>
      </c>
      <c r="AK118" s="31">
        <f t="shared" si="27"/>
        <v>0</v>
      </c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</row>
    <row r="119" spans="2:50" s="154" customFormat="1" ht="13" outlineLevel="1">
      <c r="B119" s="52" t="s">
        <v>940</v>
      </c>
      <c r="C119" s="24" t="s">
        <v>1345</v>
      </c>
      <c r="D119" s="49" t="s">
        <v>50</v>
      </c>
      <c r="E119" s="38">
        <v>43409</v>
      </c>
      <c r="F119" s="26" t="s">
        <v>12</v>
      </c>
      <c r="G119" s="46" t="s">
        <v>24</v>
      </c>
      <c r="H119" s="28">
        <f t="shared" si="19"/>
        <v>60</v>
      </c>
      <c r="I119" s="48">
        <v>60</v>
      </c>
      <c r="J119" s="48">
        <v>0</v>
      </c>
      <c r="K119" s="253">
        <v>0</v>
      </c>
      <c r="L119" s="31" t="s">
        <v>1139</v>
      </c>
      <c r="M119" s="31" t="s">
        <v>1139</v>
      </c>
      <c r="N119" s="31" t="s">
        <v>1140</v>
      </c>
      <c r="O119" s="31" t="s">
        <v>1140</v>
      </c>
      <c r="P119" s="31" t="s">
        <v>1140</v>
      </c>
      <c r="Q119" s="31" t="s">
        <v>1139</v>
      </c>
      <c r="R119" s="31" t="s">
        <v>1139</v>
      </c>
      <c r="S119" s="55" t="s">
        <v>1181</v>
      </c>
      <c r="T119" s="31"/>
      <c r="U119" s="31">
        <f t="shared" si="20"/>
        <v>0</v>
      </c>
      <c r="V119" s="30"/>
      <c r="W119" s="272"/>
      <c r="X119" s="31"/>
      <c r="Y119" s="31">
        <f t="shared" si="21"/>
        <v>0</v>
      </c>
      <c r="AA119" s="31"/>
      <c r="AB119" s="31">
        <f t="shared" si="22"/>
        <v>0</v>
      </c>
      <c r="AC119" s="31"/>
      <c r="AD119" s="31">
        <f t="shared" si="23"/>
        <v>0</v>
      </c>
      <c r="AE119" s="31"/>
      <c r="AF119" s="31"/>
      <c r="AG119" s="31">
        <f t="shared" si="24"/>
        <v>0</v>
      </c>
      <c r="AH119" s="31">
        <f t="shared" si="25"/>
        <v>0</v>
      </c>
      <c r="AI119" s="31"/>
      <c r="AJ119" s="31">
        <f t="shared" si="26"/>
        <v>0</v>
      </c>
      <c r="AK119" s="31">
        <f t="shared" si="27"/>
        <v>0</v>
      </c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</row>
    <row r="120" spans="2:50" s="154" customFormat="1" ht="13" outlineLevel="1">
      <c r="B120" s="52" t="s">
        <v>941</v>
      </c>
      <c r="C120" s="24" t="s">
        <v>1346</v>
      </c>
      <c r="D120" s="49" t="s">
        <v>505</v>
      </c>
      <c r="E120" s="38">
        <v>43406</v>
      </c>
      <c r="F120" s="26" t="s">
        <v>12</v>
      </c>
      <c r="G120" s="46" t="s">
        <v>24</v>
      </c>
      <c r="H120" s="28">
        <f t="shared" si="19"/>
        <v>120</v>
      </c>
      <c r="I120" s="48">
        <v>120</v>
      </c>
      <c r="J120" s="48">
        <v>0</v>
      </c>
      <c r="K120" s="253">
        <v>0</v>
      </c>
      <c r="L120" s="31" t="s">
        <v>1139</v>
      </c>
      <c r="M120" s="31" t="s">
        <v>1139</v>
      </c>
      <c r="N120" s="31" t="s">
        <v>1140</v>
      </c>
      <c r="O120" s="31" t="s">
        <v>1140</v>
      </c>
      <c r="P120" s="31" t="s">
        <v>1140</v>
      </c>
      <c r="Q120" s="31" t="s">
        <v>1139</v>
      </c>
      <c r="R120" s="31" t="s">
        <v>1139</v>
      </c>
      <c r="S120" s="55" t="s">
        <v>1181</v>
      </c>
      <c r="T120" s="31"/>
      <c r="U120" s="31">
        <f t="shared" si="20"/>
        <v>0</v>
      </c>
      <c r="V120" s="30"/>
      <c r="W120" s="272"/>
      <c r="X120" s="31"/>
      <c r="Y120" s="31">
        <f t="shared" si="21"/>
        <v>0</v>
      </c>
      <c r="AA120" s="31"/>
      <c r="AB120" s="31">
        <f t="shared" si="22"/>
        <v>0</v>
      </c>
      <c r="AC120" s="31"/>
      <c r="AD120" s="31">
        <f t="shared" si="23"/>
        <v>0</v>
      </c>
      <c r="AE120" s="31"/>
      <c r="AF120" s="31"/>
      <c r="AG120" s="31">
        <f t="shared" si="24"/>
        <v>0</v>
      </c>
      <c r="AH120" s="31">
        <f t="shared" si="25"/>
        <v>0</v>
      </c>
      <c r="AI120" s="31"/>
      <c r="AJ120" s="31">
        <f t="shared" si="26"/>
        <v>0</v>
      </c>
      <c r="AK120" s="31">
        <f t="shared" si="27"/>
        <v>0</v>
      </c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</row>
    <row r="121" spans="2:50" s="154" customFormat="1" ht="26" outlineLevel="1">
      <c r="B121" s="52" t="s">
        <v>942</v>
      </c>
      <c r="C121" s="24" t="s">
        <v>1347</v>
      </c>
      <c r="D121" s="49" t="s">
        <v>505</v>
      </c>
      <c r="E121" s="38">
        <v>43406</v>
      </c>
      <c r="F121" s="26" t="s">
        <v>12</v>
      </c>
      <c r="G121" s="46" t="s">
        <v>24</v>
      </c>
      <c r="H121" s="28">
        <f t="shared" si="19"/>
        <v>120</v>
      </c>
      <c r="I121" s="48">
        <v>120</v>
      </c>
      <c r="J121" s="48">
        <v>0</v>
      </c>
      <c r="K121" s="253">
        <v>0</v>
      </c>
      <c r="L121" s="31" t="s">
        <v>1139</v>
      </c>
      <c r="M121" s="31" t="s">
        <v>1139</v>
      </c>
      <c r="N121" s="31" t="s">
        <v>1140</v>
      </c>
      <c r="O121" s="31" t="s">
        <v>1140</v>
      </c>
      <c r="P121" s="31" t="s">
        <v>1140</v>
      </c>
      <c r="Q121" s="31" t="s">
        <v>1139</v>
      </c>
      <c r="R121" s="31" t="s">
        <v>1139</v>
      </c>
      <c r="S121" s="55" t="s">
        <v>1181</v>
      </c>
      <c r="T121" s="31"/>
      <c r="U121" s="31">
        <f t="shared" si="20"/>
        <v>0</v>
      </c>
      <c r="V121" s="30"/>
      <c r="W121" s="272"/>
      <c r="X121" s="31"/>
      <c r="Y121" s="31">
        <f t="shared" si="21"/>
        <v>0</v>
      </c>
      <c r="AA121" s="31"/>
      <c r="AB121" s="31">
        <f t="shared" si="22"/>
        <v>0</v>
      </c>
      <c r="AC121" s="31"/>
      <c r="AD121" s="31">
        <f t="shared" si="23"/>
        <v>0</v>
      </c>
      <c r="AE121" s="31"/>
      <c r="AF121" s="31"/>
      <c r="AG121" s="31">
        <f t="shared" si="24"/>
        <v>0</v>
      </c>
      <c r="AH121" s="31">
        <f t="shared" si="25"/>
        <v>0</v>
      </c>
      <c r="AI121" s="31"/>
      <c r="AJ121" s="31">
        <f t="shared" si="26"/>
        <v>0</v>
      </c>
      <c r="AK121" s="31">
        <f t="shared" si="27"/>
        <v>0</v>
      </c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</row>
    <row r="122" spans="2:50" s="154" customFormat="1" ht="13" outlineLevel="1">
      <c r="B122" s="52" t="s">
        <v>238</v>
      </c>
      <c r="C122" s="158" t="s">
        <v>1348</v>
      </c>
      <c r="D122" s="12" t="s">
        <v>43</v>
      </c>
      <c r="E122" s="38">
        <v>43451</v>
      </c>
      <c r="F122" s="26" t="s">
        <v>173</v>
      </c>
      <c r="G122" s="46" t="s">
        <v>24</v>
      </c>
      <c r="H122" s="28">
        <f t="shared" si="19"/>
        <v>90</v>
      </c>
      <c r="I122" s="48">
        <v>90</v>
      </c>
      <c r="J122" s="48">
        <v>0</v>
      </c>
      <c r="K122" s="253">
        <v>0</v>
      </c>
      <c r="L122" s="31" t="s">
        <v>1139</v>
      </c>
      <c r="M122" s="31" t="s">
        <v>1139</v>
      </c>
      <c r="N122" s="31" t="s">
        <v>1140</v>
      </c>
      <c r="O122" s="31" t="s">
        <v>1140</v>
      </c>
      <c r="P122" s="31" t="s">
        <v>1140</v>
      </c>
      <c r="Q122" s="31" t="s">
        <v>1139</v>
      </c>
      <c r="R122" s="31" t="s">
        <v>1139</v>
      </c>
      <c r="S122" s="55" t="s">
        <v>1181</v>
      </c>
      <c r="T122" s="31"/>
      <c r="U122" s="31">
        <f t="shared" si="20"/>
        <v>0</v>
      </c>
      <c r="V122" s="30"/>
      <c r="W122" s="272"/>
      <c r="X122" s="31"/>
      <c r="Y122" s="31">
        <f t="shared" si="21"/>
        <v>0</v>
      </c>
      <c r="AA122" s="31"/>
      <c r="AB122" s="31">
        <f t="shared" si="22"/>
        <v>0</v>
      </c>
      <c r="AC122" s="31"/>
      <c r="AD122" s="31">
        <f t="shared" si="23"/>
        <v>0</v>
      </c>
      <c r="AE122" s="31"/>
      <c r="AF122" s="31"/>
      <c r="AG122" s="31">
        <f t="shared" si="24"/>
        <v>0</v>
      </c>
      <c r="AH122" s="31">
        <f t="shared" si="25"/>
        <v>0</v>
      </c>
      <c r="AI122" s="31"/>
      <c r="AJ122" s="31">
        <f t="shared" si="26"/>
        <v>0</v>
      </c>
      <c r="AK122" s="31">
        <f t="shared" si="27"/>
        <v>0</v>
      </c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</row>
    <row r="123" spans="2:50" s="154" customFormat="1" ht="13" outlineLevel="1">
      <c r="B123" s="52" t="s">
        <v>1349</v>
      </c>
      <c r="C123" s="158" t="s">
        <v>1350</v>
      </c>
      <c r="D123" s="76" t="s">
        <v>95</v>
      </c>
      <c r="E123" s="38">
        <v>43663</v>
      </c>
      <c r="F123" s="26" t="s">
        <v>173</v>
      </c>
      <c r="G123" s="46" t="s">
        <v>24</v>
      </c>
      <c r="H123" s="28">
        <f t="shared" si="19"/>
        <v>1465</v>
      </c>
      <c r="I123" s="48">
        <v>25</v>
      </c>
      <c r="J123" s="48">
        <v>1440</v>
      </c>
      <c r="K123" s="253">
        <v>0</v>
      </c>
      <c r="L123" s="173"/>
      <c r="M123" s="173"/>
      <c r="N123" s="173"/>
      <c r="O123" s="173"/>
      <c r="P123" s="173"/>
      <c r="Q123" s="173" t="s">
        <v>1140</v>
      </c>
      <c r="R123" s="173" t="s">
        <v>1139</v>
      </c>
      <c r="S123" s="55"/>
      <c r="T123" s="31"/>
      <c r="U123" s="31">
        <f t="shared" si="20"/>
        <v>0</v>
      </c>
      <c r="V123" s="30"/>
      <c r="W123" s="272"/>
      <c r="X123" s="31"/>
      <c r="Y123" s="31">
        <f t="shared" si="21"/>
        <v>0</v>
      </c>
      <c r="AA123" s="31"/>
      <c r="AB123" s="31">
        <f t="shared" si="22"/>
        <v>0</v>
      </c>
      <c r="AC123" s="31"/>
      <c r="AD123" s="31">
        <f t="shared" si="23"/>
        <v>0</v>
      </c>
      <c r="AE123" s="31"/>
      <c r="AF123" s="31"/>
      <c r="AG123" s="31">
        <f t="shared" si="24"/>
        <v>0</v>
      </c>
      <c r="AH123" s="31">
        <f t="shared" si="25"/>
        <v>0</v>
      </c>
      <c r="AI123" s="31"/>
      <c r="AJ123" s="31">
        <f t="shared" si="26"/>
        <v>0</v>
      </c>
      <c r="AK123" s="31">
        <f t="shared" si="27"/>
        <v>0</v>
      </c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</row>
    <row r="124" spans="2:50" s="154" customFormat="1" ht="13" outlineLevel="1">
      <c r="B124" s="52" t="s">
        <v>1351</v>
      </c>
      <c r="C124" s="38" t="s">
        <v>1352</v>
      </c>
      <c r="D124" s="15" t="s">
        <v>505</v>
      </c>
      <c r="E124" s="38">
        <v>43473</v>
      </c>
      <c r="F124" s="26" t="s">
        <v>12</v>
      </c>
      <c r="G124" s="46" t="s">
        <v>943</v>
      </c>
      <c r="H124" s="28">
        <f t="shared" si="19"/>
        <v>3710</v>
      </c>
      <c r="I124" s="48">
        <v>200</v>
      </c>
      <c r="J124" s="48">
        <v>3510</v>
      </c>
      <c r="K124" s="253">
        <v>0</v>
      </c>
      <c r="L124" s="31" t="s">
        <v>1139</v>
      </c>
      <c r="M124" s="31" t="s">
        <v>1139</v>
      </c>
      <c r="N124" s="31" t="s">
        <v>1140</v>
      </c>
      <c r="O124" s="31" t="s">
        <v>1139</v>
      </c>
      <c r="P124" s="31" t="s">
        <v>1140</v>
      </c>
      <c r="Q124" s="31" t="s">
        <v>1139</v>
      </c>
      <c r="R124" s="31" t="s">
        <v>1139</v>
      </c>
      <c r="S124" s="55" t="s">
        <v>1181</v>
      </c>
      <c r="T124" s="31"/>
      <c r="U124" s="31">
        <f t="shared" si="20"/>
        <v>0</v>
      </c>
      <c r="V124" s="30"/>
      <c r="W124" s="272"/>
      <c r="X124" s="31"/>
      <c r="Y124" s="31">
        <f t="shared" si="21"/>
        <v>0</v>
      </c>
      <c r="AA124" s="31"/>
      <c r="AB124" s="31">
        <f t="shared" si="22"/>
        <v>0</v>
      </c>
      <c r="AC124" s="31"/>
      <c r="AD124" s="31">
        <f t="shared" si="23"/>
        <v>0</v>
      </c>
      <c r="AE124" s="31"/>
      <c r="AF124" s="31"/>
      <c r="AG124" s="31">
        <f t="shared" si="24"/>
        <v>0</v>
      </c>
      <c r="AH124" s="31">
        <f t="shared" si="25"/>
        <v>0</v>
      </c>
      <c r="AI124" s="31"/>
      <c r="AJ124" s="31">
        <f t="shared" si="26"/>
        <v>0</v>
      </c>
      <c r="AK124" s="31">
        <f t="shared" si="27"/>
        <v>0</v>
      </c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</row>
    <row r="125" spans="2:50" s="154" customFormat="1" ht="26" outlineLevel="1">
      <c r="B125" s="52" t="s">
        <v>1005</v>
      </c>
      <c r="C125" s="38" t="s">
        <v>1353</v>
      </c>
      <c r="D125" s="15" t="s">
        <v>39</v>
      </c>
      <c r="E125" s="38">
        <v>43675</v>
      </c>
      <c r="F125" s="26" t="s">
        <v>12</v>
      </c>
      <c r="G125" s="46" t="s">
        <v>943</v>
      </c>
      <c r="H125" s="28">
        <f t="shared" si="19"/>
        <v>4874</v>
      </c>
      <c r="I125" s="51">
        <v>1490</v>
      </c>
      <c r="J125" s="48">
        <v>3384</v>
      </c>
      <c r="K125" s="253">
        <v>0</v>
      </c>
      <c r="L125" s="173" t="s">
        <v>1593</v>
      </c>
      <c r="M125" s="173" t="s">
        <v>1594</v>
      </c>
      <c r="N125" s="173" t="s">
        <v>1595</v>
      </c>
      <c r="O125" s="173" t="s">
        <v>1595</v>
      </c>
      <c r="P125" s="173" t="s">
        <v>1595</v>
      </c>
      <c r="Q125" s="173" t="s">
        <v>1594</v>
      </c>
      <c r="R125" s="173" t="s">
        <v>1594</v>
      </c>
      <c r="S125" s="55" t="s">
        <v>1596</v>
      </c>
      <c r="T125" s="31"/>
      <c r="U125" s="31">
        <f t="shared" si="20"/>
        <v>0</v>
      </c>
      <c r="V125" s="30"/>
      <c r="W125" s="272"/>
      <c r="X125" s="31"/>
      <c r="Y125" s="31">
        <f t="shared" si="21"/>
        <v>0</v>
      </c>
      <c r="AA125" s="31"/>
      <c r="AB125" s="31">
        <f t="shared" si="22"/>
        <v>0</v>
      </c>
      <c r="AC125" s="31"/>
      <c r="AD125" s="31">
        <f t="shared" si="23"/>
        <v>0</v>
      </c>
      <c r="AE125" s="31"/>
      <c r="AF125" s="31"/>
      <c r="AG125" s="31">
        <f t="shared" si="24"/>
        <v>0</v>
      </c>
      <c r="AH125" s="31">
        <f t="shared" si="25"/>
        <v>0</v>
      </c>
      <c r="AI125" s="31"/>
      <c r="AJ125" s="31">
        <f t="shared" si="26"/>
        <v>0</v>
      </c>
      <c r="AK125" s="31">
        <f t="shared" si="27"/>
        <v>0</v>
      </c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</row>
    <row r="126" spans="2:50" s="154" customFormat="1" ht="23.5" customHeight="1" outlineLevel="1">
      <c r="B126" s="52" t="s">
        <v>1354</v>
      </c>
      <c r="C126" s="38" t="s">
        <v>1355</v>
      </c>
      <c r="D126" s="49" t="s">
        <v>95</v>
      </c>
      <c r="E126" s="38">
        <v>43707</v>
      </c>
      <c r="F126" s="39" t="s">
        <v>12</v>
      </c>
      <c r="G126" s="46"/>
      <c r="H126" s="28">
        <f t="shared" si="19"/>
        <v>140</v>
      </c>
      <c r="I126" s="48">
        <v>70</v>
      </c>
      <c r="J126" s="48">
        <v>70</v>
      </c>
      <c r="K126" s="253">
        <v>0</v>
      </c>
      <c r="L126" s="173"/>
      <c r="M126" s="173"/>
      <c r="N126" s="173"/>
      <c r="O126" s="173"/>
      <c r="P126" s="173"/>
      <c r="Q126" s="31" t="s">
        <v>1139</v>
      </c>
      <c r="R126" s="173" t="s">
        <v>1139</v>
      </c>
      <c r="S126" s="55"/>
      <c r="T126" s="31"/>
      <c r="U126" s="31">
        <f t="shared" si="20"/>
        <v>0</v>
      </c>
      <c r="V126" s="30"/>
      <c r="W126" s="272"/>
      <c r="X126" s="31"/>
      <c r="Y126" s="31">
        <f t="shared" si="21"/>
        <v>0</v>
      </c>
      <c r="AA126" s="31"/>
      <c r="AB126" s="31">
        <f t="shared" si="22"/>
        <v>0</v>
      </c>
      <c r="AC126" s="31"/>
      <c r="AD126" s="31">
        <f t="shared" si="23"/>
        <v>0</v>
      </c>
      <c r="AE126" s="31"/>
      <c r="AF126" s="31"/>
      <c r="AG126" s="31">
        <f t="shared" si="24"/>
        <v>0</v>
      </c>
      <c r="AH126" s="31">
        <f t="shared" si="25"/>
        <v>0</v>
      </c>
      <c r="AI126" s="31"/>
      <c r="AJ126" s="31">
        <f t="shared" si="26"/>
        <v>0</v>
      </c>
      <c r="AK126" s="31">
        <f t="shared" si="27"/>
        <v>0</v>
      </c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</row>
    <row r="127" spans="2:50" s="154" customFormat="1" ht="34.5" customHeight="1" outlineLevel="1">
      <c r="B127" s="52" t="s">
        <v>1070</v>
      </c>
      <c r="C127" s="38" t="s">
        <v>1356</v>
      </c>
      <c r="D127" s="49" t="s">
        <v>95</v>
      </c>
      <c r="E127" s="38">
        <v>43707</v>
      </c>
      <c r="F127" s="39" t="s">
        <v>12</v>
      </c>
      <c r="G127" s="46"/>
      <c r="H127" s="28">
        <f t="shared" ref="H127:H129" si="28">I127+J127</f>
        <v>240</v>
      </c>
      <c r="I127" s="48">
        <v>120</v>
      </c>
      <c r="J127" s="48">
        <v>120</v>
      </c>
      <c r="K127" s="253">
        <v>0</v>
      </c>
      <c r="L127" s="173"/>
      <c r="M127" s="173"/>
      <c r="N127" s="173"/>
      <c r="O127" s="173"/>
      <c r="P127" s="173"/>
      <c r="Q127" s="173" t="s">
        <v>1139</v>
      </c>
      <c r="R127" s="173" t="s">
        <v>1139</v>
      </c>
      <c r="S127" s="55"/>
      <c r="T127" s="31"/>
      <c r="U127" s="31">
        <f t="shared" ref="U127:U129" si="29">SUMIF(T127,"Y",I127)</f>
        <v>0</v>
      </c>
      <c r="V127" s="30"/>
      <c r="W127" s="272"/>
      <c r="X127" s="31"/>
      <c r="Y127" s="31">
        <f t="shared" ref="Y127:Y129" si="30">U127*X127</f>
        <v>0</v>
      </c>
      <c r="AA127" s="31"/>
      <c r="AB127" s="31">
        <f t="shared" ref="AB127:AB129" si="31">SUMIF(AA127,"Y",K127)*X127</f>
        <v>0</v>
      </c>
      <c r="AC127" s="31"/>
      <c r="AD127" s="31">
        <f t="shared" ref="AD127:AD129" si="32">(I127-AB127)*COUNTIF(AL127:AU127,"L")</f>
        <v>0</v>
      </c>
      <c r="AE127" s="31"/>
      <c r="AF127" s="31"/>
      <c r="AG127" s="31">
        <f t="shared" ref="AG127:AG129" si="33">IFERROR(COUNTIF(AL127:AU127,"S")/(COUNTIF(AL127:AU127,"V")+COUNTIF(AL127:AU127,"S")),0)</f>
        <v>0</v>
      </c>
      <c r="AH127" s="31">
        <f t="shared" ref="AH127:AH129" si="34">(Y127-AB127-AD127)*AG127</f>
        <v>0</v>
      </c>
      <c r="AI127" s="31"/>
      <c r="AJ127" s="31">
        <f t="shared" ref="AJ127:AJ129" si="35">COUNTIF(AL127:AU127,"V")</f>
        <v>0</v>
      </c>
      <c r="AK127" s="31">
        <f t="shared" ref="AK127:AK129" si="36">Y127-AB127-AD127-AH127</f>
        <v>0</v>
      </c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</row>
    <row r="128" spans="2:50" s="154" customFormat="1" ht="34.5" customHeight="1" outlineLevel="1">
      <c r="B128" s="52" t="s">
        <v>2583</v>
      </c>
      <c r="C128" s="213" t="s">
        <v>2584</v>
      </c>
      <c r="D128" s="53" t="s">
        <v>95</v>
      </c>
      <c r="E128" s="213">
        <v>43794</v>
      </c>
      <c r="F128" s="35" t="s">
        <v>12</v>
      </c>
      <c r="G128" s="46"/>
      <c r="H128" s="28">
        <f t="shared" ref="H128" si="37">I128+J128</f>
        <v>520</v>
      </c>
      <c r="I128" s="48">
        <v>200</v>
      </c>
      <c r="J128" s="48">
        <v>320</v>
      </c>
      <c r="K128" s="253">
        <v>0</v>
      </c>
      <c r="L128" s="173"/>
      <c r="M128" s="173"/>
      <c r="N128" s="173"/>
      <c r="O128" s="173"/>
      <c r="P128" s="173"/>
      <c r="Q128" s="173" t="s">
        <v>1139</v>
      </c>
      <c r="R128" s="173" t="s">
        <v>1139</v>
      </c>
      <c r="S128" s="55"/>
      <c r="T128" s="31"/>
      <c r="U128" s="31">
        <f t="shared" ref="U128" si="38">SUMIF(T128,"Y",I128)</f>
        <v>0</v>
      </c>
      <c r="V128" s="30"/>
      <c r="W128" s="272"/>
      <c r="X128" s="31"/>
      <c r="Y128" s="31">
        <f t="shared" ref="Y128" si="39">U128*X128</f>
        <v>0</v>
      </c>
      <c r="AA128" s="31"/>
      <c r="AB128" s="31">
        <f t="shared" ref="AB128" si="40">SUMIF(AA128,"Y",K128)*X128</f>
        <v>0</v>
      </c>
      <c r="AC128" s="31"/>
      <c r="AD128" s="31">
        <f t="shared" ref="AD128" si="41">(I128-AB128)*COUNTIF(AL128:AU128,"L")</f>
        <v>0</v>
      </c>
      <c r="AE128" s="31"/>
      <c r="AF128" s="31"/>
      <c r="AG128" s="31">
        <f t="shared" ref="AG128" si="42">IFERROR(COUNTIF(AL128:AU128,"S")/(COUNTIF(AL128:AU128,"V")+COUNTIF(AL128:AU128,"S")),0)</f>
        <v>0</v>
      </c>
      <c r="AH128" s="31">
        <f t="shared" ref="AH128" si="43">(Y128-AB128-AD128)*AG128</f>
        <v>0</v>
      </c>
      <c r="AI128" s="31"/>
      <c r="AJ128" s="31">
        <f t="shared" ref="AJ128" si="44">COUNTIF(AL128:AU128,"V")</f>
        <v>0</v>
      </c>
      <c r="AK128" s="31">
        <f t="shared" ref="AK128" si="45">Y128-AB128-AD128-AH128</f>
        <v>0</v>
      </c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</row>
    <row r="129" spans="2:50" s="154" customFormat="1" ht="34.5" customHeight="1" outlineLevel="1">
      <c r="B129" s="52" t="s">
        <v>2585</v>
      </c>
      <c r="C129" s="213" t="s">
        <v>2586</v>
      </c>
      <c r="D129" s="53" t="s">
        <v>95</v>
      </c>
      <c r="E129" s="213">
        <v>43794</v>
      </c>
      <c r="F129" s="35" t="s">
        <v>12</v>
      </c>
      <c r="G129" s="46"/>
      <c r="H129" s="28">
        <f t="shared" si="28"/>
        <v>560</v>
      </c>
      <c r="I129" s="48">
        <v>220</v>
      </c>
      <c r="J129" s="48">
        <v>340</v>
      </c>
      <c r="K129" s="253">
        <v>0</v>
      </c>
      <c r="L129" s="173"/>
      <c r="M129" s="173"/>
      <c r="N129" s="173"/>
      <c r="O129" s="173"/>
      <c r="P129" s="173"/>
      <c r="Q129" s="173" t="s">
        <v>1139</v>
      </c>
      <c r="R129" s="173" t="s">
        <v>1139</v>
      </c>
      <c r="S129" s="55"/>
      <c r="T129" s="31"/>
      <c r="U129" s="31">
        <f t="shared" si="29"/>
        <v>0</v>
      </c>
      <c r="V129" s="30"/>
      <c r="W129" s="272"/>
      <c r="X129" s="31"/>
      <c r="Y129" s="31">
        <f t="shared" si="30"/>
        <v>0</v>
      </c>
      <c r="AA129" s="31"/>
      <c r="AB129" s="31">
        <f t="shared" si="31"/>
        <v>0</v>
      </c>
      <c r="AC129" s="31"/>
      <c r="AD129" s="31">
        <f t="shared" si="32"/>
        <v>0</v>
      </c>
      <c r="AE129" s="31"/>
      <c r="AF129" s="31"/>
      <c r="AG129" s="31">
        <f t="shared" si="33"/>
        <v>0</v>
      </c>
      <c r="AH129" s="31">
        <f t="shared" si="34"/>
        <v>0</v>
      </c>
      <c r="AI129" s="31"/>
      <c r="AJ129" s="31">
        <f t="shared" si="35"/>
        <v>0</v>
      </c>
      <c r="AK129" s="31">
        <f t="shared" si="36"/>
        <v>0</v>
      </c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</row>
    <row r="130" spans="2:50" s="154" customFormat="1" ht="34.5" customHeight="1" outlineLevel="1">
      <c r="B130" s="52" t="s">
        <v>2587</v>
      </c>
      <c r="C130" s="213" t="s">
        <v>2588</v>
      </c>
      <c r="D130" s="53" t="s">
        <v>95</v>
      </c>
      <c r="E130" s="213">
        <v>43791</v>
      </c>
      <c r="F130" s="35" t="s">
        <v>12</v>
      </c>
      <c r="G130" s="46"/>
      <c r="H130" s="28">
        <f t="shared" si="19"/>
        <v>230</v>
      </c>
      <c r="I130" s="48">
        <v>115</v>
      </c>
      <c r="J130" s="48">
        <v>115</v>
      </c>
      <c r="K130" s="253">
        <v>0</v>
      </c>
      <c r="L130" s="173"/>
      <c r="M130" s="173"/>
      <c r="N130" s="173"/>
      <c r="O130" s="173"/>
      <c r="P130" s="173"/>
      <c r="Q130" s="173" t="s">
        <v>1139</v>
      </c>
      <c r="R130" s="173" t="s">
        <v>1139</v>
      </c>
      <c r="S130" s="55"/>
      <c r="T130" s="31"/>
      <c r="U130" s="31">
        <f t="shared" si="20"/>
        <v>0</v>
      </c>
      <c r="V130" s="30"/>
      <c r="W130" s="272"/>
      <c r="X130" s="31"/>
      <c r="Y130" s="31">
        <f t="shared" si="21"/>
        <v>0</v>
      </c>
      <c r="AA130" s="31"/>
      <c r="AB130" s="31">
        <f t="shared" si="22"/>
        <v>0</v>
      </c>
      <c r="AC130" s="31"/>
      <c r="AD130" s="31">
        <f t="shared" si="23"/>
        <v>0</v>
      </c>
      <c r="AE130" s="31"/>
      <c r="AF130" s="31"/>
      <c r="AG130" s="31">
        <f t="shared" si="24"/>
        <v>0</v>
      </c>
      <c r="AH130" s="31">
        <f t="shared" si="25"/>
        <v>0</v>
      </c>
      <c r="AI130" s="31"/>
      <c r="AJ130" s="31">
        <f t="shared" si="26"/>
        <v>0</v>
      </c>
      <c r="AK130" s="31">
        <f t="shared" si="27"/>
        <v>0</v>
      </c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</row>
    <row r="131" spans="2:50" s="154" customFormat="1" ht="16.5" customHeight="1">
      <c r="B131" s="405" t="s">
        <v>240</v>
      </c>
      <c r="C131" s="405"/>
      <c r="D131" s="405"/>
      <c r="E131" s="406"/>
      <c r="F131" s="41" t="s">
        <v>7</v>
      </c>
      <c r="G131" s="42"/>
      <c r="H131" s="23">
        <f>H132/60</f>
        <v>523.35</v>
      </c>
      <c r="I131" s="23">
        <f>I132/60</f>
        <v>239.2</v>
      </c>
      <c r="J131" s="23">
        <f>J132/60</f>
        <v>284.14999999999998</v>
      </c>
      <c r="K131" s="252">
        <f>K132/60</f>
        <v>5</v>
      </c>
      <c r="L131" s="42"/>
      <c r="M131" s="42"/>
      <c r="N131" s="42"/>
      <c r="O131" s="42"/>
      <c r="P131" s="42"/>
      <c r="Q131" s="42"/>
      <c r="R131" s="42"/>
      <c r="S131" s="43"/>
      <c r="T131" s="42"/>
      <c r="U131" s="23">
        <f>U132/60</f>
        <v>0</v>
      </c>
      <c r="V131" s="43"/>
      <c r="W131" s="274"/>
      <c r="X131" s="42"/>
      <c r="Y131" s="23">
        <f>Y132/60</f>
        <v>0</v>
      </c>
      <c r="AA131" s="45"/>
      <c r="AB131" s="45">
        <f t="shared" ref="AB131:AK131" si="46">AB132/60</f>
        <v>0</v>
      </c>
      <c r="AC131" s="45"/>
      <c r="AD131" s="45">
        <f>AD132/60</f>
        <v>0</v>
      </c>
      <c r="AE131" s="45"/>
      <c r="AF131" s="45"/>
      <c r="AG131" s="45"/>
      <c r="AH131" s="45">
        <f>AH132/60</f>
        <v>0</v>
      </c>
      <c r="AI131" s="45"/>
      <c r="AJ131" s="42"/>
      <c r="AK131" s="45">
        <f t="shared" si="46"/>
        <v>0</v>
      </c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5"/>
      <c r="AW131" s="45"/>
      <c r="AX131" s="45">
        <f>AX132/60</f>
        <v>0</v>
      </c>
    </row>
    <row r="132" spans="2:50" s="154" customFormat="1" ht="20.5" customHeight="1">
      <c r="B132" s="405"/>
      <c r="C132" s="405"/>
      <c r="D132" s="405"/>
      <c r="E132" s="406"/>
      <c r="F132" s="44" t="s">
        <v>8</v>
      </c>
      <c r="G132" s="45"/>
      <c r="H132" s="23">
        <f>SUM(I132:J132)</f>
        <v>31401</v>
      </c>
      <c r="I132" s="23">
        <f>SUMIF($F$133:$F$166,"DQA",I133:I166)</f>
        <v>14352</v>
      </c>
      <c r="J132" s="23">
        <f>SUMIF($F$133:$F$166,"DQA",J133:J166)</f>
        <v>17049</v>
      </c>
      <c r="K132" s="252">
        <f>SUM(K133:K166)</f>
        <v>300</v>
      </c>
      <c r="L132" s="42"/>
      <c r="M132" s="42"/>
      <c r="N132" s="42"/>
      <c r="O132" s="42"/>
      <c r="P132" s="42"/>
      <c r="Q132" s="42"/>
      <c r="R132" s="42"/>
      <c r="S132" s="43"/>
      <c r="T132" s="42"/>
      <c r="U132" s="23">
        <f>SUM(U133:U166)</f>
        <v>0</v>
      </c>
      <c r="V132" s="43"/>
      <c r="W132" s="274"/>
      <c r="X132" s="42"/>
      <c r="Y132" s="23">
        <f>SUM(Y133:Y166)</f>
        <v>0</v>
      </c>
      <c r="AA132" s="45"/>
      <c r="AB132" s="45">
        <f t="shared" ref="AB132" si="47">SUM(AB133:AB166)</f>
        <v>0</v>
      </c>
      <c r="AC132" s="45"/>
      <c r="AD132" s="45">
        <f>SUM(AD133:AD166)</f>
        <v>0</v>
      </c>
      <c r="AE132" s="45"/>
      <c r="AF132" s="45"/>
      <c r="AG132" s="45"/>
      <c r="AH132" s="45">
        <f>SUM(AH133:AH166)</f>
        <v>0</v>
      </c>
      <c r="AI132" s="45"/>
      <c r="AJ132" s="42"/>
      <c r="AK132" s="45">
        <f t="shared" ref="AK132" si="48">SUM(AK133:AK166)</f>
        <v>0</v>
      </c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5"/>
      <c r="AW132" s="45"/>
      <c r="AX132" s="45">
        <f t="shared" ref="AX132" si="49">SUM(AX133:AX166)</f>
        <v>0</v>
      </c>
    </row>
    <row r="133" spans="2:50" s="154" customFormat="1" ht="23.5" customHeight="1" outlineLevel="1">
      <c r="B133" s="155" t="s">
        <v>241</v>
      </c>
      <c r="C133" s="14" t="s">
        <v>242</v>
      </c>
      <c r="D133" s="25" t="s">
        <v>243</v>
      </c>
      <c r="E133" s="16">
        <v>43294</v>
      </c>
      <c r="F133" s="17" t="s">
        <v>12</v>
      </c>
      <c r="G133" s="27" t="s">
        <v>13</v>
      </c>
      <c r="H133" s="28">
        <f t="shared" ref="H133:H163" si="50">I133+J133</f>
        <v>1712</v>
      </c>
      <c r="I133" s="48">
        <v>1225</v>
      </c>
      <c r="J133" s="48">
        <v>487</v>
      </c>
      <c r="K133" s="253">
        <v>0</v>
      </c>
      <c r="L133" s="31" t="s">
        <v>1139</v>
      </c>
      <c r="M133" s="31" t="s">
        <v>1139</v>
      </c>
      <c r="N133" s="31" t="s">
        <v>1140</v>
      </c>
      <c r="O133" s="31" t="s">
        <v>1139</v>
      </c>
      <c r="P133" s="31" t="s">
        <v>1140</v>
      </c>
      <c r="Q133" s="31" t="s">
        <v>1139</v>
      </c>
      <c r="R133" s="31" t="s">
        <v>1139</v>
      </c>
      <c r="S133" s="55" t="s">
        <v>1218</v>
      </c>
      <c r="T133" s="31"/>
      <c r="U133" s="31">
        <f t="shared" ref="U133:U166" si="51">SUMIF(T133,"Y",I133)</f>
        <v>0</v>
      </c>
      <c r="V133" s="30"/>
      <c r="W133" s="272"/>
      <c r="X133" s="31"/>
      <c r="Y133" s="31">
        <f t="shared" ref="Y133:Y166" si="52">U133*X133</f>
        <v>0</v>
      </c>
      <c r="AA133" s="31"/>
      <c r="AB133" s="31">
        <f t="shared" ref="AB133:AB166" si="53">SUMIF(AA133,"Y",K133)*X133</f>
        <v>0</v>
      </c>
      <c r="AC133" s="31"/>
      <c r="AD133" s="31">
        <f t="shared" ref="AD133:AD166" si="54">(I133-AB133)*COUNTIF(AL133:AU133,"L")</f>
        <v>0</v>
      </c>
      <c r="AE133" s="31"/>
      <c r="AF133" s="31"/>
      <c r="AG133" s="31">
        <f t="shared" ref="AG133:AG166" si="55">IFERROR(COUNTIF(AL133:AU133,"S")/(COUNTIF(AL133:AU133,"V")+COUNTIF(AL133:AU133,"S")),0)</f>
        <v>0</v>
      </c>
      <c r="AH133" s="31">
        <f t="shared" ref="AH133:AH166" si="56">(Y133-AB133-AD133)*AG133</f>
        <v>0</v>
      </c>
      <c r="AI133" s="31"/>
      <c r="AJ133" s="31">
        <f t="shared" ref="AJ133:AJ166" si="57">COUNTIF(AL133:AU133,"V")</f>
        <v>0</v>
      </c>
      <c r="AK133" s="31">
        <f t="shared" ref="AK133:AK166" si="58">Y133-AB133-AD133-AH133</f>
        <v>0</v>
      </c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</row>
    <row r="134" spans="2:50" s="154" customFormat="1" ht="23.5" customHeight="1" outlineLevel="1">
      <c r="B134" s="155" t="s">
        <v>244</v>
      </c>
      <c r="C134" s="14" t="s">
        <v>245</v>
      </c>
      <c r="D134" s="25" t="s">
        <v>1357</v>
      </c>
      <c r="E134" s="16">
        <v>43693</v>
      </c>
      <c r="F134" s="17" t="s">
        <v>12</v>
      </c>
      <c r="G134" s="27" t="s">
        <v>13</v>
      </c>
      <c r="H134" s="28">
        <f t="shared" si="50"/>
        <v>376</v>
      </c>
      <c r="I134" s="48">
        <v>370</v>
      </c>
      <c r="J134" s="48">
        <v>6</v>
      </c>
      <c r="K134" s="253">
        <v>0</v>
      </c>
      <c r="L134" s="31" t="s">
        <v>1139</v>
      </c>
      <c r="M134" s="31" t="s">
        <v>1139</v>
      </c>
      <c r="N134" s="31" t="s">
        <v>1140</v>
      </c>
      <c r="O134" s="31" t="s">
        <v>1139</v>
      </c>
      <c r="P134" s="31" t="s">
        <v>1140</v>
      </c>
      <c r="Q134" s="31" t="s">
        <v>1140</v>
      </c>
      <c r="R134" s="31" t="s">
        <v>1140</v>
      </c>
      <c r="S134" s="55" t="s">
        <v>1218</v>
      </c>
      <c r="T134" s="31"/>
      <c r="U134" s="31">
        <f t="shared" si="51"/>
        <v>0</v>
      </c>
      <c r="V134" s="30"/>
      <c r="W134" s="272"/>
      <c r="X134" s="31"/>
      <c r="Y134" s="31">
        <f t="shared" si="52"/>
        <v>0</v>
      </c>
      <c r="AA134" s="31"/>
      <c r="AB134" s="31">
        <f t="shared" si="53"/>
        <v>0</v>
      </c>
      <c r="AC134" s="31"/>
      <c r="AD134" s="31">
        <f t="shared" si="54"/>
        <v>0</v>
      </c>
      <c r="AE134" s="31"/>
      <c r="AF134" s="31"/>
      <c r="AG134" s="31">
        <f t="shared" si="55"/>
        <v>0</v>
      </c>
      <c r="AH134" s="31">
        <f t="shared" si="56"/>
        <v>0</v>
      </c>
      <c r="AI134" s="31"/>
      <c r="AJ134" s="31">
        <f t="shared" si="57"/>
        <v>0</v>
      </c>
      <c r="AK134" s="31">
        <f t="shared" si="58"/>
        <v>0</v>
      </c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</row>
    <row r="135" spans="2:50" s="154" customFormat="1" ht="23.5" customHeight="1" outlineLevel="1">
      <c r="B135" s="155" t="s">
        <v>246</v>
      </c>
      <c r="C135" s="14" t="s">
        <v>247</v>
      </c>
      <c r="D135" s="25" t="s">
        <v>36</v>
      </c>
      <c r="E135" s="16">
        <v>43073</v>
      </c>
      <c r="F135" s="17" t="s">
        <v>12</v>
      </c>
      <c r="G135" s="27" t="s">
        <v>24</v>
      </c>
      <c r="H135" s="28">
        <f t="shared" si="50"/>
        <v>120</v>
      </c>
      <c r="I135" s="48">
        <v>60</v>
      </c>
      <c r="J135" s="48">
        <v>60</v>
      </c>
      <c r="K135" s="253">
        <v>0</v>
      </c>
      <c r="L135" s="31" t="s">
        <v>1139</v>
      </c>
      <c r="M135" s="31" t="s">
        <v>1139</v>
      </c>
      <c r="N135" s="31" t="s">
        <v>1140</v>
      </c>
      <c r="O135" s="31" t="s">
        <v>1139</v>
      </c>
      <c r="P135" s="174" t="s">
        <v>1176</v>
      </c>
      <c r="Q135" s="31" t="s">
        <v>1139</v>
      </c>
      <c r="R135" s="31" t="s">
        <v>1139</v>
      </c>
      <c r="S135" s="55" t="s">
        <v>1218</v>
      </c>
      <c r="T135" s="31"/>
      <c r="U135" s="31">
        <f t="shared" si="51"/>
        <v>0</v>
      </c>
      <c r="V135" s="30"/>
      <c r="W135" s="272"/>
      <c r="X135" s="31"/>
      <c r="Y135" s="31">
        <f t="shared" si="52"/>
        <v>0</v>
      </c>
      <c r="AA135" s="31"/>
      <c r="AB135" s="31">
        <f t="shared" si="53"/>
        <v>0</v>
      </c>
      <c r="AC135" s="31"/>
      <c r="AD135" s="31">
        <f t="shared" si="54"/>
        <v>0</v>
      </c>
      <c r="AE135" s="31"/>
      <c r="AF135" s="31"/>
      <c r="AG135" s="31">
        <f t="shared" si="55"/>
        <v>0</v>
      </c>
      <c r="AH135" s="31">
        <f t="shared" si="56"/>
        <v>0</v>
      </c>
      <c r="AI135" s="31"/>
      <c r="AJ135" s="31">
        <f t="shared" si="57"/>
        <v>0</v>
      </c>
      <c r="AK135" s="31">
        <f t="shared" si="58"/>
        <v>0</v>
      </c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</row>
    <row r="136" spans="2:50" s="154" customFormat="1" ht="23.5" customHeight="1" outlineLevel="1">
      <c r="B136" s="155" t="s">
        <v>248</v>
      </c>
      <c r="C136" s="14" t="s">
        <v>249</v>
      </c>
      <c r="D136" s="25" t="s">
        <v>156</v>
      </c>
      <c r="E136" s="16">
        <v>43216</v>
      </c>
      <c r="F136" s="17" t="s">
        <v>12</v>
      </c>
      <c r="G136" s="27" t="s">
        <v>13</v>
      </c>
      <c r="H136" s="28">
        <f t="shared" si="50"/>
        <v>1114</v>
      </c>
      <c r="I136" s="48">
        <v>451</v>
      </c>
      <c r="J136" s="48">
        <v>663</v>
      </c>
      <c r="K136" s="253">
        <v>0</v>
      </c>
      <c r="L136" s="31" t="s">
        <v>1139</v>
      </c>
      <c r="M136" s="31" t="s">
        <v>1139</v>
      </c>
      <c r="N136" s="31" t="s">
        <v>1140</v>
      </c>
      <c r="O136" s="31" t="s">
        <v>1139</v>
      </c>
      <c r="P136" s="31" t="s">
        <v>1140</v>
      </c>
      <c r="Q136" s="31" t="s">
        <v>1139</v>
      </c>
      <c r="R136" s="31" t="s">
        <v>1139</v>
      </c>
      <c r="S136" s="55" t="s">
        <v>1232</v>
      </c>
      <c r="T136" s="31"/>
      <c r="U136" s="31">
        <f t="shared" si="51"/>
        <v>0</v>
      </c>
      <c r="V136" s="30"/>
      <c r="W136" s="272"/>
      <c r="X136" s="31"/>
      <c r="Y136" s="31">
        <f t="shared" si="52"/>
        <v>0</v>
      </c>
      <c r="AA136" s="31"/>
      <c r="AB136" s="31">
        <f t="shared" si="53"/>
        <v>0</v>
      </c>
      <c r="AC136" s="31"/>
      <c r="AD136" s="31">
        <f t="shared" si="54"/>
        <v>0</v>
      </c>
      <c r="AE136" s="31"/>
      <c r="AF136" s="31"/>
      <c r="AG136" s="31">
        <f t="shared" si="55"/>
        <v>0</v>
      </c>
      <c r="AH136" s="31">
        <f t="shared" si="56"/>
        <v>0</v>
      </c>
      <c r="AI136" s="31"/>
      <c r="AJ136" s="31">
        <f t="shared" si="57"/>
        <v>0</v>
      </c>
      <c r="AK136" s="31">
        <f t="shared" si="58"/>
        <v>0</v>
      </c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</row>
    <row r="137" spans="2:50" s="154" customFormat="1" ht="23.5" customHeight="1" outlineLevel="1">
      <c r="B137" s="155" t="s">
        <v>250</v>
      </c>
      <c r="C137" s="14" t="s">
        <v>251</v>
      </c>
      <c r="D137" s="25" t="s">
        <v>1358</v>
      </c>
      <c r="E137" s="16">
        <v>43693</v>
      </c>
      <c r="F137" s="17" t="s">
        <v>12</v>
      </c>
      <c r="G137" s="27" t="s">
        <v>13</v>
      </c>
      <c r="H137" s="28">
        <f t="shared" si="50"/>
        <v>6771</v>
      </c>
      <c r="I137" s="48">
        <v>1173</v>
      </c>
      <c r="J137" s="56">
        <v>5598</v>
      </c>
      <c r="K137" s="254">
        <v>160</v>
      </c>
      <c r="L137" s="31" t="s">
        <v>1139</v>
      </c>
      <c r="M137" s="31" t="s">
        <v>1139</v>
      </c>
      <c r="N137" s="31" t="s">
        <v>1140</v>
      </c>
      <c r="O137" s="31" t="s">
        <v>1139</v>
      </c>
      <c r="P137" s="31" t="s">
        <v>1140</v>
      </c>
      <c r="Q137" s="31" t="s">
        <v>1139</v>
      </c>
      <c r="R137" s="31" t="s">
        <v>1139</v>
      </c>
      <c r="S137" s="55" t="s">
        <v>1218</v>
      </c>
      <c r="T137" s="31"/>
      <c r="U137" s="31">
        <f t="shared" si="51"/>
        <v>0</v>
      </c>
      <c r="V137" s="30"/>
      <c r="W137" s="272"/>
      <c r="X137" s="31"/>
      <c r="Y137" s="31">
        <f t="shared" si="52"/>
        <v>0</v>
      </c>
      <c r="AA137" s="174"/>
      <c r="AB137" s="31">
        <f t="shared" si="53"/>
        <v>0</v>
      </c>
      <c r="AC137" s="31"/>
      <c r="AD137" s="31">
        <f t="shared" si="54"/>
        <v>0</v>
      </c>
      <c r="AE137" s="31"/>
      <c r="AF137" s="31"/>
      <c r="AG137" s="31">
        <f t="shared" si="55"/>
        <v>0</v>
      </c>
      <c r="AH137" s="31">
        <f t="shared" si="56"/>
        <v>0</v>
      </c>
      <c r="AI137" s="31"/>
      <c r="AJ137" s="31">
        <f t="shared" si="57"/>
        <v>0</v>
      </c>
      <c r="AK137" s="235">
        <f t="shared" si="58"/>
        <v>0</v>
      </c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</row>
    <row r="138" spans="2:50" s="154" customFormat="1" ht="23.5" customHeight="1" outlineLevel="1">
      <c r="B138" s="155" t="s">
        <v>252</v>
      </c>
      <c r="C138" s="14" t="s">
        <v>253</v>
      </c>
      <c r="D138" s="25" t="s">
        <v>1359</v>
      </c>
      <c r="E138" s="16">
        <v>43693</v>
      </c>
      <c r="F138" s="17" t="s">
        <v>12</v>
      </c>
      <c r="G138" s="27" t="s">
        <v>13</v>
      </c>
      <c r="H138" s="28">
        <f t="shared" si="50"/>
        <v>723</v>
      </c>
      <c r="I138" s="48">
        <v>339</v>
      </c>
      <c r="J138" s="48">
        <v>384</v>
      </c>
      <c r="K138" s="254">
        <v>140</v>
      </c>
      <c r="L138" s="31" t="s">
        <v>1139</v>
      </c>
      <c r="M138" s="31" t="s">
        <v>1139</v>
      </c>
      <c r="N138" s="31" t="s">
        <v>1140</v>
      </c>
      <c r="O138" s="31" t="s">
        <v>1139</v>
      </c>
      <c r="P138" s="31" t="s">
        <v>1140</v>
      </c>
      <c r="Q138" s="31" t="s">
        <v>1140</v>
      </c>
      <c r="R138" s="31" t="s">
        <v>1140</v>
      </c>
      <c r="S138" s="55" t="s">
        <v>1218</v>
      </c>
      <c r="T138" s="31"/>
      <c r="U138" s="31">
        <f t="shared" si="51"/>
        <v>0</v>
      </c>
      <c r="V138" s="30"/>
      <c r="W138" s="272"/>
      <c r="X138" s="31"/>
      <c r="Y138" s="31">
        <f t="shared" si="52"/>
        <v>0</v>
      </c>
      <c r="AA138" s="174"/>
      <c r="AB138" s="31">
        <f t="shared" si="53"/>
        <v>0</v>
      </c>
      <c r="AC138" s="31"/>
      <c r="AD138" s="31">
        <f t="shared" si="54"/>
        <v>0</v>
      </c>
      <c r="AE138" s="31"/>
      <c r="AF138" s="31"/>
      <c r="AG138" s="31">
        <f t="shared" si="55"/>
        <v>0</v>
      </c>
      <c r="AH138" s="31">
        <f t="shared" si="56"/>
        <v>0</v>
      </c>
      <c r="AI138" s="31"/>
      <c r="AJ138" s="31">
        <f t="shared" si="57"/>
        <v>0</v>
      </c>
      <c r="AK138" s="235">
        <f t="shared" si="58"/>
        <v>0</v>
      </c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</row>
    <row r="139" spans="2:50" s="154" customFormat="1" ht="23.5" customHeight="1" outlineLevel="1">
      <c r="B139" s="155" t="s">
        <v>254</v>
      </c>
      <c r="C139" s="14" t="s">
        <v>255</v>
      </c>
      <c r="D139" s="25" t="s">
        <v>58</v>
      </c>
      <c r="E139" s="16">
        <v>43073</v>
      </c>
      <c r="F139" s="17" t="s">
        <v>12</v>
      </c>
      <c r="G139" s="27" t="s">
        <v>24</v>
      </c>
      <c r="H139" s="28">
        <f t="shared" si="50"/>
        <v>732</v>
      </c>
      <c r="I139" s="48">
        <v>366</v>
      </c>
      <c r="J139" s="48">
        <v>366</v>
      </c>
      <c r="K139" s="253">
        <v>0</v>
      </c>
      <c r="L139" s="31" t="s">
        <v>1139</v>
      </c>
      <c r="M139" s="31" t="s">
        <v>1139</v>
      </c>
      <c r="N139" s="31" t="s">
        <v>1140</v>
      </c>
      <c r="O139" s="31" t="s">
        <v>1139</v>
      </c>
      <c r="P139" s="31" t="s">
        <v>1140</v>
      </c>
      <c r="Q139" s="31" t="s">
        <v>1139</v>
      </c>
      <c r="R139" s="31" t="s">
        <v>1139</v>
      </c>
      <c r="S139" s="55" t="s">
        <v>1218</v>
      </c>
      <c r="T139" s="31"/>
      <c r="U139" s="31">
        <f t="shared" si="51"/>
        <v>0</v>
      </c>
      <c r="V139" s="30"/>
      <c r="W139" s="272"/>
      <c r="X139" s="31"/>
      <c r="Y139" s="31">
        <f t="shared" si="52"/>
        <v>0</v>
      </c>
      <c r="AA139" s="31"/>
      <c r="AB139" s="31">
        <f t="shared" si="53"/>
        <v>0</v>
      </c>
      <c r="AC139" s="31"/>
      <c r="AD139" s="31">
        <f t="shared" si="54"/>
        <v>0</v>
      </c>
      <c r="AE139" s="31"/>
      <c r="AF139" s="31"/>
      <c r="AG139" s="31">
        <f t="shared" si="55"/>
        <v>0</v>
      </c>
      <c r="AH139" s="31">
        <f t="shared" si="56"/>
        <v>0</v>
      </c>
      <c r="AI139" s="31"/>
      <c r="AJ139" s="31">
        <f t="shared" si="57"/>
        <v>0</v>
      </c>
      <c r="AK139" s="31">
        <f t="shared" si="58"/>
        <v>0</v>
      </c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</row>
    <row r="140" spans="2:50" s="154" customFormat="1" ht="23.5" customHeight="1" outlineLevel="1">
      <c r="B140" s="155" t="s">
        <v>256</v>
      </c>
      <c r="C140" s="14" t="s">
        <v>257</v>
      </c>
      <c r="D140" s="25" t="s">
        <v>36</v>
      </c>
      <c r="E140" s="16">
        <v>43670</v>
      </c>
      <c r="F140" s="17" t="s">
        <v>258</v>
      </c>
      <c r="G140" s="27" t="s">
        <v>13</v>
      </c>
      <c r="H140" s="28">
        <f t="shared" si="50"/>
        <v>391</v>
      </c>
      <c r="I140" s="48">
        <v>391</v>
      </c>
      <c r="J140" s="48">
        <v>0</v>
      </c>
      <c r="K140" s="253">
        <v>0</v>
      </c>
      <c r="L140" s="31" t="s">
        <v>1139</v>
      </c>
      <c r="M140" s="31" t="s">
        <v>1139</v>
      </c>
      <c r="N140" s="31" t="s">
        <v>1139</v>
      </c>
      <c r="O140" s="31" t="s">
        <v>1139</v>
      </c>
      <c r="P140" s="31" t="s">
        <v>1139</v>
      </c>
      <c r="Q140" s="31" t="s">
        <v>1139</v>
      </c>
      <c r="R140" s="31" t="s">
        <v>1139</v>
      </c>
      <c r="S140" s="55" t="s">
        <v>1223</v>
      </c>
      <c r="T140" s="31"/>
      <c r="U140" s="31">
        <f t="shared" si="51"/>
        <v>0</v>
      </c>
      <c r="V140" s="30"/>
      <c r="W140" s="272"/>
      <c r="X140" s="31"/>
      <c r="Y140" s="31">
        <f t="shared" si="52"/>
        <v>0</v>
      </c>
      <c r="AA140" s="31"/>
      <c r="AB140" s="31">
        <f t="shared" si="53"/>
        <v>0</v>
      </c>
      <c r="AC140" s="31"/>
      <c r="AD140" s="31">
        <f t="shared" si="54"/>
        <v>0</v>
      </c>
      <c r="AE140" s="31"/>
      <c r="AF140" s="31"/>
      <c r="AG140" s="31">
        <f t="shared" si="55"/>
        <v>0</v>
      </c>
      <c r="AH140" s="31">
        <f t="shared" si="56"/>
        <v>0</v>
      </c>
      <c r="AI140" s="31"/>
      <c r="AJ140" s="31">
        <f t="shared" si="57"/>
        <v>0</v>
      </c>
      <c r="AK140" s="31">
        <f t="shared" si="58"/>
        <v>0</v>
      </c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</row>
    <row r="141" spans="2:50" s="154" customFormat="1" ht="26" outlineLevel="1">
      <c r="B141" s="155" t="s">
        <v>259</v>
      </c>
      <c r="C141" s="14" t="s">
        <v>260</v>
      </c>
      <c r="D141" s="25" t="s">
        <v>19</v>
      </c>
      <c r="E141" s="16">
        <v>43517</v>
      </c>
      <c r="F141" s="17" t="s">
        <v>12</v>
      </c>
      <c r="G141" s="27" t="s">
        <v>13</v>
      </c>
      <c r="H141" s="28">
        <f t="shared" si="50"/>
        <v>1955</v>
      </c>
      <c r="I141" s="48">
        <v>755</v>
      </c>
      <c r="J141" s="48">
        <v>1200</v>
      </c>
      <c r="K141" s="253">
        <v>0</v>
      </c>
      <c r="L141" s="31" t="s">
        <v>1139</v>
      </c>
      <c r="M141" s="31" t="s">
        <v>1139</v>
      </c>
      <c r="N141" s="31" t="s">
        <v>1140</v>
      </c>
      <c r="O141" s="31" t="s">
        <v>1139</v>
      </c>
      <c r="P141" s="31" t="s">
        <v>1140</v>
      </c>
      <c r="Q141" s="31" t="s">
        <v>1139</v>
      </c>
      <c r="R141" s="31" t="s">
        <v>1139</v>
      </c>
      <c r="S141" s="55" t="s">
        <v>1224</v>
      </c>
      <c r="T141" s="31"/>
      <c r="U141" s="31">
        <f t="shared" si="51"/>
        <v>0</v>
      </c>
      <c r="V141" s="30"/>
      <c r="W141" s="272"/>
      <c r="X141" s="31"/>
      <c r="Y141" s="31">
        <f t="shared" si="52"/>
        <v>0</v>
      </c>
      <c r="AA141" s="31"/>
      <c r="AB141" s="31">
        <f t="shared" si="53"/>
        <v>0</v>
      </c>
      <c r="AC141" s="31"/>
      <c r="AD141" s="31">
        <f t="shared" si="54"/>
        <v>0</v>
      </c>
      <c r="AE141" s="31"/>
      <c r="AF141" s="31"/>
      <c r="AG141" s="31">
        <f t="shared" si="55"/>
        <v>0</v>
      </c>
      <c r="AH141" s="31">
        <f t="shared" si="56"/>
        <v>0</v>
      </c>
      <c r="AI141" s="31"/>
      <c r="AJ141" s="31">
        <f t="shared" si="57"/>
        <v>0</v>
      </c>
      <c r="AK141" s="31">
        <f t="shared" si="58"/>
        <v>0</v>
      </c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</row>
    <row r="142" spans="2:50" s="154" customFormat="1" ht="26" outlineLevel="1">
      <c r="B142" s="155" t="s">
        <v>261</v>
      </c>
      <c r="C142" s="14" t="s">
        <v>262</v>
      </c>
      <c r="D142" s="25" t="s">
        <v>19</v>
      </c>
      <c r="E142" s="16">
        <v>43073</v>
      </c>
      <c r="F142" s="17" t="s">
        <v>12</v>
      </c>
      <c r="G142" s="27" t="s">
        <v>13</v>
      </c>
      <c r="H142" s="28">
        <f t="shared" si="50"/>
        <v>2350</v>
      </c>
      <c r="I142" s="48">
        <v>700</v>
      </c>
      <c r="J142" s="48">
        <v>1650</v>
      </c>
      <c r="K142" s="253">
        <v>0</v>
      </c>
      <c r="L142" s="31" t="s">
        <v>1139</v>
      </c>
      <c r="M142" s="31" t="s">
        <v>1139</v>
      </c>
      <c r="N142" s="31" t="s">
        <v>1140</v>
      </c>
      <c r="O142" s="31" t="s">
        <v>1139</v>
      </c>
      <c r="P142" s="31" t="s">
        <v>1140</v>
      </c>
      <c r="Q142" s="31" t="s">
        <v>1139</v>
      </c>
      <c r="R142" s="31" t="s">
        <v>1139</v>
      </c>
      <c r="S142" s="55" t="s">
        <v>1231</v>
      </c>
      <c r="T142" s="31"/>
      <c r="U142" s="31">
        <f t="shared" si="51"/>
        <v>0</v>
      </c>
      <c r="V142" s="30"/>
      <c r="W142" s="272"/>
      <c r="X142" s="31"/>
      <c r="Y142" s="31">
        <f t="shared" si="52"/>
        <v>0</v>
      </c>
      <c r="AA142" s="31"/>
      <c r="AB142" s="31">
        <f t="shared" si="53"/>
        <v>0</v>
      </c>
      <c r="AC142" s="31"/>
      <c r="AD142" s="31">
        <f t="shared" si="54"/>
        <v>0</v>
      </c>
      <c r="AE142" s="31"/>
      <c r="AF142" s="31"/>
      <c r="AG142" s="31">
        <f t="shared" si="55"/>
        <v>0</v>
      </c>
      <c r="AH142" s="31">
        <f t="shared" si="56"/>
        <v>0</v>
      </c>
      <c r="AI142" s="31"/>
      <c r="AJ142" s="31">
        <f t="shared" si="57"/>
        <v>0</v>
      </c>
      <c r="AK142" s="31">
        <f t="shared" si="58"/>
        <v>0</v>
      </c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</row>
    <row r="143" spans="2:50" s="154" customFormat="1" ht="26" outlineLevel="1">
      <c r="B143" s="155" t="s">
        <v>263</v>
      </c>
      <c r="C143" s="14" t="s">
        <v>264</v>
      </c>
      <c r="D143" s="25" t="s">
        <v>36</v>
      </c>
      <c r="E143" s="16">
        <v>43073</v>
      </c>
      <c r="F143" s="17" t="s">
        <v>12</v>
      </c>
      <c r="G143" s="27" t="s">
        <v>13</v>
      </c>
      <c r="H143" s="28">
        <f t="shared" si="50"/>
        <v>170</v>
      </c>
      <c r="I143" s="48">
        <v>85</v>
      </c>
      <c r="J143" s="48">
        <v>85</v>
      </c>
      <c r="K143" s="253">
        <v>0</v>
      </c>
      <c r="L143" s="31" t="s">
        <v>1139</v>
      </c>
      <c r="M143" s="31" t="s">
        <v>1139</v>
      </c>
      <c r="N143" s="31" t="s">
        <v>1140</v>
      </c>
      <c r="O143" s="31" t="s">
        <v>1139</v>
      </c>
      <c r="P143" s="31" t="s">
        <v>1140</v>
      </c>
      <c r="Q143" s="31" t="s">
        <v>1140</v>
      </c>
      <c r="R143" s="31" t="s">
        <v>1140</v>
      </c>
      <c r="S143" s="55" t="s">
        <v>1232</v>
      </c>
      <c r="T143" s="31"/>
      <c r="U143" s="31">
        <f t="shared" si="51"/>
        <v>0</v>
      </c>
      <c r="V143" s="30"/>
      <c r="W143" s="272"/>
      <c r="X143" s="31"/>
      <c r="Y143" s="31">
        <f t="shared" si="52"/>
        <v>0</v>
      </c>
      <c r="AA143" s="31"/>
      <c r="AB143" s="31">
        <f t="shared" si="53"/>
        <v>0</v>
      </c>
      <c r="AC143" s="31"/>
      <c r="AD143" s="31">
        <f t="shared" si="54"/>
        <v>0</v>
      </c>
      <c r="AE143" s="31"/>
      <c r="AF143" s="31"/>
      <c r="AG143" s="31">
        <f t="shared" si="55"/>
        <v>0</v>
      </c>
      <c r="AH143" s="31">
        <f t="shared" si="56"/>
        <v>0</v>
      </c>
      <c r="AI143" s="31"/>
      <c r="AJ143" s="31">
        <f t="shared" si="57"/>
        <v>0</v>
      </c>
      <c r="AK143" s="31">
        <f t="shared" si="58"/>
        <v>0</v>
      </c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</row>
    <row r="144" spans="2:50" s="154" customFormat="1" ht="13" outlineLevel="1">
      <c r="B144" s="155" t="s">
        <v>265</v>
      </c>
      <c r="C144" s="14" t="s">
        <v>266</v>
      </c>
      <c r="D144" s="25" t="s">
        <v>31</v>
      </c>
      <c r="E144" s="16">
        <v>43216</v>
      </c>
      <c r="F144" s="17" t="s">
        <v>12</v>
      </c>
      <c r="G144" s="27" t="s">
        <v>13</v>
      </c>
      <c r="H144" s="28">
        <f t="shared" si="50"/>
        <v>1055</v>
      </c>
      <c r="I144" s="48">
        <v>320</v>
      </c>
      <c r="J144" s="48">
        <v>735</v>
      </c>
      <c r="K144" s="253">
        <v>0</v>
      </c>
      <c r="L144" s="31" t="s">
        <v>1139</v>
      </c>
      <c r="M144" s="31" t="s">
        <v>1139</v>
      </c>
      <c r="N144" s="31" t="s">
        <v>1140</v>
      </c>
      <c r="O144" s="31" t="s">
        <v>1139</v>
      </c>
      <c r="P144" s="31" t="s">
        <v>1140</v>
      </c>
      <c r="Q144" s="31" t="s">
        <v>1139</v>
      </c>
      <c r="R144" s="31" t="s">
        <v>1139</v>
      </c>
      <c r="S144" s="55" t="s">
        <v>1225</v>
      </c>
      <c r="T144" s="31"/>
      <c r="U144" s="31">
        <f t="shared" si="51"/>
        <v>0</v>
      </c>
      <c r="V144" s="30"/>
      <c r="W144" s="272"/>
      <c r="X144" s="31"/>
      <c r="Y144" s="31">
        <f t="shared" si="52"/>
        <v>0</v>
      </c>
      <c r="AA144" s="31"/>
      <c r="AB144" s="31">
        <f t="shared" si="53"/>
        <v>0</v>
      </c>
      <c r="AC144" s="31"/>
      <c r="AD144" s="31">
        <f t="shared" si="54"/>
        <v>0</v>
      </c>
      <c r="AE144" s="31"/>
      <c r="AF144" s="31"/>
      <c r="AG144" s="31">
        <f t="shared" si="55"/>
        <v>0</v>
      </c>
      <c r="AH144" s="31">
        <f t="shared" si="56"/>
        <v>0</v>
      </c>
      <c r="AI144" s="31"/>
      <c r="AJ144" s="31">
        <f t="shared" si="57"/>
        <v>0</v>
      </c>
      <c r="AK144" s="31">
        <f t="shared" si="58"/>
        <v>0</v>
      </c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</row>
    <row r="145" spans="2:50" s="154" customFormat="1" ht="13" outlineLevel="1">
      <c r="B145" s="155" t="s">
        <v>267</v>
      </c>
      <c r="C145" s="14" t="s">
        <v>268</v>
      </c>
      <c r="D145" s="25" t="s">
        <v>58</v>
      </c>
      <c r="E145" s="16">
        <v>43073</v>
      </c>
      <c r="F145" s="17" t="s">
        <v>12</v>
      </c>
      <c r="G145" s="27" t="s">
        <v>13</v>
      </c>
      <c r="H145" s="28">
        <f t="shared" si="50"/>
        <v>192</v>
      </c>
      <c r="I145" s="48">
        <v>172</v>
      </c>
      <c r="J145" s="48">
        <v>20</v>
      </c>
      <c r="K145" s="253">
        <v>0</v>
      </c>
      <c r="L145" s="31" t="s">
        <v>1139</v>
      </c>
      <c r="M145" s="31" t="s">
        <v>1139</v>
      </c>
      <c r="N145" s="31" t="s">
        <v>1140</v>
      </c>
      <c r="O145" s="31" t="s">
        <v>1139</v>
      </c>
      <c r="P145" s="31" t="s">
        <v>1140</v>
      </c>
      <c r="Q145" s="31" t="s">
        <v>1139</v>
      </c>
      <c r="R145" s="31" t="s">
        <v>1139</v>
      </c>
      <c r="S145" s="55" t="s">
        <v>1226</v>
      </c>
      <c r="T145" s="31"/>
      <c r="U145" s="31">
        <f t="shared" si="51"/>
        <v>0</v>
      </c>
      <c r="V145" s="30"/>
      <c r="W145" s="272"/>
      <c r="X145" s="31"/>
      <c r="Y145" s="31">
        <f t="shared" si="52"/>
        <v>0</v>
      </c>
      <c r="AA145" s="31"/>
      <c r="AB145" s="31">
        <f t="shared" si="53"/>
        <v>0</v>
      </c>
      <c r="AC145" s="31"/>
      <c r="AD145" s="31">
        <f t="shared" si="54"/>
        <v>0</v>
      </c>
      <c r="AE145" s="31"/>
      <c r="AF145" s="31"/>
      <c r="AG145" s="31">
        <f t="shared" si="55"/>
        <v>0</v>
      </c>
      <c r="AH145" s="31">
        <f t="shared" si="56"/>
        <v>0</v>
      </c>
      <c r="AI145" s="31"/>
      <c r="AJ145" s="31">
        <f t="shared" si="57"/>
        <v>0</v>
      </c>
      <c r="AK145" s="31">
        <f t="shared" si="58"/>
        <v>0</v>
      </c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</row>
    <row r="146" spans="2:50" s="154" customFormat="1" ht="26" outlineLevel="1">
      <c r="B146" s="155" t="s">
        <v>269</v>
      </c>
      <c r="C146" s="14" t="s">
        <v>270</v>
      </c>
      <c r="D146" s="25" t="s">
        <v>58</v>
      </c>
      <c r="E146" s="16">
        <v>43174</v>
      </c>
      <c r="F146" s="17" t="s">
        <v>12</v>
      </c>
      <c r="G146" s="27" t="s">
        <v>13</v>
      </c>
      <c r="H146" s="28">
        <f t="shared" si="50"/>
        <v>321</v>
      </c>
      <c r="I146" s="48">
        <v>321</v>
      </c>
      <c r="J146" s="48">
        <v>0</v>
      </c>
      <c r="K146" s="253">
        <v>0</v>
      </c>
      <c r="L146" s="31" t="s">
        <v>1139</v>
      </c>
      <c r="M146" s="31" t="s">
        <v>1139</v>
      </c>
      <c r="N146" s="31" t="s">
        <v>1140</v>
      </c>
      <c r="O146" s="31" t="s">
        <v>1139</v>
      </c>
      <c r="P146" s="31" t="s">
        <v>1140</v>
      </c>
      <c r="Q146" s="31" t="s">
        <v>1139</v>
      </c>
      <c r="R146" s="31" t="s">
        <v>1139</v>
      </c>
      <c r="S146" s="55" t="s">
        <v>1227</v>
      </c>
      <c r="T146" s="31"/>
      <c r="U146" s="31">
        <f t="shared" si="51"/>
        <v>0</v>
      </c>
      <c r="V146" s="30"/>
      <c r="W146" s="272"/>
      <c r="X146" s="31"/>
      <c r="Y146" s="31">
        <f t="shared" si="52"/>
        <v>0</v>
      </c>
      <c r="AA146" s="31"/>
      <c r="AB146" s="31">
        <f t="shared" si="53"/>
        <v>0</v>
      </c>
      <c r="AC146" s="31"/>
      <c r="AD146" s="31">
        <f t="shared" si="54"/>
        <v>0</v>
      </c>
      <c r="AE146" s="31"/>
      <c r="AF146" s="31"/>
      <c r="AG146" s="31">
        <f t="shared" si="55"/>
        <v>0</v>
      </c>
      <c r="AH146" s="31">
        <f t="shared" si="56"/>
        <v>0</v>
      </c>
      <c r="AI146" s="31"/>
      <c r="AJ146" s="31">
        <f t="shared" si="57"/>
        <v>0</v>
      </c>
      <c r="AK146" s="31">
        <f t="shared" si="58"/>
        <v>0</v>
      </c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</row>
    <row r="147" spans="2:50" s="154" customFormat="1" ht="26" outlineLevel="1">
      <c r="B147" s="155" t="s">
        <v>271</v>
      </c>
      <c r="C147" s="14" t="s">
        <v>272</v>
      </c>
      <c r="D147" s="15" t="s">
        <v>39</v>
      </c>
      <c r="E147" s="16">
        <v>43073</v>
      </c>
      <c r="F147" s="17" t="s">
        <v>258</v>
      </c>
      <c r="G147" s="27" t="s">
        <v>13</v>
      </c>
      <c r="H147" s="28">
        <f t="shared" si="50"/>
        <v>131</v>
      </c>
      <c r="I147" s="48">
        <v>131</v>
      </c>
      <c r="J147" s="48">
        <v>0</v>
      </c>
      <c r="K147" s="253">
        <v>0</v>
      </c>
      <c r="L147" s="31" t="s">
        <v>1139</v>
      </c>
      <c r="M147" s="174" t="s">
        <v>1176</v>
      </c>
      <c r="N147" s="31" t="s">
        <v>1139</v>
      </c>
      <c r="O147" s="174" t="s">
        <v>1176</v>
      </c>
      <c r="P147" s="31" t="s">
        <v>1139</v>
      </c>
      <c r="Q147" s="31" t="s">
        <v>1139</v>
      </c>
      <c r="R147" s="31" t="s">
        <v>1139</v>
      </c>
      <c r="S147" s="55" t="s">
        <v>1227</v>
      </c>
      <c r="T147" s="31"/>
      <c r="U147" s="31">
        <f t="shared" si="51"/>
        <v>0</v>
      </c>
      <c r="V147" s="30"/>
      <c r="W147" s="272"/>
      <c r="X147" s="31"/>
      <c r="Y147" s="31">
        <f t="shared" si="52"/>
        <v>0</v>
      </c>
      <c r="AA147" s="31"/>
      <c r="AB147" s="31">
        <f t="shared" si="53"/>
        <v>0</v>
      </c>
      <c r="AC147" s="31"/>
      <c r="AD147" s="31">
        <f t="shared" si="54"/>
        <v>0</v>
      </c>
      <c r="AE147" s="31"/>
      <c r="AF147" s="31"/>
      <c r="AG147" s="31">
        <f t="shared" si="55"/>
        <v>0</v>
      </c>
      <c r="AH147" s="31">
        <f t="shared" si="56"/>
        <v>0</v>
      </c>
      <c r="AI147" s="31"/>
      <c r="AJ147" s="31">
        <f t="shared" si="57"/>
        <v>0</v>
      </c>
      <c r="AK147" s="31">
        <f t="shared" si="58"/>
        <v>0</v>
      </c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</row>
    <row r="148" spans="2:50" s="154" customFormat="1" ht="26" outlineLevel="1">
      <c r="B148" s="155" t="s">
        <v>273</v>
      </c>
      <c r="C148" s="14" t="s">
        <v>274</v>
      </c>
      <c r="D148" s="15" t="s">
        <v>27</v>
      </c>
      <c r="E148" s="16">
        <v>43073</v>
      </c>
      <c r="F148" s="17" t="s">
        <v>258</v>
      </c>
      <c r="G148" s="27" t="s">
        <v>13</v>
      </c>
      <c r="H148" s="28">
        <f t="shared" si="50"/>
        <v>125</v>
      </c>
      <c r="I148" s="48">
        <v>105</v>
      </c>
      <c r="J148" s="48">
        <v>20</v>
      </c>
      <c r="K148" s="253">
        <v>0</v>
      </c>
      <c r="L148" s="31" t="s">
        <v>1139</v>
      </c>
      <c r="M148" s="31" t="s">
        <v>1139</v>
      </c>
      <c r="N148" s="31" t="s">
        <v>1139</v>
      </c>
      <c r="O148" s="31" t="s">
        <v>1139</v>
      </c>
      <c r="P148" s="31" t="s">
        <v>1139</v>
      </c>
      <c r="Q148" s="31" t="s">
        <v>1139</v>
      </c>
      <c r="R148" s="31" t="s">
        <v>1139</v>
      </c>
      <c r="S148" s="55" t="s">
        <v>1229</v>
      </c>
      <c r="T148" s="31"/>
      <c r="U148" s="31">
        <f t="shared" si="51"/>
        <v>0</v>
      </c>
      <c r="V148" s="30"/>
      <c r="W148" s="272"/>
      <c r="X148" s="31"/>
      <c r="Y148" s="31">
        <f t="shared" si="52"/>
        <v>0</v>
      </c>
      <c r="AA148" s="31"/>
      <c r="AB148" s="31">
        <f t="shared" si="53"/>
        <v>0</v>
      </c>
      <c r="AC148" s="31"/>
      <c r="AD148" s="31">
        <f t="shared" si="54"/>
        <v>0</v>
      </c>
      <c r="AE148" s="31"/>
      <c r="AF148" s="31"/>
      <c r="AG148" s="31">
        <f t="shared" si="55"/>
        <v>0</v>
      </c>
      <c r="AH148" s="31">
        <f t="shared" si="56"/>
        <v>0</v>
      </c>
      <c r="AI148" s="31"/>
      <c r="AJ148" s="31">
        <f t="shared" si="57"/>
        <v>0</v>
      </c>
      <c r="AK148" s="31">
        <f t="shared" si="58"/>
        <v>0</v>
      </c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</row>
    <row r="149" spans="2:50" s="154" customFormat="1" ht="26" outlineLevel="1">
      <c r="B149" s="155" t="s">
        <v>275</v>
      </c>
      <c r="C149" s="14" t="s">
        <v>276</v>
      </c>
      <c r="D149" s="15" t="s">
        <v>50</v>
      </c>
      <c r="E149" s="16">
        <v>43073</v>
      </c>
      <c r="F149" s="17" t="s">
        <v>12</v>
      </c>
      <c r="G149" s="27" t="s">
        <v>13</v>
      </c>
      <c r="H149" s="28">
        <f t="shared" si="50"/>
        <v>610</v>
      </c>
      <c r="I149" s="48">
        <v>610</v>
      </c>
      <c r="J149" s="48">
        <v>0</v>
      </c>
      <c r="K149" s="253">
        <v>0</v>
      </c>
      <c r="L149" s="31" t="s">
        <v>1139</v>
      </c>
      <c r="M149" s="31" t="s">
        <v>1139</v>
      </c>
      <c r="N149" s="31" t="s">
        <v>1140</v>
      </c>
      <c r="O149" s="31" t="s">
        <v>1139</v>
      </c>
      <c r="P149" s="31" t="s">
        <v>1140</v>
      </c>
      <c r="Q149" s="31" t="s">
        <v>1139</v>
      </c>
      <c r="R149" s="31" t="s">
        <v>1139</v>
      </c>
      <c r="S149" s="55" t="s">
        <v>1231</v>
      </c>
      <c r="T149" s="31"/>
      <c r="U149" s="31">
        <f t="shared" si="51"/>
        <v>0</v>
      </c>
      <c r="V149" s="30"/>
      <c r="W149" s="272"/>
      <c r="X149" s="31"/>
      <c r="Y149" s="31">
        <f t="shared" si="52"/>
        <v>0</v>
      </c>
      <c r="AA149" s="31"/>
      <c r="AB149" s="31">
        <f t="shared" si="53"/>
        <v>0</v>
      </c>
      <c r="AC149" s="31"/>
      <c r="AD149" s="31">
        <f t="shared" si="54"/>
        <v>0</v>
      </c>
      <c r="AE149" s="31"/>
      <c r="AF149" s="31"/>
      <c r="AG149" s="31">
        <f t="shared" si="55"/>
        <v>0</v>
      </c>
      <c r="AH149" s="31">
        <f t="shared" si="56"/>
        <v>0</v>
      </c>
      <c r="AI149" s="31"/>
      <c r="AJ149" s="31">
        <f t="shared" si="57"/>
        <v>0</v>
      </c>
      <c r="AK149" s="31">
        <f t="shared" si="58"/>
        <v>0</v>
      </c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</row>
    <row r="150" spans="2:50" s="154" customFormat="1" ht="26" outlineLevel="1">
      <c r="B150" s="155" t="s">
        <v>277</v>
      </c>
      <c r="C150" s="14" t="s">
        <v>278</v>
      </c>
      <c r="D150" s="15" t="s">
        <v>58</v>
      </c>
      <c r="E150" s="16">
        <v>43111</v>
      </c>
      <c r="F150" s="17" t="s">
        <v>258</v>
      </c>
      <c r="G150" s="27" t="s">
        <v>13</v>
      </c>
      <c r="H150" s="28">
        <f t="shared" si="50"/>
        <v>371</v>
      </c>
      <c r="I150" s="48">
        <v>190</v>
      </c>
      <c r="J150" s="48">
        <v>181</v>
      </c>
      <c r="K150" s="253">
        <v>0</v>
      </c>
      <c r="L150" s="31" t="s">
        <v>1139</v>
      </c>
      <c r="M150" s="31" t="s">
        <v>1139</v>
      </c>
      <c r="N150" s="174" t="s">
        <v>1176</v>
      </c>
      <c r="O150" s="31" t="s">
        <v>1139</v>
      </c>
      <c r="P150" s="174" t="s">
        <v>1176</v>
      </c>
      <c r="Q150" s="31" t="s">
        <v>1139</v>
      </c>
      <c r="R150" s="31" t="s">
        <v>1139</v>
      </c>
      <c r="S150" s="55" t="s">
        <v>1230</v>
      </c>
      <c r="T150" s="31"/>
      <c r="U150" s="31">
        <f t="shared" si="51"/>
        <v>0</v>
      </c>
      <c r="V150" s="30"/>
      <c r="W150" s="272"/>
      <c r="X150" s="31"/>
      <c r="Y150" s="31">
        <f t="shared" si="52"/>
        <v>0</v>
      </c>
      <c r="AA150" s="31"/>
      <c r="AB150" s="31">
        <f t="shared" si="53"/>
        <v>0</v>
      </c>
      <c r="AC150" s="31"/>
      <c r="AD150" s="31">
        <f t="shared" si="54"/>
        <v>0</v>
      </c>
      <c r="AE150" s="31"/>
      <c r="AF150" s="31"/>
      <c r="AG150" s="31">
        <f t="shared" si="55"/>
        <v>0</v>
      </c>
      <c r="AH150" s="31">
        <f t="shared" si="56"/>
        <v>0</v>
      </c>
      <c r="AI150" s="31"/>
      <c r="AJ150" s="31">
        <f t="shared" si="57"/>
        <v>0</v>
      </c>
      <c r="AK150" s="31">
        <f t="shared" si="58"/>
        <v>0</v>
      </c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</row>
    <row r="151" spans="2:50" s="154" customFormat="1" ht="26" outlineLevel="1">
      <c r="B151" s="155" t="s">
        <v>279</v>
      </c>
      <c r="C151" s="14" t="s">
        <v>280</v>
      </c>
      <c r="D151" s="15" t="s">
        <v>27</v>
      </c>
      <c r="E151" s="16">
        <v>43073</v>
      </c>
      <c r="F151" s="17" t="s">
        <v>258</v>
      </c>
      <c r="G151" s="27" t="s">
        <v>13</v>
      </c>
      <c r="H151" s="28">
        <f t="shared" si="50"/>
        <v>83</v>
      </c>
      <c r="I151" s="48">
        <v>83</v>
      </c>
      <c r="J151" s="48">
        <v>0</v>
      </c>
      <c r="K151" s="253">
        <v>0</v>
      </c>
      <c r="L151" s="31" t="s">
        <v>1139</v>
      </c>
      <c r="M151" s="31" t="s">
        <v>1139</v>
      </c>
      <c r="N151" s="174" t="s">
        <v>1176</v>
      </c>
      <c r="O151" s="31" t="s">
        <v>1139</v>
      </c>
      <c r="P151" s="174" t="s">
        <v>1176</v>
      </c>
      <c r="Q151" s="31" t="s">
        <v>1139</v>
      </c>
      <c r="R151" s="31" t="s">
        <v>1139</v>
      </c>
      <c r="S151" s="55" t="s">
        <v>1230</v>
      </c>
      <c r="T151" s="31"/>
      <c r="U151" s="31">
        <f t="shared" si="51"/>
        <v>0</v>
      </c>
      <c r="V151" s="30"/>
      <c r="W151" s="272"/>
      <c r="X151" s="31"/>
      <c r="Y151" s="31">
        <f t="shared" si="52"/>
        <v>0</v>
      </c>
      <c r="AA151" s="31"/>
      <c r="AB151" s="31">
        <f t="shared" si="53"/>
        <v>0</v>
      </c>
      <c r="AC151" s="31"/>
      <c r="AD151" s="31">
        <f t="shared" si="54"/>
        <v>0</v>
      </c>
      <c r="AE151" s="31"/>
      <c r="AF151" s="31"/>
      <c r="AG151" s="31">
        <f t="shared" si="55"/>
        <v>0</v>
      </c>
      <c r="AH151" s="31">
        <f t="shared" si="56"/>
        <v>0</v>
      </c>
      <c r="AI151" s="31"/>
      <c r="AJ151" s="31">
        <f t="shared" si="57"/>
        <v>0</v>
      </c>
      <c r="AK151" s="31">
        <f t="shared" si="58"/>
        <v>0</v>
      </c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</row>
    <row r="152" spans="2:50" s="154" customFormat="1" ht="26" outlineLevel="1">
      <c r="B152" s="155" t="s">
        <v>281</v>
      </c>
      <c r="C152" s="14" t="s">
        <v>282</v>
      </c>
      <c r="D152" s="15" t="s">
        <v>1360</v>
      </c>
      <c r="E152" s="16">
        <v>43712</v>
      </c>
      <c r="F152" s="17" t="s">
        <v>12</v>
      </c>
      <c r="G152" s="27" t="s">
        <v>13</v>
      </c>
      <c r="H152" s="28">
        <f t="shared" si="50"/>
        <v>3526</v>
      </c>
      <c r="I152" s="48">
        <v>1180</v>
      </c>
      <c r="J152" s="48">
        <v>2346</v>
      </c>
      <c r="K152" s="253">
        <v>0</v>
      </c>
      <c r="L152" s="31" t="s">
        <v>1139</v>
      </c>
      <c r="M152" s="31" t="s">
        <v>1139</v>
      </c>
      <c r="N152" s="31" t="s">
        <v>1140</v>
      </c>
      <c r="O152" s="31" t="s">
        <v>1139</v>
      </c>
      <c r="P152" s="31" t="s">
        <v>1140</v>
      </c>
      <c r="Q152" s="31" t="s">
        <v>1139</v>
      </c>
      <c r="R152" s="31" t="s">
        <v>1139</v>
      </c>
      <c r="S152" s="55" t="s">
        <v>1231</v>
      </c>
      <c r="T152" s="31"/>
      <c r="U152" s="31">
        <f t="shared" si="51"/>
        <v>0</v>
      </c>
      <c r="V152" s="30"/>
      <c r="W152" s="272"/>
      <c r="X152" s="31"/>
      <c r="Y152" s="31">
        <f t="shared" si="52"/>
        <v>0</v>
      </c>
      <c r="AA152" s="31"/>
      <c r="AB152" s="31">
        <f t="shared" si="53"/>
        <v>0</v>
      </c>
      <c r="AC152" s="31"/>
      <c r="AD152" s="31">
        <f t="shared" si="54"/>
        <v>0</v>
      </c>
      <c r="AE152" s="31"/>
      <c r="AF152" s="31"/>
      <c r="AG152" s="31">
        <f t="shared" si="55"/>
        <v>0</v>
      </c>
      <c r="AH152" s="31">
        <f t="shared" si="56"/>
        <v>0</v>
      </c>
      <c r="AI152" s="31"/>
      <c r="AJ152" s="31">
        <f t="shared" si="57"/>
        <v>0</v>
      </c>
      <c r="AK152" s="31">
        <f t="shared" si="58"/>
        <v>0</v>
      </c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</row>
    <row r="153" spans="2:50" s="154" customFormat="1" ht="13" outlineLevel="1">
      <c r="B153" s="155" t="s">
        <v>283</v>
      </c>
      <c r="C153" s="14" t="s">
        <v>284</v>
      </c>
      <c r="D153" s="15" t="s">
        <v>36</v>
      </c>
      <c r="E153" s="16">
        <v>43073</v>
      </c>
      <c r="F153" s="17" t="s">
        <v>12</v>
      </c>
      <c r="G153" s="27" t="s">
        <v>13</v>
      </c>
      <c r="H153" s="28">
        <f t="shared" si="50"/>
        <v>1511</v>
      </c>
      <c r="I153" s="48">
        <v>281</v>
      </c>
      <c r="J153" s="48">
        <v>1230</v>
      </c>
      <c r="K153" s="253">
        <v>0</v>
      </c>
      <c r="L153" s="31" t="s">
        <v>1139</v>
      </c>
      <c r="M153" s="31" t="s">
        <v>1139</v>
      </c>
      <c r="N153" s="31" t="s">
        <v>1140</v>
      </c>
      <c r="O153" s="31" t="s">
        <v>1139</v>
      </c>
      <c r="P153" s="31" t="s">
        <v>1140</v>
      </c>
      <c r="Q153" s="31" t="s">
        <v>1140</v>
      </c>
      <c r="R153" s="31" t="s">
        <v>1140</v>
      </c>
      <c r="S153" s="55" t="s">
        <v>1232</v>
      </c>
      <c r="T153" s="31"/>
      <c r="U153" s="31">
        <f t="shared" si="51"/>
        <v>0</v>
      </c>
      <c r="V153" s="30"/>
      <c r="W153" s="272"/>
      <c r="X153" s="31"/>
      <c r="Y153" s="31">
        <f t="shared" si="52"/>
        <v>0</v>
      </c>
      <c r="AA153" s="31"/>
      <c r="AB153" s="31">
        <f t="shared" si="53"/>
        <v>0</v>
      </c>
      <c r="AC153" s="31"/>
      <c r="AD153" s="31">
        <f t="shared" si="54"/>
        <v>0</v>
      </c>
      <c r="AE153" s="31"/>
      <c r="AF153" s="31"/>
      <c r="AG153" s="31">
        <f t="shared" si="55"/>
        <v>0</v>
      </c>
      <c r="AH153" s="31">
        <f t="shared" si="56"/>
        <v>0</v>
      </c>
      <c r="AI153" s="31"/>
      <c r="AJ153" s="31">
        <f t="shared" si="57"/>
        <v>0</v>
      </c>
      <c r="AK153" s="31">
        <f t="shared" si="58"/>
        <v>0</v>
      </c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</row>
    <row r="154" spans="2:50" s="154" customFormat="1" ht="26" outlineLevel="1">
      <c r="B154" s="155" t="s">
        <v>285</v>
      </c>
      <c r="C154" s="14" t="s">
        <v>286</v>
      </c>
      <c r="D154" s="15" t="s">
        <v>19</v>
      </c>
      <c r="E154" s="16">
        <v>43517</v>
      </c>
      <c r="F154" s="17" t="s">
        <v>12</v>
      </c>
      <c r="G154" s="27" t="s">
        <v>13</v>
      </c>
      <c r="H154" s="28">
        <f t="shared" si="50"/>
        <v>770</v>
      </c>
      <c r="I154" s="48">
        <v>305</v>
      </c>
      <c r="J154" s="48">
        <v>465</v>
      </c>
      <c r="K154" s="253">
        <v>0</v>
      </c>
      <c r="L154" s="31" t="s">
        <v>1139</v>
      </c>
      <c r="M154" s="31" t="s">
        <v>1139</v>
      </c>
      <c r="N154" s="31" t="s">
        <v>1139</v>
      </c>
      <c r="O154" s="31" t="s">
        <v>1139</v>
      </c>
      <c r="P154" s="31" t="s">
        <v>1139</v>
      </c>
      <c r="Q154" s="31" t="s">
        <v>1139</v>
      </c>
      <c r="R154" s="31" t="s">
        <v>1139</v>
      </c>
      <c r="S154" s="55" t="s">
        <v>1223</v>
      </c>
      <c r="T154" s="31"/>
      <c r="U154" s="31">
        <f t="shared" si="51"/>
        <v>0</v>
      </c>
      <c r="V154" s="30"/>
      <c r="W154" s="272"/>
      <c r="X154" s="31"/>
      <c r="Y154" s="31">
        <f t="shared" si="52"/>
        <v>0</v>
      </c>
      <c r="AA154" s="31"/>
      <c r="AB154" s="31">
        <f t="shared" si="53"/>
        <v>0</v>
      </c>
      <c r="AC154" s="31"/>
      <c r="AD154" s="31">
        <f t="shared" si="54"/>
        <v>0</v>
      </c>
      <c r="AE154" s="31"/>
      <c r="AF154" s="31"/>
      <c r="AG154" s="31">
        <f t="shared" si="55"/>
        <v>0</v>
      </c>
      <c r="AH154" s="31">
        <f t="shared" si="56"/>
        <v>0</v>
      </c>
      <c r="AI154" s="31"/>
      <c r="AJ154" s="31">
        <f t="shared" si="57"/>
        <v>0</v>
      </c>
      <c r="AK154" s="31">
        <f t="shared" si="58"/>
        <v>0</v>
      </c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</row>
    <row r="155" spans="2:50" s="154" customFormat="1" ht="13" outlineLevel="1">
      <c r="B155" s="155" t="s">
        <v>287</v>
      </c>
      <c r="C155" s="14" t="s">
        <v>288</v>
      </c>
      <c r="D155" s="15" t="s">
        <v>43</v>
      </c>
      <c r="E155" s="16">
        <v>42930</v>
      </c>
      <c r="F155" s="17" t="s">
        <v>12</v>
      </c>
      <c r="G155" s="27" t="s">
        <v>13</v>
      </c>
      <c r="H155" s="28">
        <f t="shared" si="50"/>
        <v>170</v>
      </c>
      <c r="I155" s="48">
        <v>170</v>
      </c>
      <c r="J155" s="48">
        <v>0</v>
      </c>
      <c r="K155" s="253">
        <v>0</v>
      </c>
      <c r="L155" s="31" t="s">
        <v>1139</v>
      </c>
      <c r="M155" s="31" t="s">
        <v>1139</v>
      </c>
      <c r="N155" s="31" t="s">
        <v>1140</v>
      </c>
      <c r="O155" s="31" t="s">
        <v>1139</v>
      </c>
      <c r="P155" s="31" t="s">
        <v>1140</v>
      </c>
      <c r="Q155" s="31" t="s">
        <v>1139</v>
      </c>
      <c r="R155" s="31" t="s">
        <v>1139</v>
      </c>
      <c r="S155" s="55" t="s">
        <v>1232</v>
      </c>
      <c r="T155" s="31"/>
      <c r="U155" s="31">
        <f t="shared" si="51"/>
        <v>0</v>
      </c>
      <c r="V155" s="30"/>
      <c r="W155" s="272"/>
      <c r="X155" s="31"/>
      <c r="Y155" s="31">
        <f t="shared" si="52"/>
        <v>0</v>
      </c>
      <c r="AA155" s="31"/>
      <c r="AB155" s="31">
        <f t="shared" si="53"/>
        <v>0</v>
      </c>
      <c r="AC155" s="31"/>
      <c r="AD155" s="31">
        <f t="shared" si="54"/>
        <v>0</v>
      </c>
      <c r="AE155" s="31"/>
      <c r="AF155" s="31"/>
      <c r="AG155" s="31">
        <f t="shared" si="55"/>
        <v>0</v>
      </c>
      <c r="AH155" s="31">
        <f t="shared" si="56"/>
        <v>0</v>
      </c>
      <c r="AI155" s="31"/>
      <c r="AJ155" s="31">
        <f t="shared" si="57"/>
        <v>0</v>
      </c>
      <c r="AK155" s="31">
        <f t="shared" si="58"/>
        <v>0</v>
      </c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</row>
    <row r="156" spans="2:50" s="154" customFormat="1" ht="13" outlineLevel="1">
      <c r="B156" s="155" t="s">
        <v>1361</v>
      </c>
      <c r="C156" s="14" t="s">
        <v>1362</v>
      </c>
      <c r="D156" s="15" t="s">
        <v>156</v>
      </c>
      <c r="E156" s="16">
        <v>43497</v>
      </c>
      <c r="F156" s="17" t="s">
        <v>12</v>
      </c>
      <c r="G156" s="27" t="s">
        <v>13</v>
      </c>
      <c r="H156" s="28">
        <f t="shared" si="50"/>
        <v>2833</v>
      </c>
      <c r="I156" s="48">
        <v>2331</v>
      </c>
      <c r="J156" s="48">
        <v>502</v>
      </c>
      <c r="K156" s="253">
        <v>0</v>
      </c>
      <c r="L156" s="31" t="s">
        <v>1139</v>
      </c>
      <c r="M156" s="31" t="s">
        <v>1139</v>
      </c>
      <c r="N156" s="174" t="s">
        <v>1176</v>
      </c>
      <c r="O156" s="31" t="s">
        <v>1139</v>
      </c>
      <c r="P156" s="174" t="s">
        <v>1176</v>
      </c>
      <c r="Q156" s="31" t="s">
        <v>1139</v>
      </c>
      <c r="R156" s="31" t="s">
        <v>1139</v>
      </c>
      <c r="S156" s="55" t="s">
        <v>1232</v>
      </c>
      <c r="T156" s="31"/>
      <c r="U156" s="31">
        <f t="shared" si="51"/>
        <v>0</v>
      </c>
      <c r="V156" s="30"/>
      <c r="W156" s="272"/>
      <c r="X156" s="31"/>
      <c r="Y156" s="31">
        <f t="shared" si="52"/>
        <v>0</v>
      </c>
      <c r="AA156" s="31"/>
      <c r="AB156" s="31">
        <f t="shared" si="53"/>
        <v>0</v>
      </c>
      <c r="AC156" s="31"/>
      <c r="AD156" s="31">
        <f t="shared" si="54"/>
        <v>0</v>
      </c>
      <c r="AE156" s="31"/>
      <c r="AF156" s="31"/>
      <c r="AG156" s="31">
        <f t="shared" si="55"/>
        <v>0</v>
      </c>
      <c r="AH156" s="31">
        <f t="shared" si="56"/>
        <v>0</v>
      </c>
      <c r="AI156" s="31"/>
      <c r="AJ156" s="31">
        <f t="shared" si="57"/>
        <v>0</v>
      </c>
      <c r="AK156" s="31">
        <f t="shared" si="58"/>
        <v>0</v>
      </c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</row>
    <row r="157" spans="2:50" s="154" customFormat="1" ht="13" outlineLevel="1">
      <c r="B157" s="155" t="s">
        <v>289</v>
      </c>
      <c r="C157" s="14" t="s">
        <v>290</v>
      </c>
      <c r="D157" s="15" t="s">
        <v>58</v>
      </c>
      <c r="E157" s="16">
        <v>43138</v>
      </c>
      <c r="F157" s="17" t="s">
        <v>44</v>
      </c>
      <c r="G157" s="27" t="s">
        <v>13</v>
      </c>
      <c r="H157" s="28">
        <f t="shared" si="50"/>
        <v>45</v>
      </c>
      <c r="I157" s="48">
        <v>45</v>
      </c>
      <c r="J157" s="48">
        <v>0</v>
      </c>
      <c r="K157" s="253">
        <v>0</v>
      </c>
      <c r="L157" s="31" t="s">
        <v>1139</v>
      </c>
      <c r="M157" s="31" t="s">
        <v>1139</v>
      </c>
      <c r="N157" s="31" t="s">
        <v>1140</v>
      </c>
      <c r="O157" s="31" t="s">
        <v>1139</v>
      </c>
      <c r="P157" s="31" t="s">
        <v>1140</v>
      </c>
      <c r="Q157" s="31" t="s">
        <v>1139</v>
      </c>
      <c r="R157" s="31" t="s">
        <v>1139</v>
      </c>
      <c r="S157" s="55" t="s">
        <v>1232</v>
      </c>
      <c r="T157" s="31"/>
      <c r="U157" s="31">
        <f t="shared" si="51"/>
        <v>0</v>
      </c>
      <c r="V157" s="30"/>
      <c r="W157" s="272"/>
      <c r="X157" s="31"/>
      <c r="Y157" s="31">
        <f t="shared" si="52"/>
        <v>0</v>
      </c>
      <c r="AA157" s="31"/>
      <c r="AB157" s="31">
        <f t="shared" si="53"/>
        <v>0</v>
      </c>
      <c r="AC157" s="31"/>
      <c r="AD157" s="31">
        <f t="shared" si="54"/>
        <v>0</v>
      </c>
      <c r="AE157" s="31"/>
      <c r="AF157" s="31"/>
      <c r="AG157" s="31">
        <f t="shared" si="55"/>
        <v>0</v>
      </c>
      <c r="AH157" s="31">
        <f t="shared" si="56"/>
        <v>0</v>
      </c>
      <c r="AI157" s="31"/>
      <c r="AJ157" s="31">
        <f t="shared" si="57"/>
        <v>0</v>
      </c>
      <c r="AK157" s="31">
        <f t="shared" si="58"/>
        <v>0</v>
      </c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</row>
    <row r="158" spans="2:50" s="154" customFormat="1" ht="13" outlineLevel="1">
      <c r="B158" s="156" t="s">
        <v>291</v>
      </c>
      <c r="C158" s="14" t="s">
        <v>1363</v>
      </c>
      <c r="D158" s="15" t="s">
        <v>58</v>
      </c>
      <c r="E158" s="16">
        <v>43517</v>
      </c>
      <c r="F158" s="17" t="s">
        <v>12</v>
      </c>
      <c r="G158" s="27" t="s">
        <v>13</v>
      </c>
      <c r="H158" s="28">
        <f t="shared" si="50"/>
        <v>1342</v>
      </c>
      <c r="I158" s="57">
        <v>791</v>
      </c>
      <c r="J158" s="57">
        <v>551</v>
      </c>
      <c r="K158" s="253">
        <v>0</v>
      </c>
      <c r="L158" s="31" t="s">
        <v>1139</v>
      </c>
      <c r="M158" s="31" t="s">
        <v>1139</v>
      </c>
      <c r="N158" s="31" t="s">
        <v>1139</v>
      </c>
      <c r="O158" s="31" t="s">
        <v>1139</v>
      </c>
      <c r="P158" s="31" t="s">
        <v>1139</v>
      </c>
      <c r="Q158" s="31" t="s">
        <v>1139</v>
      </c>
      <c r="R158" s="31" t="s">
        <v>1139</v>
      </c>
      <c r="S158" s="55" t="s">
        <v>1232</v>
      </c>
      <c r="T158" s="31"/>
      <c r="U158" s="31">
        <f t="shared" si="51"/>
        <v>0</v>
      </c>
      <c r="V158" s="30"/>
      <c r="W158" s="272"/>
      <c r="X158" s="31"/>
      <c r="Y158" s="31">
        <f t="shared" si="52"/>
        <v>0</v>
      </c>
      <c r="AA158" s="31"/>
      <c r="AB158" s="31">
        <f t="shared" si="53"/>
        <v>0</v>
      </c>
      <c r="AC158" s="31"/>
      <c r="AD158" s="31">
        <f t="shared" si="54"/>
        <v>0</v>
      </c>
      <c r="AE158" s="31"/>
      <c r="AF158" s="31"/>
      <c r="AG158" s="31">
        <f t="shared" si="55"/>
        <v>0</v>
      </c>
      <c r="AH158" s="31">
        <f t="shared" si="56"/>
        <v>0</v>
      </c>
      <c r="AI158" s="31"/>
      <c r="AJ158" s="31">
        <f t="shared" si="57"/>
        <v>0</v>
      </c>
      <c r="AK158" s="31">
        <f t="shared" si="58"/>
        <v>0</v>
      </c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</row>
    <row r="159" spans="2:50" s="154" customFormat="1" ht="13" outlineLevel="1">
      <c r="B159" s="156" t="s">
        <v>292</v>
      </c>
      <c r="C159" s="14" t="s">
        <v>293</v>
      </c>
      <c r="D159" s="15" t="s">
        <v>27</v>
      </c>
      <c r="E159" s="16">
        <v>43517</v>
      </c>
      <c r="F159" s="17" t="s">
        <v>12</v>
      </c>
      <c r="G159" s="27" t="s">
        <v>13</v>
      </c>
      <c r="H159" s="28">
        <f t="shared" si="50"/>
        <v>262</v>
      </c>
      <c r="I159" s="57">
        <v>261</v>
      </c>
      <c r="J159" s="57">
        <v>1</v>
      </c>
      <c r="K159" s="253">
        <v>0</v>
      </c>
      <c r="L159" s="31" t="s">
        <v>1139</v>
      </c>
      <c r="M159" s="31" t="s">
        <v>1139</v>
      </c>
      <c r="N159" s="31" t="s">
        <v>1139</v>
      </c>
      <c r="O159" s="31" t="s">
        <v>1139</v>
      </c>
      <c r="P159" s="31" t="s">
        <v>1139</v>
      </c>
      <c r="Q159" s="31" t="s">
        <v>1139</v>
      </c>
      <c r="R159" s="31" t="s">
        <v>1139</v>
      </c>
      <c r="S159" s="55" t="s">
        <v>1232</v>
      </c>
      <c r="T159" s="31"/>
      <c r="U159" s="31">
        <f t="shared" si="51"/>
        <v>0</v>
      </c>
      <c r="V159" s="30"/>
      <c r="W159" s="272"/>
      <c r="X159" s="31"/>
      <c r="Y159" s="31">
        <f t="shared" si="52"/>
        <v>0</v>
      </c>
      <c r="AA159" s="31"/>
      <c r="AB159" s="31">
        <f t="shared" si="53"/>
        <v>0</v>
      </c>
      <c r="AC159" s="31"/>
      <c r="AD159" s="31">
        <f t="shared" si="54"/>
        <v>0</v>
      </c>
      <c r="AE159" s="31"/>
      <c r="AF159" s="31"/>
      <c r="AG159" s="31">
        <f t="shared" si="55"/>
        <v>0</v>
      </c>
      <c r="AH159" s="31">
        <f t="shared" si="56"/>
        <v>0</v>
      </c>
      <c r="AI159" s="31"/>
      <c r="AJ159" s="31">
        <f t="shared" si="57"/>
        <v>0</v>
      </c>
      <c r="AK159" s="31">
        <f t="shared" si="58"/>
        <v>0</v>
      </c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</row>
    <row r="160" spans="2:50" s="154" customFormat="1" ht="13" outlineLevel="1">
      <c r="B160" s="156" t="s">
        <v>294</v>
      </c>
      <c r="C160" s="14" t="s">
        <v>295</v>
      </c>
      <c r="D160" s="15" t="s">
        <v>39</v>
      </c>
      <c r="E160" s="16">
        <v>43073</v>
      </c>
      <c r="F160" s="17" t="s">
        <v>12</v>
      </c>
      <c r="G160" s="27" t="s">
        <v>13</v>
      </c>
      <c r="H160" s="28">
        <f t="shared" si="50"/>
        <v>70</v>
      </c>
      <c r="I160" s="48">
        <v>70</v>
      </c>
      <c r="J160" s="48">
        <v>0</v>
      </c>
      <c r="K160" s="253">
        <v>0</v>
      </c>
      <c r="L160" s="31" t="s">
        <v>1139</v>
      </c>
      <c r="M160" s="31" t="s">
        <v>1139</v>
      </c>
      <c r="N160" s="31" t="s">
        <v>1139</v>
      </c>
      <c r="O160" s="31" t="s">
        <v>1139</v>
      </c>
      <c r="P160" s="31" t="s">
        <v>1139</v>
      </c>
      <c r="Q160" s="31" t="s">
        <v>1140</v>
      </c>
      <c r="R160" s="31" t="s">
        <v>1139</v>
      </c>
      <c r="S160" s="55" t="s">
        <v>1232</v>
      </c>
      <c r="T160" s="31"/>
      <c r="U160" s="31">
        <f t="shared" si="51"/>
        <v>0</v>
      </c>
      <c r="V160" s="30"/>
      <c r="W160" s="272"/>
      <c r="X160" s="31"/>
      <c r="Y160" s="31">
        <f t="shared" si="52"/>
        <v>0</v>
      </c>
      <c r="AA160" s="31"/>
      <c r="AB160" s="31">
        <f t="shared" si="53"/>
        <v>0</v>
      </c>
      <c r="AC160" s="31"/>
      <c r="AD160" s="31">
        <f t="shared" si="54"/>
        <v>0</v>
      </c>
      <c r="AE160" s="31"/>
      <c r="AF160" s="31"/>
      <c r="AG160" s="31">
        <f t="shared" si="55"/>
        <v>0</v>
      </c>
      <c r="AH160" s="31">
        <f t="shared" si="56"/>
        <v>0</v>
      </c>
      <c r="AI160" s="31"/>
      <c r="AJ160" s="31">
        <f t="shared" si="57"/>
        <v>0</v>
      </c>
      <c r="AK160" s="31">
        <f t="shared" si="58"/>
        <v>0</v>
      </c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</row>
    <row r="161" spans="2:50" s="154" customFormat="1" ht="26" outlineLevel="1">
      <c r="B161" s="156" t="s">
        <v>296</v>
      </c>
      <c r="C161" s="32" t="s">
        <v>297</v>
      </c>
      <c r="D161" s="25" t="s">
        <v>27</v>
      </c>
      <c r="E161" s="16">
        <v>43277</v>
      </c>
      <c r="F161" s="26" t="s">
        <v>12</v>
      </c>
      <c r="G161" s="27" t="s">
        <v>13</v>
      </c>
      <c r="H161" s="28">
        <f t="shared" si="50"/>
        <v>980</v>
      </c>
      <c r="I161" s="48">
        <v>980</v>
      </c>
      <c r="J161" s="48">
        <v>0</v>
      </c>
      <c r="K161" s="253">
        <v>0</v>
      </c>
      <c r="L161" s="31" t="s">
        <v>1139</v>
      </c>
      <c r="M161" s="31" t="s">
        <v>1139</v>
      </c>
      <c r="N161" s="31" t="s">
        <v>1139</v>
      </c>
      <c r="O161" s="31" t="s">
        <v>1139</v>
      </c>
      <c r="P161" s="31" t="s">
        <v>1139</v>
      </c>
      <c r="Q161" s="31" t="s">
        <v>1140</v>
      </c>
      <c r="R161" s="31" t="s">
        <v>1139</v>
      </c>
      <c r="S161" s="55" t="s">
        <v>1231</v>
      </c>
      <c r="T161" s="31"/>
      <c r="U161" s="31">
        <f t="shared" si="51"/>
        <v>0</v>
      </c>
      <c r="V161" s="30"/>
      <c r="W161" s="272"/>
      <c r="X161" s="31"/>
      <c r="Y161" s="31">
        <f t="shared" si="52"/>
        <v>0</v>
      </c>
      <c r="AA161" s="31"/>
      <c r="AB161" s="31">
        <f t="shared" si="53"/>
        <v>0</v>
      </c>
      <c r="AC161" s="31"/>
      <c r="AD161" s="31">
        <f t="shared" si="54"/>
        <v>0</v>
      </c>
      <c r="AE161" s="31"/>
      <c r="AF161" s="31"/>
      <c r="AG161" s="31">
        <f t="shared" si="55"/>
        <v>0</v>
      </c>
      <c r="AH161" s="31">
        <f t="shared" si="56"/>
        <v>0</v>
      </c>
      <c r="AI161" s="31"/>
      <c r="AJ161" s="31">
        <f t="shared" si="57"/>
        <v>0</v>
      </c>
      <c r="AK161" s="31">
        <f t="shared" si="58"/>
        <v>0</v>
      </c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</row>
    <row r="162" spans="2:50" s="154" customFormat="1" ht="13" outlineLevel="1">
      <c r="B162" s="58" t="s">
        <v>298</v>
      </c>
      <c r="C162" s="6" t="s">
        <v>299</v>
      </c>
      <c r="D162" s="25" t="s">
        <v>39</v>
      </c>
      <c r="E162" s="16">
        <v>43277</v>
      </c>
      <c r="F162" s="26" t="s">
        <v>12</v>
      </c>
      <c r="G162" s="27" t="s">
        <v>13</v>
      </c>
      <c r="H162" s="28">
        <f t="shared" si="50"/>
        <v>240</v>
      </c>
      <c r="I162" s="48">
        <v>240</v>
      </c>
      <c r="J162" s="48">
        <v>0</v>
      </c>
      <c r="K162" s="253">
        <v>0</v>
      </c>
      <c r="L162" s="31" t="s">
        <v>1139</v>
      </c>
      <c r="M162" s="31" t="s">
        <v>1139</v>
      </c>
      <c r="N162" s="31" t="s">
        <v>1139</v>
      </c>
      <c r="O162" s="31" t="s">
        <v>1139</v>
      </c>
      <c r="P162" s="31" t="s">
        <v>1139</v>
      </c>
      <c r="Q162" s="48" t="s">
        <v>1139</v>
      </c>
      <c r="R162" s="48" t="s">
        <v>1140</v>
      </c>
      <c r="S162" s="55" t="s">
        <v>1232</v>
      </c>
      <c r="T162" s="31"/>
      <c r="U162" s="31">
        <f t="shared" si="51"/>
        <v>0</v>
      </c>
      <c r="V162" s="30"/>
      <c r="W162" s="272"/>
      <c r="X162" s="31"/>
      <c r="Y162" s="31">
        <f t="shared" si="52"/>
        <v>0</v>
      </c>
      <c r="AA162" s="31"/>
      <c r="AB162" s="31">
        <f t="shared" si="53"/>
        <v>0</v>
      </c>
      <c r="AC162" s="31"/>
      <c r="AD162" s="31">
        <f t="shared" si="54"/>
        <v>0</v>
      </c>
      <c r="AE162" s="31"/>
      <c r="AF162" s="31"/>
      <c r="AG162" s="31">
        <f t="shared" si="55"/>
        <v>0</v>
      </c>
      <c r="AH162" s="31">
        <f t="shared" si="56"/>
        <v>0</v>
      </c>
      <c r="AI162" s="31"/>
      <c r="AJ162" s="31">
        <f t="shared" si="57"/>
        <v>0</v>
      </c>
      <c r="AK162" s="31">
        <f t="shared" si="58"/>
        <v>0</v>
      </c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</row>
    <row r="163" spans="2:50" s="154" customFormat="1" ht="26" outlineLevel="1">
      <c r="B163" s="58" t="s">
        <v>300</v>
      </c>
      <c r="C163" s="6" t="s">
        <v>301</v>
      </c>
      <c r="D163" s="25" t="s">
        <v>95</v>
      </c>
      <c r="E163" s="16">
        <v>43111</v>
      </c>
      <c r="F163" s="26" t="s">
        <v>258</v>
      </c>
      <c r="G163" s="27" t="s">
        <v>13</v>
      </c>
      <c r="H163" s="28">
        <f t="shared" si="50"/>
        <v>90</v>
      </c>
      <c r="I163" s="48">
        <v>90</v>
      </c>
      <c r="J163" s="48">
        <v>0</v>
      </c>
      <c r="K163" s="253">
        <v>0</v>
      </c>
      <c r="L163" s="31" t="s">
        <v>1139</v>
      </c>
      <c r="M163" s="31" t="s">
        <v>1139</v>
      </c>
      <c r="N163" s="31" t="s">
        <v>1139</v>
      </c>
      <c r="O163" s="31" t="s">
        <v>1139</v>
      </c>
      <c r="P163" s="31" t="s">
        <v>1139</v>
      </c>
      <c r="Q163" s="31" t="s">
        <v>1139</v>
      </c>
      <c r="R163" s="31" t="s">
        <v>1139</v>
      </c>
      <c r="S163" s="55" t="s">
        <v>1231</v>
      </c>
      <c r="T163" s="31"/>
      <c r="U163" s="31">
        <f t="shared" si="51"/>
        <v>0</v>
      </c>
      <c r="V163" s="30"/>
      <c r="W163" s="272"/>
      <c r="X163" s="31"/>
      <c r="Y163" s="31">
        <f t="shared" si="52"/>
        <v>0</v>
      </c>
      <c r="AA163" s="31"/>
      <c r="AB163" s="31">
        <f t="shared" si="53"/>
        <v>0</v>
      </c>
      <c r="AC163" s="31"/>
      <c r="AD163" s="31">
        <f t="shared" si="54"/>
        <v>0</v>
      </c>
      <c r="AE163" s="31"/>
      <c r="AF163" s="31"/>
      <c r="AG163" s="31">
        <f t="shared" si="55"/>
        <v>0</v>
      </c>
      <c r="AH163" s="31">
        <f t="shared" si="56"/>
        <v>0</v>
      </c>
      <c r="AI163" s="31"/>
      <c r="AJ163" s="31">
        <f t="shared" si="57"/>
        <v>0</v>
      </c>
      <c r="AK163" s="31">
        <f t="shared" si="58"/>
        <v>0</v>
      </c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</row>
    <row r="164" spans="2:50" s="154" customFormat="1" ht="26" outlineLevel="1">
      <c r="B164" s="58" t="s">
        <v>944</v>
      </c>
      <c r="C164" s="59" t="s">
        <v>1364</v>
      </c>
      <c r="D164" s="25" t="s">
        <v>50</v>
      </c>
      <c r="E164" s="16">
        <v>43420</v>
      </c>
      <c r="F164" s="39" t="s">
        <v>258</v>
      </c>
      <c r="G164" s="27" t="s">
        <v>13</v>
      </c>
      <c r="H164" s="28">
        <f>I164+J164</f>
        <v>155</v>
      </c>
      <c r="I164" s="48">
        <v>155</v>
      </c>
      <c r="J164" s="48">
        <v>0</v>
      </c>
      <c r="K164" s="253">
        <v>0</v>
      </c>
      <c r="L164" s="31" t="s">
        <v>1139</v>
      </c>
      <c r="M164" s="31" t="s">
        <v>1139</v>
      </c>
      <c r="N164" s="31" t="s">
        <v>1139</v>
      </c>
      <c r="O164" s="31" t="s">
        <v>1139</v>
      </c>
      <c r="P164" s="31" t="s">
        <v>1139</v>
      </c>
      <c r="Q164" s="31" t="s">
        <v>1139</v>
      </c>
      <c r="R164" s="31" t="s">
        <v>1139</v>
      </c>
      <c r="S164" s="55" t="s">
        <v>1231</v>
      </c>
      <c r="T164" s="31"/>
      <c r="U164" s="31">
        <f t="shared" si="51"/>
        <v>0</v>
      </c>
      <c r="V164" s="30"/>
      <c r="W164" s="272"/>
      <c r="X164" s="31"/>
      <c r="Y164" s="31">
        <f t="shared" si="52"/>
        <v>0</v>
      </c>
      <c r="AA164" s="31"/>
      <c r="AB164" s="31">
        <f t="shared" si="53"/>
        <v>0</v>
      </c>
      <c r="AC164" s="31"/>
      <c r="AD164" s="31">
        <f t="shared" si="54"/>
        <v>0</v>
      </c>
      <c r="AE164" s="31"/>
      <c r="AF164" s="31"/>
      <c r="AG164" s="31">
        <f t="shared" si="55"/>
        <v>0</v>
      </c>
      <c r="AH164" s="31">
        <f t="shared" si="56"/>
        <v>0</v>
      </c>
      <c r="AI164" s="31"/>
      <c r="AJ164" s="31">
        <f t="shared" si="57"/>
        <v>0</v>
      </c>
      <c r="AK164" s="31">
        <f t="shared" si="58"/>
        <v>0</v>
      </c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</row>
    <row r="165" spans="2:50" s="154" customFormat="1" ht="13" outlineLevel="1">
      <c r="B165" s="58" t="s">
        <v>983</v>
      </c>
      <c r="C165" s="6" t="s">
        <v>1365</v>
      </c>
      <c r="D165" s="25" t="s">
        <v>95</v>
      </c>
      <c r="E165" s="16">
        <v>43528</v>
      </c>
      <c r="F165" s="39" t="s">
        <v>12</v>
      </c>
      <c r="G165" s="27" t="s">
        <v>13</v>
      </c>
      <c r="H165" s="28">
        <f t="shared" ref="H165:H166" si="59">I165+J165</f>
        <v>1296</v>
      </c>
      <c r="I165" s="48">
        <v>596</v>
      </c>
      <c r="J165" s="48">
        <v>700</v>
      </c>
      <c r="K165" s="253">
        <v>0</v>
      </c>
      <c r="L165" s="31" t="s">
        <v>1139</v>
      </c>
      <c r="M165" s="31" t="s">
        <v>1139</v>
      </c>
      <c r="N165" s="31" t="s">
        <v>1140</v>
      </c>
      <c r="O165" s="31" t="s">
        <v>1139</v>
      </c>
      <c r="P165" s="31" t="s">
        <v>1140</v>
      </c>
      <c r="Q165" s="31" t="s">
        <v>1139</v>
      </c>
      <c r="R165" s="31" t="s">
        <v>1139</v>
      </c>
      <c r="S165" s="55" t="s">
        <v>1232</v>
      </c>
      <c r="T165" s="31"/>
      <c r="U165" s="31">
        <f t="shared" si="51"/>
        <v>0</v>
      </c>
      <c r="V165" s="30"/>
      <c r="W165" s="272"/>
      <c r="X165" s="31"/>
      <c r="Y165" s="31">
        <f t="shared" si="52"/>
        <v>0</v>
      </c>
      <c r="AA165" s="31"/>
      <c r="AB165" s="31">
        <f t="shared" si="53"/>
        <v>0</v>
      </c>
      <c r="AC165" s="31"/>
      <c r="AD165" s="31">
        <f t="shared" si="54"/>
        <v>0</v>
      </c>
      <c r="AE165" s="31"/>
      <c r="AF165" s="31"/>
      <c r="AG165" s="31">
        <f t="shared" si="55"/>
        <v>0</v>
      </c>
      <c r="AH165" s="31">
        <f t="shared" si="56"/>
        <v>0</v>
      </c>
      <c r="AI165" s="31"/>
      <c r="AJ165" s="31">
        <f t="shared" si="57"/>
        <v>0</v>
      </c>
      <c r="AK165" s="31">
        <f t="shared" si="58"/>
        <v>0</v>
      </c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</row>
    <row r="166" spans="2:50" s="154" customFormat="1" ht="13" outlineLevel="1">
      <c r="B166" s="58" t="s">
        <v>984</v>
      </c>
      <c r="C166" s="6" t="s">
        <v>1366</v>
      </c>
      <c r="D166" s="25" t="s">
        <v>95</v>
      </c>
      <c r="E166" s="16">
        <v>43517</v>
      </c>
      <c r="F166" s="39" t="s">
        <v>12</v>
      </c>
      <c r="G166" s="27" t="s">
        <v>13</v>
      </c>
      <c r="H166" s="28">
        <f t="shared" si="59"/>
        <v>200</v>
      </c>
      <c r="I166" s="48">
        <v>200</v>
      </c>
      <c r="J166" s="48">
        <v>0</v>
      </c>
      <c r="K166" s="253">
        <v>0</v>
      </c>
      <c r="L166" s="31" t="s">
        <v>1139</v>
      </c>
      <c r="M166" s="31" t="s">
        <v>1140</v>
      </c>
      <c r="N166" s="31" t="s">
        <v>1140</v>
      </c>
      <c r="O166" s="31" t="s">
        <v>1140</v>
      </c>
      <c r="P166" s="31" t="s">
        <v>1140</v>
      </c>
      <c r="Q166" s="31" t="s">
        <v>1140</v>
      </c>
      <c r="R166" s="31" t="s">
        <v>1139</v>
      </c>
      <c r="S166" s="55" t="s">
        <v>1232</v>
      </c>
      <c r="T166" s="31"/>
      <c r="U166" s="31">
        <f t="shared" si="51"/>
        <v>0</v>
      </c>
      <c r="V166" s="30"/>
      <c r="W166" s="272"/>
      <c r="X166" s="31"/>
      <c r="Y166" s="31">
        <f t="shared" si="52"/>
        <v>0</v>
      </c>
      <c r="AA166" s="31"/>
      <c r="AB166" s="31">
        <f t="shared" si="53"/>
        <v>0</v>
      </c>
      <c r="AC166" s="31"/>
      <c r="AD166" s="31">
        <f t="shared" si="54"/>
        <v>0</v>
      </c>
      <c r="AE166" s="31"/>
      <c r="AF166" s="31"/>
      <c r="AG166" s="31">
        <f t="shared" si="55"/>
        <v>0</v>
      </c>
      <c r="AH166" s="31">
        <f t="shared" si="56"/>
        <v>0</v>
      </c>
      <c r="AI166" s="31"/>
      <c r="AJ166" s="31">
        <f t="shared" si="57"/>
        <v>0</v>
      </c>
      <c r="AK166" s="31">
        <f t="shared" si="58"/>
        <v>0</v>
      </c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</row>
    <row r="167" spans="2:50" s="154" customFormat="1" ht="13">
      <c r="B167" s="405" t="s">
        <v>302</v>
      </c>
      <c r="C167" s="405"/>
      <c r="D167" s="405"/>
      <c r="E167" s="406"/>
      <c r="F167" s="41" t="s">
        <v>7</v>
      </c>
      <c r="G167" s="42"/>
      <c r="H167" s="23">
        <f>H168/60</f>
        <v>652.5333333333333</v>
      </c>
      <c r="I167" s="23">
        <f>I168/60</f>
        <v>238.61666666666667</v>
      </c>
      <c r="J167" s="23">
        <f>J168/60</f>
        <v>413.91666666666669</v>
      </c>
      <c r="K167" s="252">
        <f>K168/60</f>
        <v>10.083333333333334</v>
      </c>
      <c r="L167" s="42"/>
      <c r="M167" s="42"/>
      <c r="N167" s="42"/>
      <c r="O167" s="42"/>
      <c r="P167" s="42"/>
      <c r="Q167" s="42"/>
      <c r="R167" s="42"/>
      <c r="S167" s="43"/>
      <c r="T167" s="42"/>
      <c r="U167" s="23">
        <f>U168/60</f>
        <v>0</v>
      </c>
      <c r="V167" s="43"/>
      <c r="W167" s="274"/>
      <c r="X167" s="42"/>
      <c r="Y167" s="23">
        <f>Y168/60</f>
        <v>0</v>
      </c>
      <c r="AA167" s="45"/>
      <c r="AB167" s="45">
        <f t="shared" ref="AB167:AK167" si="60">AB168/60</f>
        <v>0</v>
      </c>
      <c r="AC167" s="45"/>
      <c r="AD167" s="45">
        <f>AD168/60</f>
        <v>0</v>
      </c>
      <c r="AE167" s="45"/>
      <c r="AF167" s="45"/>
      <c r="AG167" s="45"/>
      <c r="AH167" s="45">
        <f>AH168/60</f>
        <v>0</v>
      </c>
      <c r="AI167" s="45"/>
      <c r="AJ167" s="42"/>
      <c r="AK167" s="45">
        <f t="shared" si="60"/>
        <v>0</v>
      </c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5"/>
      <c r="AW167" s="45"/>
      <c r="AX167" s="45">
        <f>AX168/60</f>
        <v>0</v>
      </c>
    </row>
    <row r="168" spans="2:50" s="154" customFormat="1" ht="13">
      <c r="B168" s="405"/>
      <c r="C168" s="405"/>
      <c r="D168" s="405"/>
      <c r="E168" s="406"/>
      <c r="F168" s="44" t="s">
        <v>8</v>
      </c>
      <c r="G168" s="45"/>
      <c r="H168" s="23">
        <f>SUM(I168:J168)</f>
        <v>39152</v>
      </c>
      <c r="I168" s="23">
        <f>SUMIF(F169:F225,"DQA",$I169:$I225)</f>
        <v>14317</v>
      </c>
      <c r="J168" s="23">
        <f>SUMIF(F169:F225,"DQA",$J169:$J225)</f>
        <v>24835</v>
      </c>
      <c r="K168" s="252">
        <f>SUM(K169:TU225)</f>
        <v>605</v>
      </c>
      <c r="L168" s="42"/>
      <c r="M168" s="42"/>
      <c r="N168" s="42"/>
      <c r="O168" s="42"/>
      <c r="P168" s="42"/>
      <c r="Q168" s="42"/>
      <c r="R168" s="42"/>
      <c r="S168" s="43"/>
      <c r="T168" s="42"/>
      <c r="U168" s="23">
        <f>SUM(U169:U225)</f>
        <v>0</v>
      </c>
      <c r="V168" s="43"/>
      <c r="W168" s="274"/>
      <c r="X168" s="42"/>
      <c r="Y168" s="23">
        <f>SUM(Y169:Y225)</f>
        <v>0</v>
      </c>
      <c r="AA168" s="45"/>
      <c r="AB168" s="45">
        <f>SUM(AB169:AB225)</f>
        <v>0</v>
      </c>
      <c r="AC168" s="45"/>
      <c r="AD168" s="45">
        <f>SUM(AD169:AD225)</f>
        <v>0</v>
      </c>
      <c r="AE168" s="45"/>
      <c r="AF168" s="45"/>
      <c r="AG168" s="45"/>
      <c r="AH168" s="45">
        <f>SUM(AH169:AH225)</f>
        <v>0</v>
      </c>
      <c r="AI168" s="45"/>
      <c r="AJ168" s="42"/>
      <c r="AK168" s="45">
        <f>SUM(AK169:AK225)</f>
        <v>0</v>
      </c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5"/>
      <c r="AW168" s="45"/>
      <c r="AX168" s="45">
        <f>SUM(AX169:AX201)</f>
        <v>0</v>
      </c>
    </row>
    <row r="169" spans="2:50" s="154" customFormat="1" ht="13" outlineLevel="1">
      <c r="B169" s="159" t="s">
        <v>1367</v>
      </c>
      <c r="C169" s="24" t="s">
        <v>1368</v>
      </c>
      <c r="D169" s="49" t="s">
        <v>1369</v>
      </c>
      <c r="E169" s="38">
        <v>43647</v>
      </c>
      <c r="F169" s="26" t="s">
        <v>12</v>
      </c>
      <c r="G169" s="46" t="s">
        <v>13</v>
      </c>
      <c r="H169" s="28">
        <f t="shared" ref="H169:H225" si="61">I169+J169</f>
        <v>2004</v>
      </c>
      <c r="I169" s="31">
        <v>445</v>
      </c>
      <c r="J169" s="31">
        <v>1559</v>
      </c>
      <c r="K169" s="253">
        <v>0</v>
      </c>
      <c r="L169" s="31" t="s">
        <v>1139</v>
      </c>
      <c r="M169" s="31" t="s">
        <v>1139</v>
      </c>
      <c r="N169" s="31" t="s">
        <v>1140</v>
      </c>
      <c r="O169" s="31" t="s">
        <v>1139</v>
      </c>
      <c r="P169" s="31" t="s">
        <v>1140</v>
      </c>
      <c r="Q169" s="31" t="s">
        <v>1139</v>
      </c>
      <c r="R169" s="31" t="s">
        <v>1139</v>
      </c>
      <c r="S169" s="55" t="s">
        <v>1236</v>
      </c>
      <c r="T169" s="31"/>
      <c r="U169" s="31">
        <f t="shared" ref="U169:U225" si="62">SUMIF(T169,"Y",I169)</f>
        <v>0</v>
      </c>
      <c r="V169" s="30"/>
      <c r="W169" s="272"/>
      <c r="X169" s="31"/>
      <c r="Y169" s="31">
        <f t="shared" ref="Y169:Y225" si="63">U169*X169</f>
        <v>0</v>
      </c>
      <c r="AA169" s="31"/>
      <c r="AB169" s="31">
        <f t="shared" ref="AB169:AB225" si="64">SUMIF(AA169,"Y",K169)*X169</f>
        <v>0</v>
      </c>
      <c r="AC169" s="31"/>
      <c r="AD169" s="31">
        <f t="shared" ref="AD169:AD225" si="65">(I169-AB169)*COUNTIF(AL169:AU169,"L")</f>
        <v>0</v>
      </c>
      <c r="AE169" s="31"/>
      <c r="AF169" s="31"/>
      <c r="AG169" s="31">
        <f t="shared" ref="AG169:AG225" si="66">IFERROR(COUNTIF(AL169:AU169,"S")/(COUNTIF(AL169:AU169,"V")+COUNTIF(AL169:AU169,"S")),0)</f>
        <v>0</v>
      </c>
      <c r="AH169" s="31">
        <f t="shared" ref="AH169:AH225" si="67">(Y169-AB169-AD169)*AG169</f>
        <v>0</v>
      </c>
      <c r="AI169" s="31"/>
      <c r="AJ169" s="31">
        <f t="shared" ref="AJ169:AJ225" si="68">COUNTIF(AL169:AU169,"V")</f>
        <v>0</v>
      </c>
      <c r="AK169" s="31">
        <f t="shared" ref="AK169:AK225" si="69">Y169-AB169-AD169-AH169</f>
        <v>0</v>
      </c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</row>
    <row r="170" spans="2:50" s="154" customFormat="1" ht="13" outlineLevel="1">
      <c r="B170" s="159" t="s">
        <v>303</v>
      </c>
      <c r="C170" s="24" t="s">
        <v>304</v>
      </c>
      <c r="D170" s="49" t="s">
        <v>1370</v>
      </c>
      <c r="E170" s="38">
        <v>43516</v>
      </c>
      <c r="F170" s="26" t="s">
        <v>12</v>
      </c>
      <c r="G170" s="46" t="s">
        <v>24</v>
      </c>
      <c r="H170" s="28">
        <f t="shared" si="61"/>
        <v>320</v>
      </c>
      <c r="I170" s="31">
        <v>70</v>
      </c>
      <c r="J170" s="31">
        <v>250</v>
      </c>
      <c r="K170" s="253">
        <v>0</v>
      </c>
      <c r="L170" s="31" t="s">
        <v>1139</v>
      </c>
      <c r="M170" s="31" t="s">
        <v>1139</v>
      </c>
      <c r="N170" s="31" t="s">
        <v>1140</v>
      </c>
      <c r="O170" s="31" t="s">
        <v>1139</v>
      </c>
      <c r="P170" s="31" t="s">
        <v>1140</v>
      </c>
      <c r="Q170" s="31" t="s">
        <v>1140</v>
      </c>
      <c r="R170" s="31" t="s">
        <v>1140</v>
      </c>
      <c r="S170" s="55" t="s">
        <v>1236</v>
      </c>
      <c r="T170" s="31"/>
      <c r="U170" s="31">
        <f t="shared" si="62"/>
        <v>0</v>
      </c>
      <c r="V170" s="30"/>
      <c r="W170" s="272"/>
      <c r="X170" s="31"/>
      <c r="Y170" s="31">
        <f t="shared" si="63"/>
        <v>0</v>
      </c>
      <c r="AA170" s="31"/>
      <c r="AB170" s="31">
        <f t="shared" si="64"/>
        <v>0</v>
      </c>
      <c r="AC170" s="31"/>
      <c r="AD170" s="31">
        <f t="shared" si="65"/>
        <v>0</v>
      </c>
      <c r="AE170" s="31"/>
      <c r="AF170" s="31"/>
      <c r="AG170" s="31">
        <f t="shared" si="66"/>
        <v>0</v>
      </c>
      <c r="AH170" s="31">
        <f t="shared" si="67"/>
        <v>0</v>
      </c>
      <c r="AI170" s="31"/>
      <c r="AJ170" s="31">
        <f t="shared" si="68"/>
        <v>0</v>
      </c>
      <c r="AK170" s="31">
        <f t="shared" si="69"/>
        <v>0</v>
      </c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</row>
    <row r="171" spans="2:50" s="154" customFormat="1" ht="13" outlineLevel="1">
      <c r="B171" s="159" t="s">
        <v>305</v>
      </c>
      <c r="C171" s="24" t="s">
        <v>306</v>
      </c>
      <c r="D171" s="49" t="s">
        <v>185</v>
      </c>
      <c r="E171" s="38">
        <v>43656</v>
      </c>
      <c r="F171" s="26" t="s">
        <v>12</v>
      </c>
      <c r="G171" s="46" t="s">
        <v>13</v>
      </c>
      <c r="H171" s="28">
        <f t="shared" si="61"/>
        <v>810</v>
      </c>
      <c r="I171" s="31">
        <v>175</v>
      </c>
      <c r="J171" s="31">
        <v>635</v>
      </c>
      <c r="K171" s="253">
        <v>0</v>
      </c>
      <c r="L171" s="31" t="s">
        <v>1139</v>
      </c>
      <c r="M171" s="31" t="s">
        <v>1139</v>
      </c>
      <c r="N171" s="31" t="s">
        <v>1140</v>
      </c>
      <c r="O171" s="31" t="s">
        <v>1139</v>
      </c>
      <c r="P171" s="31" t="s">
        <v>1140</v>
      </c>
      <c r="Q171" s="31" t="s">
        <v>1139</v>
      </c>
      <c r="R171" s="31" t="s">
        <v>1139</v>
      </c>
      <c r="S171" s="55" t="s">
        <v>1236</v>
      </c>
      <c r="T171" s="31"/>
      <c r="U171" s="31">
        <f t="shared" si="62"/>
        <v>0</v>
      </c>
      <c r="V171" s="30"/>
      <c r="W171" s="272"/>
      <c r="X171" s="31"/>
      <c r="Y171" s="31">
        <f t="shared" si="63"/>
        <v>0</v>
      </c>
      <c r="AA171" s="31"/>
      <c r="AB171" s="31">
        <f t="shared" si="64"/>
        <v>0</v>
      </c>
      <c r="AC171" s="31"/>
      <c r="AD171" s="31">
        <f t="shared" si="65"/>
        <v>0</v>
      </c>
      <c r="AE171" s="31"/>
      <c r="AF171" s="31"/>
      <c r="AG171" s="31">
        <f t="shared" si="66"/>
        <v>0</v>
      </c>
      <c r="AH171" s="31">
        <f t="shared" si="67"/>
        <v>0</v>
      </c>
      <c r="AI171" s="31"/>
      <c r="AJ171" s="31">
        <f t="shared" si="68"/>
        <v>0</v>
      </c>
      <c r="AK171" s="31">
        <f t="shared" si="69"/>
        <v>0</v>
      </c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</row>
    <row r="172" spans="2:50" s="154" customFormat="1" ht="13" outlineLevel="1">
      <c r="B172" s="159" t="s">
        <v>307</v>
      </c>
      <c r="C172" s="24" t="s">
        <v>308</v>
      </c>
      <c r="D172" s="49" t="s">
        <v>19</v>
      </c>
      <c r="E172" s="38">
        <v>43090</v>
      </c>
      <c r="F172" s="26" t="s">
        <v>12</v>
      </c>
      <c r="G172" s="46" t="s">
        <v>13</v>
      </c>
      <c r="H172" s="28">
        <f t="shared" si="61"/>
        <v>430</v>
      </c>
      <c r="I172" s="31">
        <v>106</v>
      </c>
      <c r="J172" s="48">
        <v>324</v>
      </c>
      <c r="K172" s="253">
        <v>0</v>
      </c>
      <c r="L172" s="31" t="s">
        <v>1139</v>
      </c>
      <c r="M172" s="31" t="s">
        <v>1139</v>
      </c>
      <c r="N172" s="31" t="s">
        <v>1140</v>
      </c>
      <c r="O172" s="31" t="s">
        <v>1139</v>
      </c>
      <c r="P172" s="31" t="s">
        <v>1140</v>
      </c>
      <c r="Q172" s="31" t="s">
        <v>1139</v>
      </c>
      <c r="R172" s="31" t="s">
        <v>1139</v>
      </c>
      <c r="S172" s="55" t="s">
        <v>1237</v>
      </c>
      <c r="T172" s="31"/>
      <c r="U172" s="31">
        <f t="shared" si="62"/>
        <v>0</v>
      </c>
      <c r="V172" s="30"/>
      <c r="W172" s="272"/>
      <c r="X172" s="31"/>
      <c r="Y172" s="31">
        <f t="shared" si="63"/>
        <v>0</v>
      </c>
      <c r="AA172" s="31"/>
      <c r="AB172" s="31">
        <f t="shared" si="64"/>
        <v>0</v>
      </c>
      <c r="AC172" s="31"/>
      <c r="AD172" s="31">
        <f t="shared" si="65"/>
        <v>0</v>
      </c>
      <c r="AE172" s="31"/>
      <c r="AF172" s="31"/>
      <c r="AG172" s="31">
        <f t="shared" si="66"/>
        <v>0</v>
      </c>
      <c r="AH172" s="31">
        <f t="shared" si="67"/>
        <v>0</v>
      </c>
      <c r="AI172" s="31"/>
      <c r="AJ172" s="31">
        <f t="shared" si="68"/>
        <v>0</v>
      </c>
      <c r="AK172" s="31">
        <f t="shared" si="69"/>
        <v>0</v>
      </c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</row>
    <row r="173" spans="2:50" s="154" customFormat="1" ht="13" outlineLevel="1">
      <c r="B173" s="159" t="s">
        <v>945</v>
      </c>
      <c r="C173" s="73" t="s">
        <v>1605</v>
      </c>
      <c r="D173" s="53" t="s">
        <v>1498</v>
      </c>
      <c r="E173" s="213">
        <v>43798</v>
      </c>
      <c r="F173" s="26" t="s">
        <v>12</v>
      </c>
      <c r="G173" s="46" t="s">
        <v>13</v>
      </c>
      <c r="H173" s="28">
        <f t="shared" si="61"/>
        <v>2020</v>
      </c>
      <c r="I173" s="31">
        <v>530</v>
      </c>
      <c r="J173" s="48">
        <v>1490</v>
      </c>
      <c r="K173" s="253">
        <v>0</v>
      </c>
      <c r="L173" s="31" t="s">
        <v>1139</v>
      </c>
      <c r="M173" s="31" t="s">
        <v>1139</v>
      </c>
      <c r="N173" s="31" t="s">
        <v>1139</v>
      </c>
      <c r="O173" s="31" t="s">
        <v>1139</v>
      </c>
      <c r="P173" s="31" t="s">
        <v>1140</v>
      </c>
      <c r="Q173" s="31" t="s">
        <v>1139</v>
      </c>
      <c r="R173" s="31" t="s">
        <v>1139</v>
      </c>
      <c r="S173" s="55" t="s">
        <v>1237</v>
      </c>
      <c r="T173" s="31"/>
      <c r="U173" s="31">
        <f t="shared" si="62"/>
        <v>0</v>
      </c>
      <c r="V173" s="30"/>
      <c r="W173" s="272"/>
      <c r="X173" s="31"/>
      <c r="Y173" s="31">
        <f t="shared" si="63"/>
        <v>0</v>
      </c>
      <c r="AA173" s="31"/>
      <c r="AB173" s="31">
        <f t="shared" si="64"/>
        <v>0</v>
      </c>
      <c r="AC173" s="31"/>
      <c r="AD173" s="31">
        <f t="shared" si="65"/>
        <v>0</v>
      </c>
      <c r="AE173" s="31"/>
      <c r="AF173" s="31"/>
      <c r="AG173" s="31">
        <f t="shared" si="66"/>
        <v>0</v>
      </c>
      <c r="AH173" s="31">
        <f t="shared" si="67"/>
        <v>0</v>
      </c>
      <c r="AI173" s="31"/>
      <c r="AJ173" s="31">
        <f t="shared" si="68"/>
        <v>0</v>
      </c>
      <c r="AK173" s="31">
        <f t="shared" si="69"/>
        <v>0</v>
      </c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</row>
    <row r="174" spans="2:50" s="154" customFormat="1" ht="13" outlineLevel="1">
      <c r="B174" s="212" t="s">
        <v>1492</v>
      </c>
      <c r="C174" s="24" t="s">
        <v>1493</v>
      </c>
      <c r="D174" s="49" t="s">
        <v>989</v>
      </c>
      <c r="E174" s="38">
        <v>43698</v>
      </c>
      <c r="F174" s="39" t="s">
        <v>12</v>
      </c>
      <c r="G174" s="216"/>
      <c r="H174" s="28">
        <f t="shared" si="61"/>
        <v>140</v>
      </c>
      <c r="I174" s="31">
        <v>70</v>
      </c>
      <c r="J174" s="31">
        <v>70</v>
      </c>
      <c r="K174" s="253">
        <v>0</v>
      </c>
      <c r="L174" s="31" t="s">
        <v>1139</v>
      </c>
      <c r="M174" s="31" t="s">
        <v>1139</v>
      </c>
      <c r="N174" s="31" t="s">
        <v>1139</v>
      </c>
      <c r="O174" s="31" t="s">
        <v>1139</v>
      </c>
      <c r="P174" s="31" t="s">
        <v>1140</v>
      </c>
      <c r="Q174" s="31" t="s">
        <v>1139</v>
      </c>
      <c r="R174" s="31" t="s">
        <v>1139</v>
      </c>
      <c r="S174" s="55" t="s">
        <v>1237</v>
      </c>
      <c r="T174" s="31"/>
      <c r="U174" s="31">
        <f t="shared" si="62"/>
        <v>0</v>
      </c>
      <c r="V174" s="30"/>
      <c r="W174" s="272"/>
      <c r="X174" s="31"/>
      <c r="Y174" s="31">
        <f t="shared" si="63"/>
        <v>0</v>
      </c>
      <c r="AA174" s="31"/>
      <c r="AB174" s="31">
        <f t="shared" si="64"/>
        <v>0</v>
      </c>
      <c r="AC174" s="31"/>
      <c r="AD174" s="31">
        <f t="shared" si="65"/>
        <v>0</v>
      </c>
      <c r="AE174" s="31"/>
      <c r="AF174" s="31"/>
      <c r="AG174" s="31">
        <f t="shared" si="66"/>
        <v>0</v>
      </c>
      <c r="AH174" s="31">
        <f t="shared" si="67"/>
        <v>0</v>
      </c>
      <c r="AI174" s="31"/>
      <c r="AJ174" s="31">
        <f t="shared" si="68"/>
        <v>0</v>
      </c>
      <c r="AK174" s="31">
        <f t="shared" si="69"/>
        <v>0</v>
      </c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</row>
    <row r="175" spans="2:50" s="154" customFormat="1" ht="13" outlineLevel="1">
      <c r="B175" s="212" t="s">
        <v>1495</v>
      </c>
      <c r="C175" s="24" t="s">
        <v>1496</v>
      </c>
      <c r="D175" s="49" t="s">
        <v>989</v>
      </c>
      <c r="E175" s="38">
        <v>43760</v>
      </c>
      <c r="F175" s="39" t="s">
        <v>12</v>
      </c>
      <c r="G175" s="216"/>
      <c r="H175" s="28">
        <f t="shared" si="61"/>
        <v>760</v>
      </c>
      <c r="I175" s="31">
        <v>380</v>
      </c>
      <c r="J175" s="31">
        <v>380</v>
      </c>
      <c r="K175" s="253">
        <v>0</v>
      </c>
      <c r="L175" s="173"/>
      <c r="M175" s="173"/>
      <c r="N175" s="173"/>
      <c r="O175" s="173"/>
      <c r="P175" s="173"/>
      <c r="Q175" s="31" t="s">
        <v>1139</v>
      </c>
      <c r="R175" s="31" t="s">
        <v>1139</v>
      </c>
      <c r="S175" s="55"/>
      <c r="T175" s="31"/>
      <c r="U175" s="31">
        <f t="shared" si="62"/>
        <v>0</v>
      </c>
      <c r="V175" s="30"/>
      <c r="W175" s="272"/>
      <c r="X175" s="31"/>
      <c r="Y175" s="31">
        <f t="shared" si="63"/>
        <v>0</v>
      </c>
      <c r="AA175" s="31"/>
      <c r="AB175" s="31">
        <f t="shared" si="64"/>
        <v>0</v>
      </c>
      <c r="AC175" s="31"/>
      <c r="AD175" s="31">
        <f t="shared" si="65"/>
        <v>0</v>
      </c>
      <c r="AE175" s="31"/>
      <c r="AF175" s="31"/>
      <c r="AG175" s="31">
        <f t="shared" si="66"/>
        <v>0</v>
      </c>
      <c r="AH175" s="31">
        <f t="shared" si="67"/>
        <v>0</v>
      </c>
      <c r="AI175" s="31"/>
      <c r="AJ175" s="31">
        <f t="shared" si="68"/>
        <v>0</v>
      </c>
      <c r="AK175" s="31">
        <f t="shared" si="69"/>
        <v>0</v>
      </c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</row>
    <row r="176" spans="2:50" s="154" customFormat="1" ht="13" outlineLevel="1">
      <c r="B176" s="159" t="s">
        <v>310</v>
      </c>
      <c r="C176" s="24" t="s">
        <v>311</v>
      </c>
      <c r="D176" s="49" t="s">
        <v>47</v>
      </c>
      <c r="E176" s="38">
        <v>43516</v>
      </c>
      <c r="F176" s="39" t="s">
        <v>12</v>
      </c>
      <c r="G176" s="216" t="s">
        <v>13</v>
      </c>
      <c r="H176" s="28">
        <f t="shared" si="61"/>
        <v>420</v>
      </c>
      <c r="I176" s="31">
        <v>220</v>
      </c>
      <c r="J176" s="31">
        <v>200</v>
      </c>
      <c r="K176" s="253">
        <v>0</v>
      </c>
      <c r="L176" s="31" t="s">
        <v>1139</v>
      </c>
      <c r="M176" s="31" t="s">
        <v>1139</v>
      </c>
      <c r="N176" s="31" t="s">
        <v>1139</v>
      </c>
      <c r="O176" s="31" t="s">
        <v>1139</v>
      </c>
      <c r="P176" s="31" t="s">
        <v>1140</v>
      </c>
      <c r="Q176" s="31" t="s">
        <v>1139</v>
      </c>
      <c r="R176" s="31" t="s">
        <v>1139</v>
      </c>
      <c r="S176" s="55" t="s">
        <v>1236</v>
      </c>
      <c r="T176" s="31"/>
      <c r="U176" s="31">
        <f t="shared" si="62"/>
        <v>0</v>
      </c>
      <c r="V176" s="30"/>
      <c r="W176" s="272"/>
      <c r="X176" s="31"/>
      <c r="Y176" s="31">
        <f t="shared" si="63"/>
        <v>0</v>
      </c>
      <c r="AA176" s="31"/>
      <c r="AB176" s="31">
        <f t="shared" si="64"/>
        <v>0</v>
      </c>
      <c r="AC176" s="31"/>
      <c r="AD176" s="31">
        <f t="shared" si="65"/>
        <v>0</v>
      </c>
      <c r="AE176" s="31"/>
      <c r="AF176" s="31"/>
      <c r="AG176" s="31">
        <f t="shared" si="66"/>
        <v>0</v>
      </c>
      <c r="AH176" s="31">
        <f t="shared" si="67"/>
        <v>0</v>
      </c>
      <c r="AI176" s="31"/>
      <c r="AJ176" s="31">
        <f t="shared" si="68"/>
        <v>0</v>
      </c>
      <c r="AK176" s="31">
        <f t="shared" si="69"/>
        <v>0</v>
      </c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</row>
    <row r="177" spans="2:50" s="154" customFormat="1" ht="13" outlineLevel="1">
      <c r="B177" s="159" t="s">
        <v>312</v>
      </c>
      <c r="C177" s="24" t="s">
        <v>313</v>
      </c>
      <c r="D177" s="49" t="s">
        <v>23</v>
      </c>
      <c r="E177" s="38">
        <v>43516</v>
      </c>
      <c r="F177" s="39" t="s">
        <v>12</v>
      </c>
      <c r="G177" s="216" t="s">
        <v>24</v>
      </c>
      <c r="H177" s="28">
        <f t="shared" si="61"/>
        <v>130</v>
      </c>
      <c r="I177" s="31">
        <v>50</v>
      </c>
      <c r="J177" s="31">
        <v>80</v>
      </c>
      <c r="K177" s="253">
        <v>0</v>
      </c>
      <c r="L177" s="31" t="s">
        <v>1139</v>
      </c>
      <c r="M177" s="31" t="s">
        <v>1139</v>
      </c>
      <c r="N177" s="31" t="s">
        <v>1139</v>
      </c>
      <c r="O177" s="31" t="s">
        <v>1139</v>
      </c>
      <c r="P177" s="31" t="s">
        <v>1140</v>
      </c>
      <c r="Q177" s="31" t="s">
        <v>1140</v>
      </c>
      <c r="R177" s="31" t="s">
        <v>1140</v>
      </c>
      <c r="S177" s="55" t="s">
        <v>1236</v>
      </c>
      <c r="T177" s="31"/>
      <c r="U177" s="31">
        <f t="shared" si="62"/>
        <v>0</v>
      </c>
      <c r="V177" s="30"/>
      <c r="W177" s="272"/>
      <c r="X177" s="31"/>
      <c r="Y177" s="31">
        <f t="shared" si="63"/>
        <v>0</v>
      </c>
      <c r="AA177" s="31"/>
      <c r="AB177" s="31">
        <f t="shared" si="64"/>
        <v>0</v>
      </c>
      <c r="AC177" s="31"/>
      <c r="AD177" s="31">
        <f t="shared" si="65"/>
        <v>0</v>
      </c>
      <c r="AE177" s="31"/>
      <c r="AF177" s="31"/>
      <c r="AG177" s="31">
        <f t="shared" si="66"/>
        <v>0</v>
      </c>
      <c r="AH177" s="31">
        <f t="shared" si="67"/>
        <v>0</v>
      </c>
      <c r="AI177" s="31"/>
      <c r="AJ177" s="31">
        <f t="shared" si="68"/>
        <v>0</v>
      </c>
      <c r="AK177" s="31">
        <f t="shared" si="69"/>
        <v>0</v>
      </c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</row>
    <row r="178" spans="2:50" s="154" customFormat="1" ht="13" outlineLevel="1">
      <c r="B178" s="159" t="s">
        <v>314</v>
      </c>
      <c r="C178" s="24" t="s">
        <v>315</v>
      </c>
      <c r="D178" s="49" t="s">
        <v>309</v>
      </c>
      <c r="E178" s="38">
        <v>43271</v>
      </c>
      <c r="F178" s="39" t="s">
        <v>12</v>
      </c>
      <c r="G178" s="216" t="s">
        <v>13</v>
      </c>
      <c r="H178" s="28">
        <f t="shared" si="61"/>
        <v>50</v>
      </c>
      <c r="I178" s="31">
        <v>25</v>
      </c>
      <c r="J178" s="31">
        <v>25</v>
      </c>
      <c r="K178" s="253">
        <v>0</v>
      </c>
      <c r="L178" s="31" t="s">
        <v>1139</v>
      </c>
      <c r="M178" s="31" t="s">
        <v>1139</v>
      </c>
      <c r="N178" s="31" t="s">
        <v>1139</v>
      </c>
      <c r="O178" s="31" t="s">
        <v>1139</v>
      </c>
      <c r="P178" s="31" t="s">
        <v>1140</v>
      </c>
      <c r="Q178" s="31" t="s">
        <v>1139</v>
      </c>
      <c r="R178" s="31" t="s">
        <v>1139</v>
      </c>
      <c r="S178" s="55" t="s">
        <v>1236</v>
      </c>
      <c r="T178" s="31"/>
      <c r="U178" s="31">
        <f t="shared" si="62"/>
        <v>0</v>
      </c>
      <c r="V178" s="30"/>
      <c r="W178" s="272"/>
      <c r="X178" s="31"/>
      <c r="Y178" s="31">
        <f t="shared" si="63"/>
        <v>0</v>
      </c>
      <c r="AA178" s="31"/>
      <c r="AB178" s="31">
        <f t="shared" si="64"/>
        <v>0</v>
      </c>
      <c r="AC178" s="31"/>
      <c r="AD178" s="31">
        <f t="shared" si="65"/>
        <v>0</v>
      </c>
      <c r="AE178" s="31"/>
      <c r="AF178" s="31"/>
      <c r="AG178" s="31">
        <f t="shared" si="66"/>
        <v>0</v>
      </c>
      <c r="AH178" s="31">
        <f t="shared" si="67"/>
        <v>0</v>
      </c>
      <c r="AI178" s="31"/>
      <c r="AJ178" s="31">
        <f t="shared" si="68"/>
        <v>0</v>
      </c>
      <c r="AK178" s="31">
        <f t="shared" si="69"/>
        <v>0</v>
      </c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</row>
    <row r="179" spans="2:50" s="154" customFormat="1" ht="13" outlineLevel="1">
      <c r="B179" s="38" t="s">
        <v>968</v>
      </c>
      <c r="C179" s="73" t="s">
        <v>2833</v>
      </c>
      <c r="D179" s="53" t="s">
        <v>138</v>
      </c>
      <c r="E179" s="38">
        <v>43798</v>
      </c>
      <c r="F179" s="39" t="s">
        <v>12</v>
      </c>
      <c r="G179" s="216" t="s">
        <v>13</v>
      </c>
      <c r="H179" s="28">
        <v>1980</v>
      </c>
      <c r="I179" s="60">
        <v>510</v>
      </c>
      <c r="J179" s="54">
        <v>1470</v>
      </c>
      <c r="K179" s="253">
        <v>0</v>
      </c>
      <c r="L179" s="31" t="s">
        <v>1139</v>
      </c>
      <c r="M179" s="31" t="s">
        <v>1139</v>
      </c>
      <c r="N179" s="31" t="s">
        <v>1139</v>
      </c>
      <c r="O179" s="31" t="s">
        <v>1139</v>
      </c>
      <c r="P179" s="31" t="s">
        <v>1140</v>
      </c>
      <c r="Q179" s="31" t="s">
        <v>1139</v>
      </c>
      <c r="R179" s="31" t="s">
        <v>1139</v>
      </c>
      <c r="S179" s="55" t="s">
        <v>1237</v>
      </c>
      <c r="T179" s="31"/>
      <c r="U179" s="31">
        <f t="shared" si="62"/>
        <v>0</v>
      </c>
      <c r="V179" s="30"/>
      <c r="W179" s="272"/>
      <c r="X179" s="31"/>
      <c r="Y179" s="31">
        <f t="shared" si="63"/>
        <v>0</v>
      </c>
      <c r="AA179" s="31"/>
      <c r="AB179" s="31">
        <f t="shared" si="64"/>
        <v>0</v>
      </c>
      <c r="AC179" s="31"/>
      <c r="AD179" s="31">
        <f t="shared" si="65"/>
        <v>0</v>
      </c>
      <c r="AE179" s="31"/>
      <c r="AF179" s="31"/>
      <c r="AG179" s="31">
        <f t="shared" si="66"/>
        <v>0</v>
      </c>
      <c r="AH179" s="31">
        <f t="shared" si="67"/>
        <v>0</v>
      </c>
      <c r="AI179" s="31"/>
      <c r="AJ179" s="31">
        <f t="shared" si="68"/>
        <v>0</v>
      </c>
      <c r="AK179" s="31">
        <f t="shared" si="69"/>
        <v>0</v>
      </c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</row>
    <row r="180" spans="2:50" s="154" customFormat="1" ht="26" outlineLevel="1">
      <c r="B180" s="38" t="s">
        <v>968</v>
      </c>
      <c r="C180" s="38" t="s">
        <v>1371</v>
      </c>
      <c r="D180" s="15" t="s">
        <v>118</v>
      </c>
      <c r="E180" s="38">
        <v>43683</v>
      </c>
      <c r="F180" s="39" t="s">
        <v>12</v>
      </c>
      <c r="G180" s="216" t="s">
        <v>13</v>
      </c>
      <c r="H180" s="28">
        <f t="shared" si="61"/>
        <v>1760</v>
      </c>
      <c r="I180" s="60">
        <v>400</v>
      </c>
      <c r="J180" s="54">
        <v>1360</v>
      </c>
      <c r="K180" s="253">
        <v>0</v>
      </c>
      <c r="L180" s="31" t="s">
        <v>1139</v>
      </c>
      <c r="M180" s="31" t="s">
        <v>1139</v>
      </c>
      <c r="N180" s="31" t="s">
        <v>1139</v>
      </c>
      <c r="O180" s="31" t="s">
        <v>1139</v>
      </c>
      <c r="P180" s="173" t="s">
        <v>1140</v>
      </c>
      <c r="Q180" s="31" t="s">
        <v>1139</v>
      </c>
      <c r="R180" s="31" t="s">
        <v>1139</v>
      </c>
      <c r="S180" s="55" t="s">
        <v>1597</v>
      </c>
      <c r="T180" s="31"/>
      <c r="U180" s="31">
        <f t="shared" si="62"/>
        <v>0</v>
      </c>
      <c r="V180" s="30"/>
      <c r="W180" s="272"/>
      <c r="X180" s="31"/>
      <c r="Y180" s="31">
        <f t="shared" si="63"/>
        <v>0</v>
      </c>
      <c r="AA180" s="31"/>
      <c r="AB180" s="31">
        <f t="shared" si="64"/>
        <v>0</v>
      </c>
      <c r="AC180" s="31"/>
      <c r="AD180" s="31">
        <f t="shared" si="65"/>
        <v>0</v>
      </c>
      <c r="AE180" s="31"/>
      <c r="AF180" s="31"/>
      <c r="AG180" s="31">
        <f t="shared" si="66"/>
        <v>0</v>
      </c>
      <c r="AH180" s="31">
        <f t="shared" si="67"/>
        <v>0</v>
      </c>
      <c r="AI180" s="31"/>
      <c r="AJ180" s="31">
        <f t="shared" si="68"/>
        <v>0</v>
      </c>
      <c r="AK180" s="31">
        <f t="shared" si="69"/>
        <v>0</v>
      </c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</row>
    <row r="181" spans="2:50" s="154" customFormat="1" ht="13" outlineLevel="1">
      <c r="B181" s="159" t="s">
        <v>316</v>
      </c>
      <c r="C181" s="24" t="s">
        <v>317</v>
      </c>
      <c r="D181" s="49" t="s">
        <v>1497</v>
      </c>
      <c r="E181" s="38">
        <v>43760</v>
      </c>
      <c r="F181" s="39" t="s">
        <v>12</v>
      </c>
      <c r="G181" s="216" t="s">
        <v>13</v>
      </c>
      <c r="H181" s="28">
        <f t="shared" si="61"/>
        <v>960</v>
      </c>
      <c r="I181" s="31">
        <v>190</v>
      </c>
      <c r="J181" s="48">
        <v>770</v>
      </c>
      <c r="K181" s="253">
        <v>0</v>
      </c>
      <c r="L181" s="31" t="s">
        <v>1139</v>
      </c>
      <c r="M181" s="31" t="s">
        <v>1139</v>
      </c>
      <c r="N181" s="31" t="s">
        <v>1139</v>
      </c>
      <c r="O181" s="31" t="s">
        <v>1139</v>
      </c>
      <c r="P181" s="31" t="s">
        <v>1139</v>
      </c>
      <c r="Q181" s="31" t="s">
        <v>1139</v>
      </c>
      <c r="R181" s="31" t="s">
        <v>1139</v>
      </c>
      <c r="S181" s="55" t="s">
        <v>1239</v>
      </c>
      <c r="T181" s="31"/>
      <c r="U181" s="31">
        <f t="shared" si="62"/>
        <v>0</v>
      </c>
      <c r="V181" s="30"/>
      <c r="W181" s="272"/>
      <c r="X181" s="31"/>
      <c r="Y181" s="31">
        <f t="shared" si="63"/>
        <v>0</v>
      </c>
      <c r="AA181" s="31"/>
      <c r="AB181" s="31">
        <f t="shared" si="64"/>
        <v>0</v>
      </c>
      <c r="AC181" s="31"/>
      <c r="AD181" s="31">
        <f t="shared" si="65"/>
        <v>0</v>
      </c>
      <c r="AE181" s="31"/>
      <c r="AF181" s="31"/>
      <c r="AG181" s="31">
        <f t="shared" si="66"/>
        <v>0</v>
      </c>
      <c r="AH181" s="31">
        <f t="shared" si="67"/>
        <v>0</v>
      </c>
      <c r="AI181" s="31"/>
      <c r="AJ181" s="31">
        <f t="shared" si="68"/>
        <v>0</v>
      </c>
      <c r="AK181" s="31">
        <f t="shared" si="69"/>
        <v>0</v>
      </c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</row>
    <row r="182" spans="2:50" s="154" customFormat="1" ht="13" outlineLevel="1">
      <c r="B182" s="159" t="s">
        <v>318</v>
      </c>
      <c r="C182" s="24" t="s">
        <v>319</v>
      </c>
      <c r="D182" s="49" t="s">
        <v>47</v>
      </c>
      <c r="E182" s="38">
        <v>43516</v>
      </c>
      <c r="F182" s="39" t="s">
        <v>12</v>
      </c>
      <c r="G182" s="216" t="s">
        <v>13</v>
      </c>
      <c r="H182" s="28">
        <f t="shared" si="61"/>
        <v>395</v>
      </c>
      <c r="I182" s="31">
        <v>395</v>
      </c>
      <c r="J182" s="48">
        <v>0</v>
      </c>
      <c r="K182" s="255">
        <v>250</v>
      </c>
      <c r="L182" s="31" t="s">
        <v>1139</v>
      </c>
      <c r="M182" s="31" t="s">
        <v>1139</v>
      </c>
      <c r="N182" s="31" t="s">
        <v>1139</v>
      </c>
      <c r="O182" s="31" t="s">
        <v>1139</v>
      </c>
      <c r="P182" s="31" t="s">
        <v>1139</v>
      </c>
      <c r="Q182" s="31" t="s">
        <v>1139</v>
      </c>
      <c r="R182" s="31" t="s">
        <v>1139</v>
      </c>
      <c r="S182" s="55" t="s">
        <v>1239</v>
      </c>
      <c r="T182" s="31"/>
      <c r="U182" s="31">
        <f t="shared" si="62"/>
        <v>0</v>
      </c>
      <c r="V182" s="30"/>
      <c r="W182" s="272"/>
      <c r="X182" s="31"/>
      <c r="Y182" s="31">
        <f t="shared" si="63"/>
        <v>0</v>
      </c>
      <c r="AA182" s="174"/>
      <c r="AB182" s="31">
        <f t="shared" si="64"/>
        <v>0</v>
      </c>
      <c r="AC182" s="31"/>
      <c r="AD182" s="31">
        <f t="shared" si="65"/>
        <v>0</v>
      </c>
      <c r="AE182" s="31"/>
      <c r="AF182" s="31"/>
      <c r="AG182" s="31">
        <f t="shared" si="66"/>
        <v>0</v>
      </c>
      <c r="AH182" s="31">
        <f t="shared" si="67"/>
        <v>0</v>
      </c>
      <c r="AI182" s="31"/>
      <c r="AJ182" s="31">
        <f t="shared" si="68"/>
        <v>0</v>
      </c>
      <c r="AK182" s="235">
        <f t="shared" si="69"/>
        <v>0</v>
      </c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</row>
    <row r="183" spans="2:50" s="154" customFormat="1" ht="13" outlineLevel="1">
      <c r="B183" s="159" t="s">
        <v>320</v>
      </c>
      <c r="C183" s="24" t="s">
        <v>321</v>
      </c>
      <c r="D183" s="49" t="s">
        <v>36</v>
      </c>
      <c r="E183" s="38">
        <v>43516</v>
      </c>
      <c r="F183" s="39" t="s">
        <v>12</v>
      </c>
      <c r="G183" s="216" t="s">
        <v>13</v>
      </c>
      <c r="H183" s="28">
        <f t="shared" si="61"/>
        <v>185</v>
      </c>
      <c r="I183" s="31">
        <v>185</v>
      </c>
      <c r="J183" s="48">
        <v>0</v>
      </c>
      <c r="K183" s="253">
        <v>0</v>
      </c>
      <c r="L183" s="31" t="s">
        <v>1139</v>
      </c>
      <c r="M183" s="31" t="s">
        <v>1139</v>
      </c>
      <c r="N183" s="31" t="s">
        <v>1140</v>
      </c>
      <c r="O183" s="31" t="s">
        <v>1139</v>
      </c>
      <c r="P183" s="31" t="s">
        <v>1140</v>
      </c>
      <c r="Q183" s="31" t="s">
        <v>1140</v>
      </c>
      <c r="R183" s="31" t="s">
        <v>1140</v>
      </c>
      <c r="S183" s="55" t="s">
        <v>1239</v>
      </c>
      <c r="T183" s="31"/>
      <c r="U183" s="31">
        <f t="shared" si="62"/>
        <v>0</v>
      </c>
      <c r="V183" s="30"/>
      <c r="W183" s="272"/>
      <c r="X183" s="31"/>
      <c r="Y183" s="31">
        <f t="shared" si="63"/>
        <v>0</v>
      </c>
      <c r="AA183" s="174"/>
      <c r="AB183" s="31">
        <f t="shared" si="64"/>
        <v>0</v>
      </c>
      <c r="AC183" s="31"/>
      <c r="AD183" s="31">
        <f t="shared" si="65"/>
        <v>0</v>
      </c>
      <c r="AE183" s="31"/>
      <c r="AF183" s="31"/>
      <c r="AG183" s="31">
        <f t="shared" si="66"/>
        <v>0</v>
      </c>
      <c r="AH183" s="31">
        <f t="shared" si="67"/>
        <v>0</v>
      </c>
      <c r="AI183" s="31"/>
      <c r="AJ183" s="31">
        <f t="shared" si="68"/>
        <v>0</v>
      </c>
      <c r="AK183" s="31">
        <f t="shared" si="69"/>
        <v>0</v>
      </c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</row>
    <row r="184" spans="2:50" s="154" customFormat="1" ht="13" outlineLevel="1">
      <c r="B184" s="159" t="s">
        <v>322</v>
      </c>
      <c r="C184" s="24" t="s">
        <v>323</v>
      </c>
      <c r="D184" s="49" t="s">
        <v>1338</v>
      </c>
      <c r="E184" s="38">
        <v>43516</v>
      </c>
      <c r="F184" s="39" t="s">
        <v>12</v>
      </c>
      <c r="G184" s="216" t="s">
        <v>24</v>
      </c>
      <c r="H184" s="28">
        <f t="shared" si="61"/>
        <v>1167</v>
      </c>
      <c r="I184" s="31">
        <v>1165</v>
      </c>
      <c r="J184" s="48">
        <v>2</v>
      </c>
      <c r="K184" s="253">
        <v>0</v>
      </c>
      <c r="L184" s="31" t="s">
        <v>1139</v>
      </c>
      <c r="M184" s="31" t="s">
        <v>1139</v>
      </c>
      <c r="N184" s="31" t="s">
        <v>1140</v>
      </c>
      <c r="O184" s="31" t="s">
        <v>1139</v>
      </c>
      <c r="P184" s="31" t="s">
        <v>1140</v>
      </c>
      <c r="Q184" s="31" t="s">
        <v>1139</v>
      </c>
      <c r="R184" s="31" t="s">
        <v>1139</v>
      </c>
      <c r="S184" s="55" t="s">
        <v>1239</v>
      </c>
      <c r="T184" s="31"/>
      <c r="U184" s="31">
        <f t="shared" si="62"/>
        <v>0</v>
      </c>
      <c r="V184" s="30"/>
      <c r="W184" s="272"/>
      <c r="X184" s="31"/>
      <c r="Y184" s="31">
        <f t="shared" si="63"/>
        <v>0</v>
      </c>
      <c r="AA184" s="31"/>
      <c r="AB184" s="31">
        <f t="shared" si="64"/>
        <v>0</v>
      </c>
      <c r="AC184" s="31"/>
      <c r="AD184" s="31">
        <f t="shared" si="65"/>
        <v>0</v>
      </c>
      <c r="AE184" s="31"/>
      <c r="AF184" s="31"/>
      <c r="AG184" s="31">
        <f t="shared" si="66"/>
        <v>0</v>
      </c>
      <c r="AH184" s="31">
        <f t="shared" si="67"/>
        <v>0</v>
      </c>
      <c r="AI184" s="31"/>
      <c r="AJ184" s="31">
        <f t="shared" si="68"/>
        <v>0</v>
      </c>
      <c r="AK184" s="31">
        <f t="shared" si="69"/>
        <v>0</v>
      </c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</row>
    <row r="185" spans="2:50" s="154" customFormat="1" ht="13" outlineLevel="1">
      <c r="B185" s="155" t="s">
        <v>946</v>
      </c>
      <c r="C185" s="32" t="s">
        <v>1372</v>
      </c>
      <c r="D185" s="25" t="s">
        <v>138</v>
      </c>
      <c r="E185" s="38">
        <v>43664</v>
      </c>
      <c r="F185" s="39" t="s">
        <v>12</v>
      </c>
      <c r="G185" s="216"/>
      <c r="H185" s="28">
        <f t="shared" si="61"/>
        <v>320</v>
      </c>
      <c r="I185" s="31">
        <v>130</v>
      </c>
      <c r="J185" s="48">
        <v>190</v>
      </c>
      <c r="K185" s="253">
        <v>0</v>
      </c>
      <c r="L185" s="31" t="s">
        <v>1139</v>
      </c>
      <c r="M185" s="31" t="s">
        <v>1139</v>
      </c>
      <c r="N185" s="31" t="s">
        <v>1140</v>
      </c>
      <c r="O185" s="31" t="s">
        <v>1139</v>
      </c>
      <c r="P185" s="31" t="s">
        <v>1140</v>
      </c>
      <c r="Q185" s="31" t="s">
        <v>1139</v>
      </c>
      <c r="R185" s="31" t="s">
        <v>1139</v>
      </c>
      <c r="S185" s="55" t="s">
        <v>1239</v>
      </c>
      <c r="T185" s="31"/>
      <c r="U185" s="31">
        <f t="shared" si="62"/>
        <v>0</v>
      </c>
      <c r="V185" s="30"/>
      <c r="W185" s="272"/>
      <c r="X185" s="31"/>
      <c r="Y185" s="31">
        <f t="shared" si="63"/>
        <v>0</v>
      </c>
      <c r="AA185" s="31"/>
      <c r="AB185" s="31">
        <f t="shared" si="64"/>
        <v>0</v>
      </c>
      <c r="AC185" s="31"/>
      <c r="AD185" s="31">
        <f t="shared" si="65"/>
        <v>0</v>
      </c>
      <c r="AE185" s="31"/>
      <c r="AF185" s="31"/>
      <c r="AG185" s="31">
        <f t="shared" si="66"/>
        <v>0</v>
      </c>
      <c r="AH185" s="31">
        <f t="shared" si="67"/>
        <v>0</v>
      </c>
      <c r="AI185" s="31"/>
      <c r="AJ185" s="31">
        <f t="shared" si="68"/>
        <v>0</v>
      </c>
      <c r="AK185" s="31">
        <f t="shared" si="69"/>
        <v>0</v>
      </c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</row>
    <row r="186" spans="2:50" s="154" customFormat="1" ht="13" outlineLevel="1">
      <c r="B186" s="155" t="s">
        <v>324</v>
      </c>
      <c r="C186" s="32" t="s">
        <v>325</v>
      </c>
      <c r="D186" s="25" t="s">
        <v>1323</v>
      </c>
      <c r="E186" s="38">
        <v>43664</v>
      </c>
      <c r="F186" s="26" t="s">
        <v>12</v>
      </c>
      <c r="G186" s="46" t="s">
        <v>13</v>
      </c>
      <c r="H186" s="28">
        <f t="shared" si="61"/>
        <v>2065</v>
      </c>
      <c r="I186" s="31">
        <v>1035</v>
      </c>
      <c r="J186" s="48">
        <v>1030</v>
      </c>
      <c r="K186" s="253">
        <v>0</v>
      </c>
      <c r="L186" s="31" t="s">
        <v>1139</v>
      </c>
      <c r="M186" s="31" t="s">
        <v>1139</v>
      </c>
      <c r="N186" s="31" t="s">
        <v>1140</v>
      </c>
      <c r="O186" s="31" t="s">
        <v>1139</v>
      </c>
      <c r="P186" s="31" t="s">
        <v>1140</v>
      </c>
      <c r="Q186" s="31" t="s">
        <v>1139</v>
      </c>
      <c r="R186" s="31" t="s">
        <v>1139</v>
      </c>
      <c r="S186" s="55" t="s">
        <v>1239</v>
      </c>
      <c r="T186" s="31"/>
      <c r="U186" s="31">
        <f t="shared" si="62"/>
        <v>0</v>
      </c>
      <c r="V186" s="30"/>
      <c r="W186" s="272"/>
      <c r="X186" s="31"/>
      <c r="Y186" s="31">
        <f t="shared" si="63"/>
        <v>0</v>
      </c>
      <c r="AA186" s="31"/>
      <c r="AB186" s="31">
        <f t="shared" si="64"/>
        <v>0</v>
      </c>
      <c r="AC186" s="31"/>
      <c r="AD186" s="31">
        <f t="shared" si="65"/>
        <v>0</v>
      </c>
      <c r="AE186" s="31"/>
      <c r="AF186" s="31"/>
      <c r="AG186" s="31">
        <f t="shared" si="66"/>
        <v>0</v>
      </c>
      <c r="AH186" s="31">
        <f t="shared" si="67"/>
        <v>0</v>
      </c>
      <c r="AI186" s="31"/>
      <c r="AJ186" s="31">
        <f t="shared" si="68"/>
        <v>0</v>
      </c>
      <c r="AK186" s="31">
        <f t="shared" si="69"/>
        <v>0</v>
      </c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</row>
    <row r="187" spans="2:50" s="154" customFormat="1" ht="13" outlineLevel="1">
      <c r="B187" s="155" t="s">
        <v>326</v>
      </c>
      <c r="C187" s="32" t="s">
        <v>327</v>
      </c>
      <c r="D187" s="49" t="s">
        <v>1383</v>
      </c>
      <c r="E187" s="38">
        <v>43789</v>
      </c>
      <c r="F187" s="39" t="s">
        <v>12</v>
      </c>
      <c r="G187" s="216" t="s">
        <v>13</v>
      </c>
      <c r="H187" s="379">
        <f t="shared" si="61"/>
        <v>1920</v>
      </c>
      <c r="I187" s="388">
        <v>630</v>
      </c>
      <c r="J187" s="323">
        <v>1290</v>
      </c>
      <c r="K187" s="253">
        <v>0</v>
      </c>
      <c r="L187" s="31" t="s">
        <v>1139</v>
      </c>
      <c r="M187" s="31" t="s">
        <v>1139</v>
      </c>
      <c r="N187" s="31" t="s">
        <v>1140</v>
      </c>
      <c r="O187" s="31" t="s">
        <v>1139</v>
      </c>
      <c r="P187" s="31" t="s">
        <v>1140</v>
      </c>
      <c r="Q187" s="31" t="s">
        <v>1139</v>
      </c>
      <c r="R187" s="31" t="s">
        <v>1139</v>
      </c>
      <c r="S187" s="55" t="s">
        <v>1242</v>
      </c>
      <c r="T187" s="31"/>
      <c r="U187" s="31">
        <f t="shared" si="62"/>
        <v>0</v>
      </c>
      <c r="V187" s="30"/>
      <c r="W187" s="272"/>
      <c r="X187" s="31"/>
      <c r="Y187" s="31">
        <f t="shared" si="63"/>
        <v>0</v>
      </c>
      <c r="AA187" s="31"/>
      <c r="AB187" s="31">
        <f t="shared" si="64"/>
        <v>0</v>
      </c>
      <c r="AC187" s="31"/>
      <c r="AD187" s="31">
        <f t="shared" si="65"/>
        <v>0</v>
      </c>
      <c r="AE187" s="31"/>
      <c r="AF187" s="31"/>
      <c r="AG187" s="31">
        <f t="shared" si="66"/>
        <v>0</v>
      </c>
      <c r="AH187" s="31">
        <f t="shared" si="67"/>
        <v>0</v>
      </c>
      <c r="AI187" s="31"/>
      <c r="AJ187" s="31">
        <f t="shared" si="68"/>
        <v>0</v>
      </c>
      <c r="AK187" s="31">
        <f t="shared" si="69"/>
        <v>0</v>
      </c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</row>
    <row r="188" spans="2:50" s="154" customFormat="1" ht="13" outlineLevel="1">
      <c r="B188" s="155" t="s">
        <v>1373</v>
      </c>
      <c r="C188" s="32" t="s">
        <v>1374</v>
      </c>
      <c r="D188" s="49" t="s">
        <v>243</v>
      </c>
      <c r="E188" s="38">
        <v>43789</v>
      </c>
      <c r="F188" s="39" t="s">
        <v>12</v>
      </c>
      <c r="G188" s="216" t="s">
        <v>24</v>
      </c>
      <c r="H188" s="379">
        <v>1850</v>
      </c>
      <c r="I188" s="388">
        <v>400</v>
      </c>
      <c r="J188" s="323">
        <v>1450</v>
      </c>
      <c r="K188" s="253">
        <v>0</v>
      </c>
      <c r="L188" s="31" t="s">
        <v>1139</v>
      </c>
      <c r="M188" s="31" t="s">
        <v>1139</v>
      </c>
      <c r="N188" s="31" t="s">
        <v>1140</v>
      </c>
      <c r="O188" s="31" t="s">
        <v>1139</v>
      </c>
      <c r="P188" s="31" t="s">
        <v>1140</v>
      </c>
      <c r="Q188" s="31" t="s">
        <v>1139</v>
      </c>
      <c r="R188" s="31" t="s">
        <v>1139</v>
      </c>
      <c r="S188" s="55" t="s">
        <v>1242</v>
      </c>
      <c r="T188" s="31"/>
      <c r="U188" s="31">
        <f t="shared" si="62"/>
        <v>0</v>
      </c>
      <c r="V188" s="30"/>
      <c r="W188" s="272"/>
      <c r="X188" s="31"/>
      <c r="Y188" s="31">
        <f t="shared" si="63"/>
        <v>0</v>
      </c>
      <c r="AA188" s="31"/>
      <c r="AB188" s="31">
        <f t="shared" si="64"/>
        <v>0</v>
      </c>
      <c r="AC188" s="31"/>
      <c r="AD188" s="31">
        <f t="shared" si="65"/>
        <v>0</v>
      </c>
      <c r="AE188" s="31"/>
      <c r="AF188" s="31"/>
      <c r="AG188" s="31">
        <f t="shared" si="66"/>
        <v>0</v>
      </c>
      <c r="AH188" s="31">
        <f t="shared" si="67"/>
        <v>0</v>
      </c>
      <c r="AI188" s="31"/>
      <c r="AJ188" s="31">
        <f t="shared" si="68"/>
        <v>0</v>
      </c>
      <c r="AK188" s="31">
        <f t="shared" si="69"/>
        <v>0</v>
      </c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</row>
    <row r="189" spans="2:50" s="154" customFormat="1" ht="13" outlineLevel="1">
      <c r="B189" s="155" t="s">
        <v>328</v>
      </c>
      <c r="C189" s="32" t="s">
        <v>329</v>
      </c>
      <c r="D189" s="49" t="s">
        <v>1316</v>
      </c>
      <c r="E189" s="38">
        <v>43516</v>
      </c>
      <c r="F189" s="39" t="s">
        <v>12</v>
      </c>
      <c r="G189" s="216" t="s">
        <v>13</v>
      </c>
      <c r="H189" s="379">
        <f t="shared" si="61"/>
        <v>800</v>
      </c>
      <c r="I189" s="388">
        <v>320</v>
      </c>
      <c r="J189" s="323">
        <v>480</v>
      </c>
      <c r="K189" s="253">
        <v>0</v>
      </c>
      <c r="L189" s="31" t="s">
        <v>1139</v>
      </c>
      <c r="M189" s="31" t="s">
        <v>1139</v>
      </c>
      <c r="N189" s="31" t="s">
        <v>1140</v>
      </c>
      <c r="O189" s="31" t="s">
        <v>1139</v>
      </c>
      <c r="P189" s="31" t="s">
        <v>1139</v>
      </c>
      <c r="Q189" s="31" t="s">
        <v>1139</v>
      </c>
      <c r="R189" s="31" t="s">
        <v>1139</v>
      </c>
      <c r="S189" s="55" t="s">
        <v>1242</v>
      </c>
      <c r="T189" s="31"/>
      <c r="U189" s="31">
        <f t="shared" si="62"/>
        <v>0</v>
      </c>
      <c r="V189" s="30"/>
      <c r="W189" s="272"/>
      <c r="X189" s="31"/>
      <c r="Y189" s="31">
        <f t="shared" si="63"/>
        <v>0</v>
      </c>
      <c r="AA189" s="31"/>
      <c r="AB189" s="31">
        <f t="shared" si="64"/>
        <v>0</v>
      </c>
      <c r="AC189" s="31"/>
      <c r="AD189" s="31">
        <f t="shared" si="65"/>
        <v>0</v>
      </c>
      <c r="AE189" s="31"/>
      <c r="AF189" s="31"/>
      <c r="AG189" s="31">
        <f t="shared" si="66"/>
        <v>0</v>
      </c>
      <c r="AH189" s="31">
        <f t="shared" si="67"/>
        <v>0</v>
      </c>
      <c r="AI189" s="31"/>
      <c r="AJ189" s="31">
        <f t="shared" si="68"/>
        <v>0</v>
      </c>
      <c r="AK189" s="31">
        <f t="shared" si="69"/>
        <v>0</v>
      </c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</row>
    <row r="190" spans="2:50" s="154" customFormat="1" ht="13" outlineLevel="1">
      <c r="B190" s="155" t="s">
        <v>1375</v>
      </c>
      <c r="C190" s="32" t="s">
        <v>1376</v>
      </c>
      <c r="D190" s="49" t="s">
        <v>74</v>
      </c>
      <c r="E190" s="38">
        <v>43514</v>
      </c>
      <c r="F190" s="39" t="s">
        <v>12</v>
      </c>
      <c r="G190" s="216" t="s">
        <v>13</v>
      </c>
      <c r="H190" s="379">
        <f t="shared" si="61"/>
        <v>130</v>
      </c>
      <c r="I190" s="388">
        <v>65</v>
      </c>
      <c r="J190" s="323">
        <v>65</v>
      </c>
      <c r="K190" s="253">
        <v>0</v>
      </c>
      <c r="L190" s="31" t="s">
        <v>1139</v>
      </c>
      <c r="M190" s="31" t="s">
        <v>1139</v>
      </c>
      <c r="N190" s="31" t="s">
        <v>1140</v>
      </c>
      <c r="O190" s="31" t="s">
        <v>1139</v>
      </c>
      <c r="P190" s="31" t="s">
        <v>1139</v>
      </c>
      <c r="Q190" s="31" t="s">
        <v>1139</v>
      </c>
      <c r="R190" s="31" t="s">
        <v>1139</v>
      </c>
      <c r="S190" s="55" t="s">
        <v>1242</v>
      </c>
      <c r="T190" s="31"/>
      <c r="U190" s="31">
        <f t="shared" si="62"/>
        <v>0</v>
      </c>
      <c r="V190" s="30"/>
      <c r="W190" s="272"/>
      <c r="X190" s="31"/>
      <c r="Y190" s="31">
        <f t="shared" si="63"/>
        <v>0</v>
      </c>
      <c r="AA190" s="31"/>
      <c r="AB190" s="31">
        <f t="shared" si="64"/>
        <v>0</v>
      </c>
      <c r="AC190" s="31"/>
      <c r="AD190" s="31">
        <f t="shared" si="65"/>
        <v>0</v>
      </c>
      <c r="AE190" s="31"/>
      <c r="AF190" s="31"/>
      <c r="AG190" s="31">
        <f t="shared" si="66"/>
        <v>0</v>
      </c>
      <c r="AH190" s="31">
        <f t="shared" si="67"/>
        <v>0</v>
      </c>
      <c r="AI190" s="31"/>
      <c r="AJ190" s="31">
        <f t="shared" si="68"/>
        <v>0</v>
      </c>
      <c r="AK190" s="31">
        <f t="shared" si="69"/>
        <v>0</v>
      </c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</row>
    <row r="191" spans="2:50" s="154" customFormat="1" ht="13" outlineLevel="1">
      <c r="B191" s="155" t="s">
        <v>330</v>
      </c>
      <c r="C191" s="32" t="s">
        <v>1377</v>
      </c>
      <c r="D191" s="49" t="s">
        <v>1323</v>
      </c>
      <c r="E191" s="38">
        <v>43640</v>
      </c>
      <c r="F191" s="39" t="s">
        <v>12</v>
      </c>
      <c r="G191" s="216" t="s">
        <v>24</v>
      </c>
      <c r="H191" s="379">
        <f t="shared" si="61"/>
        <v>300</v>
      </c>
      <c r="I191" s="323">
        <v>150</v>
      </c>
      <c r="J191" s="323">
        <v>150</v>
      </c>
      <c r="K191" s="253">
        <v>0</v>
      </c>
      <c r="L191" s="31" t="s">
        <v>1139</v>
      </c>
      <c r="M191" s="31" t="s">
        <v>1139</v>
      </c>
      <c r="N191" s="31" t="s">
        <v>1140</v>
      </c>
      <c r="O191" s="31" t="s">
        <v>1139</v>
      </c>
      <c r="P191" s="31" t="s">
        <v>1140</v>
      </c>
      <c r="Q191" s="31" t="s">
        <v>1139</v>
      </c>
      <c r="R191" s="31" t="s">
        <v>1139</v>
      </c>
      <c r="S191" s="55" t="s">
        <v>1242</v>
      </c>
      <c r="T191" s="31"/>
      <c r="U191" s="31">
        <f t="shared" si="62"/>
        <v>0</v>
      </c>
      <c r="V191" s="30"/>
      <c r="W191" s="272"/>
      <c r="X191" s="31"/>
      <c r="Y191" s="31">
        <f t="shared" si="63"/>
        <v>0</v>
      </c>
      <c r="AA191" s="31"/>
      <c r="AB191" s="31">
        <f t="shared" si="64"/>
        <v>0</v>
      </c>
      <c r="AC191" s="31"/>
      <c r="AD191" s="31">
        <f t="shared" si="65"/>
        <v>0</v>
      </c>
      <c r="AE191" s="31"/>
      <c r="AF191" s="31"/>
      <c r="AG191" s="31">
        <f t="shared" si="66"/>
        <v>0</v>
      </c>
      <c r="AH191" s="31">
        <f t="shared" si="67"/>
        <v>0</v>
      </c>
      <c r="AI191" s="31"/>
      <c r="AJ191" s="31">
        <f t="shared" si="68"/>
        <v>0</v>
      </c>
      <c r="AK191" s="31">
        <f t="shared" si="69"/>
        <v>0</v>
      </c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</row>
    <row r="192" spans="2:50" s="154" customFormat="1" ht="13" outlineLevel="1">
      <c r="B192" s="155" t="s">
        <v>331</v>
      </c>
      <c r="C192" s="32" t="s">
        <v>332</v>
      </c>
      <c r="D192" s="38" t="s">
        <v>1498</v>
      </c>
      <c r="E192" s="38">
        <v>43760</v>
      </c>
      <c r="F192" s="39" t="s">
        <v>12</v>
      </c>
      <c r="G192" s="216" t="s">
        <v>13</v>
      </c>
      <c r="H192" s="379">
        <f t="shared" si="61"/>
        <v>180</v>
      </c>
      <c r="I192" s="323">
        <v>90</v>
      </c>
      <c r="J192" s="323">
        <v>90</v>
      </c>
      <c r="K192" s="253">
        <v>0</v>
      </c>
      <c r="L192" s="31" t="s">
        <v>1139</v>
      </c>
      <c r="M192" s="31" t="s">
        <v>1139</v>
      </c>
      <c r="N192" s="31" t="s">
        <v>1139</v>
      </c>
      <c r="O192" s="31" t="s">
        <v>1139</v>
      </c>
      <c r="P192" s="31" t="s">
        <v>1139</v>
      </c>
      <c r="Q192" s="31" t="s">
        <v>1139</v>
      </c>
      <c r="R192" s="31" t="s">
        <v>1139</v>
      </c>
      <c r="S192" s="55" t="s">
        <v>1244</v>
      </c>
      <c r="T192" s="31"/>
      <c r="U192" s="31">
        <f t="shared" si="62"/>
        <v>0</v>
      </c>
      <c r="V192" s="30"/>
      <c r="W192" s="272"/>
      <c r="X192" s="31"/>
      <c r="Y192" s="31">
        <f t="shared" si="63"/>
        <v>0</v>
      </c>
      <c r="AA192" s="31"/>
      <c r="AB192" s="31">
        <f t="shared" si="64"/>
        <v>0</v>
      </c>
      <c r="AC192" s="31"/>
      <c r="AD192" s="31">
        <f t="shared" si="65"/>
        <v>0</v>
      </c>
      <c r="AE192" s="31"/>
      <c r="AF192" s="31"/>
      <c r="AG192" s="31">
        <f t="shared" si="66"/>
        <v>0</v>
      </c>
      <c r="AH192" s="31">
        <f t="shared" si="67"/>
        <v>0</v>
      </c>
      <c r="AI192" s="31"/>
      <c r="AJ192" s="31">
        <f t="shared" si="68"/>
        <v>0</v>
      </c>
      <c r="AK192" s="31">
        <f t="shared" si="69"/>
        <v>0</v>
      </c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</row>
    <row r="193" spans="2:50" s="154" customFormat="1" ht="13" outlineLevel="1">
      <c r="B193" s="155" t="s">
        <v>333</v>
      </c>
      <c r="C193" s="32" t="s">
        <v>334</v>
      </c>
      <c r="D193" s="49" t="s">
        <v>1378</v>
      </c>
      <c r="E193" s="38">
        <v>43594</v>
      </c>
      <c r="F193" s="39" t="s">
        <v>12</v>
      </c>
      <c r="G193" s="216" t="s">
        <v>24</v>
      </c>
      <c r="H193" s="379">
        <f t="shared" si="61"/>
        <v>120</v>
      </c>
      <c r="I193" s="388">
        <v>115</v>
      </c>
      <c r="J193" s="323">
        <v>5</v>
      </c>
      <c r="K193" s="253">
        <v>0</v>
      </c>
      <c r="L193" s="31" t="s">
        <v>1139</v>
      </c>
      <c r="M193" s="31" t="s">
        <v>1139</v>
      </c>
      <c r="N193" s="31" t="s">
        <v>1140</v>
      </c>
      <c r="O193" s="31" t="s">
        <v>1139</v>
      </c>
      <c r="P193" s="31" t="s">
        <v>1140</v>
      </c>
      <c r="Q193" s="31" t="s">
        <v>1139</v>
      </c>
      <c r="R193" s="31" t="s">
        <v>1139</v>
      </c>
      <c r="S193" s="55" t="s">
        <v>1245</v>
      </c>
      <c r="T193" s="31"/>
      <c r="U193" s="31">
        <f t="shared" si="62"/>
        <v>0</v>
      </c>
      <c r="V193" s="30"/>
      <c r="W193" s="272"/>
      <c r="X193" s="31"/>
      <c r="Y193" s="31">
        <f t="shared" si="63"/>
        <v>0</v>
      </c>
      <c r="AA193" s="31"/>
      <c r="AB193" s="31">
        <f t="shared" si="64"/>
        <v>0</v>
      </c>
      <c r="AC193" s="31"/>
      <c r="AD193" s="31">
        <f t="shared" si="65"/>
        <v>0</v>
      </c>
      <c r="AE193" s="31"/>
      <c r="AF193" s="31"/>
      <c r="AG193" s="31">
        <f t="shared" si="66"/>
        <v>0</v>
      </c>
      <c r="AH193" s="31">
        <f t="shared" si="67"/>
        <v>0</v>
      </c>
      <c r="AI193" s="31"/>
      <c r="AJ193" s="31">
        <f t="shared" si="68"/>
        <v>0</v>
      </c>
      <c r="AK193" s="31">
        <f t="shared" si="69"/>
        <v>0</v>
      </c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</row>
    <row r="194" spans="2:50" s="154" customFormat="1" ht="13" outlineLevel="1">
      <c r="B194" s="155" t="s">
        <v>1006</v>
      </c>
      <c r="C194" s="32" t="s">
        <v>1379</v>
      </c>
      <c r="D194" s="49" t="s">
        <v>1380</v>
      </c>
      <c r="E194" s="38">
        <v>43726</v>
      </c>
      <c r="F194" s="39" t="s">
        <v>12</v>
      </c>
      <c r="G194" s="216" t="s">
        <v>24</v>
      </c>
      <c r="H194" s="379">
        <f t="shared" si="61"/>
        <v>475</v>
      </c>
      <c r="I194" s="388">
        <v>235</v>
      </c>
      <c r="J194" s="323">
        <v>240</v>
      </c>
      <c r="K194" s="253">
        <v>0</v>
      </c>
      <c r="L194" s="173" t="s">
        <v>1139</v>
      </c>
      <c r="M194" s="173" t="s">
        <v>1139</v>
      </c>
      <c r="N194" s="173" t="s">
        <v>1140</v>
      </c>
      <c r="O194" s="173" t="s">
        <v>1139</v>
      </c>
      <c r="P194" s="173" t="s">
        <v>1140</v>
      </c>
      <c r="Q194" s="31" t="s">
        <v>1139</v>
      </c>
      <c r="R194" s="31" t="s">
        <v>1139</v>
      </c>
      <c r="S194" s="55" t="s">
        <v>1600</v>
      </c>
      <c r="T194" s="31"/>
      <c r="U194" s="31">
        <f t="shared" si="62"/>
        <v>0</v>
      </c>
      <c r="V194" s="30"/>
      <c r="W194" s="272"/>
      <c r="X194" s="31"/>
      <c r="Y194" s="31">
        <f t="shared" si="63"/>
        <v>0</v>
      </c>
      <c r="AA194" s="31"/>
      <c r="AB194" s="31">
        <f t="shared" si="64"/>
        <v>0</v>
      </c>
      <c r="AC194" s="31"/>
      <c r="AD194" s="31">
        <f t="shared" si="65"/>
        <v>0</v>
      </c>
      <c r="AE194" s="31"/>
      <c r="AF194" s="31"/>
      <c r="AG194" s="31">
        <f t="shared" si="66"/>
        <v>0</v>
      </c>
      <c r="AH194" s="31">
        <f t="shared" si="67"/>
        <v>0</v>
      </c>
      <c r="AI194" s="31"/>
      <c r="AJ194" s="31">
        <f t="shared" si="68"/>
        <v>0</v>
      </c>
      <c r="AK194" s="31">
        <f t="shared" si="69"/>
        <v>0</v>
      </c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</row>
    <row r="195" spans="2:50" s="154" customFormat="1" ht="13" outlineLevel="1">
      <c r="B195" s="155" t="s">
        <v>1381</v>
      </c>
      <c r="C195" s="32" t="s">
        <v>1382</v>
      </c>
      <c r="D195" s="49" t="s">
        <v>1380</v>
      </c>
      <c r="E195" s="38">
        <v>43726</v>
      </c>
      <c r="F195" s="39" t="s">
        <v>12</v>
      </c>
      <c r="G195" s="216" t="s">
        <v>24</v>
      </c>
      <c r="H195" s="379">
        <f t="shared" si="61"/>
        <v>880</v>
      </c>
      <c r="I195" s="388">
        <v>185</v>
      </c>
      <c r="J195" s="323">
        <v>695</v>
      </c>
      <c r="K195" s="253">
        <v>0</v>
      </c>
      <c r="L195" s="173" t="s">
        <v>1139</v>
      </c>
      <c r="M195" s="173" t="s">
        <v>1139</v>
      </c>
      <c r="N195" s="173" t="s">
        <v>1140</v>
      </c>
      <c r="O195" s="173" t="s">
        <v>1139</v>
      </c>
      <c r="P195" s="173" t="s">
        <v>1140</v>
      </c>
      <c r="Q195" s="31" t="s">
        <v>1140</v>
      </c>
      <c r="R195" s="31" t="s">
        <v>1139</v>
      </c>
      <c r="S195" s="55" t="s">
        <v>1600</v>
      </c>
      <c r="T195" s="31"/>
      <c r="U195" s="31">
        <f t="shared" si="62"/>
        <v>0</v>
      </c>
      <c r="V195" s="30"/>
      <c r="W195" s="272"/>
      <c r="X195" s="31"/>
      <c r="Y195" s="31">
        <f t="shared" si="63"/>
        <v>0</v>
      </c>
      <c r="AA195" s="31"/>
      <c r="AB195" s="31">
        <f t="shared" si="64"/>
        <v>0</v>
      </c>
      <c r="AC195" s="31"/>
      <c r="AD195" s="31">
        <f t="shared" si="65"/>
        <v>0</v>
      </c>
      <c r="AE195" s="31"/>
      <c r="AF195" s="31"/>
      <c r="AG195" s="31">
        <f t="shared" si="66"/>
        <v>0</v>
      </c>
      <c r="AH195" s="31">
        <f t="shared" si="67"/>
        <v>0</v>
      </c>
      <c r="AI195" s="31"/>
      <c r="AJ195" s="31">
        <f t="shared" si="68"/>
        <v>0</v>
      </c>
      <c r="AK195" s="31">
        <f t="shared" si="69"/>
        <v>0</v>
      </c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</row>
    <row r="196" spans="2:50" s="154" customFormat="1" ht="13" outlineLevel="1">
      <c r="B196" s="155" t="s">
        <v>335</v>
      </c>
      <c r="C196" s="32" t="s">
        <v>336</v>
      </c>
      <c r="D196" s="49" t="s">
        <v>1370</v>
      </c>
      <c r="E196" s="38">
        <v>43516</v>
      </c>
      <c r="F196" s="39" t="s">
        <v>12</v>
      </c>
      <c r="G196" s="216" t="s">
        <v>13</v>
      </c>
      <c r="H196" s="379">
        <f t="shared" si="61"/>
        <v>340</v>
      </c>
      <c r="I196" s="389">
        <v>205</v>
      </c>
      <c r="J196" s="323">
        <v>135</v>
      </c>
      <c r="K196" s="253">
        <v>0</v>
      </c>
      <c r="L196" s="31" t="s">
        <v>1139</v>
      </c>
      <c r="M196" s="31" t="s">
        <v>1139</v>
      </c>
      <c r="N196" s="31" t="s">
        <v>1140</v>
      </c>
      <c r="O196" s="31" t="s">
        <v>1139</v>
      </c>
      <c r="P196" s="31" t="s">
        <v>1140</v>
      </c>
      <c r="Q196" s="31" t="s">
        <v>1139</v>
      </c>
      <c r="R196" s="31" t="s">
        <v>1139</v>
      </c>
      <c r="S196" s="55" t="s">
        <v>1246</v>
      </c>
      <c r="T196" s="31"/>
      <c r="U196" s="31">
        <f t="shared" si="62"/>
        <v>0</v>
      </c>
      <c r="V196" s="30"/>
      <c r="W196" s="272"/>
      <c r="X196" s="31"/>
      <c r="Y196" s="31">
        <f t="shared" si="63"/>
        <v>0</v>
      </c>
      <c r="AA196" s="31"/>
      <c r="AB196" s="31">
        <f t="shared" si="64"/>
        <v>0</v>
      </c>
      <c r="AC196" s="31"/>
      <c r="AD196" s="31">
        <f t="shared" si="65"/>
        <v>0</v>
      </c>
      <c r="AE196" s="31"/>
      <c r="AF196" s="31"/>
      <c r="AG196" s="31">
        <f t="shared" si="66"/>
        <v>0</v>
      </c>
      <c r="AH196" s="31">
        <f t="shared" si="67"/>
        <v>0</v>
      </c>
      <c r="AI196" s="31"/>
      <c r="AJ196" s="31">
        <f t="shared" si="68"/>
        <v>0</v>
      </c>
      <c r="AK196" s="31">
        <f t="shared" si="69"/>
        <v>0</v>
      </c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</row>
    <row r="197" spans="2:50" s="154" customFormat="1" ht="13" outlineLevel="1">
      <c r="B197" s="155" t="s">
        <v>337</v>
      </c>
      <c r="C197" s="32" t="s">
        <v>338</v>
      </c>
      <c r="D197" s="49" t="s">
        <v>98</v>
      </c>
      <c r="E197" s="38">
        <v>43237</v>
      </c>
      <c r="F197" s="39" t="s">
        <v>12</v>
      </c>
      <c r="G197" s="216" t="s">
        <v>13</v>
      </c>
      <c r="H197" s="379">
        <f t="shared" si="61"/>
        <v>370</v>
      </c>
      <c r="I197" s="323">
        <v>185</v>
      </c>
      <c r="J197" s="323">
        <v>185</v>
      </c>
      <c r="K197" s="253">
        <v>0</v>
      </c>
      <c r="L197" s="31" t="s">
        <v>1139</v>
      </c>
      <c r="M197" s="31" t="s">
        <v>1139</v>
      </c>
      <c r="N197" s="31" t="s">
        <v>1140</v>
      </c>
      <c r="O197" s="31" t="s">
        <v>1139</v>
      </c>
      <c r="P197" s="31" t="s">
        <v>1140</v>
      </c>
      <c r="Q197" s="31" t="s">
        <v>1139</v>
      </c>
      <c r="R197" s="31" t="s">
        <v>1139</v>
      </c>
      <c r="S197" s="55" t="s">
        <v>1246</v>
      </c>
      <c r="T197" s="31"/>
      <c r="U197" s="31">
        <f t="shared" si="62"/>
        <v>0</v>
      </c>
      <c r="V197" s="30"/>
      <c r="W197" s="272"/>
      <c r="X197" s="31"/>
      <c r="Y197" s="31">
        <f t="shared" si="63"/>
        <v>0</v>
      </c>
      <c r="AA197" s="31"/>
      <c r="AB197" s="31">
        <f t="shared" si="64"/>
        <v>0</v>
      </c>
      <c r="AC197" s="31"/>
      <c r="AD197" s="31">
        <f t="shared" si="65"/>
        <v>0</v>
      </c>
      <c r="AE197" s="31"/>
      <c r="AF197" s="31"/>
      <c r="AG197" s="31">
        <f t="shared" si="66"/>
        <v>0</v>
      </c>
      <c r="AH197" s="31">
        <f t="shared" si="67"/>
        <v>0</v>
      </c>
      <c r="AI197" s="31"/>
      <c r="AJ197" s="31">
        <f t="shared" si="68"/>
        <v>0</v>
      </c>
      <c r="AK197" s="31">
        <f t="shared" si="69"/>
        <v>0</v>
      </c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</row>
    <row r="198" spans="2:50" s="154" customFormat="1" ht="13" outlineLevel="1">
      <c r="B198" s="155" t="s">
        <v>339</v>
      </c>
      <c r="C198" s="32" t="s">
        <v>340</v>
      </c>
      <c r="D198" s="49" t="s">
        <v>1380</v>
      </c>
      <c r="E198" s="38">
        <v>43516</v>
      </c>
      <c r="F198" s="39" t="s">
        <v>12</v>
      </c>
      <c r="G198" s="216" t="s">
        <v>13</v>
      </c>
      <c r="H198" s="379">
        <f t="shared" si="61"/>
        <v>300</v>
      </c>
      <c r="I198" s="323">
        <v>215</v>
      </c>
      <c r="J198" s="323">
        <v>85</v>
      </c>
      <c r="K198" s="253">
        <v>0</v>
      </c>
      <c r="L198" s="31" t="s">
        <v>1139</v>
      </c>
      <c r="M198" s="31" t="s">
        <v>1139</v>
      </c>
      <c r="N198" s="31" t="s">
        <v>1140</v>
      </c>
      <c r="O198" s="31" t="s">
        <v>1139</v>
      </c>
      <c r="P198" s="31" t="s">
        <v>1140</v>
      </c>
      <c r="Q198" s="31" t="s">
        <v>1139</v>
      </c>
      <c r="R198" s="31" t="s">
        <v>1139</v>
      </c>
      <c r="S198" s="55" t="s">
        <v>1246</v>
      </c>
      <c r="T198" s="31"/>
      <c r="U198" s="31">
        <f t="shared" si="62"/>
        <v>0</v>
      </c>
      <c r="V198" s="30"/>
      <c r="W198" s="272"/>
      <c r="X198" s="31"/>
      <c r="Y198" s="31">
        <f t="shared" si="63"/>
        <v>0</v>
      </c>
      <c r="AA198" s="31"/>
      <c r="AB198" s="31">
        <f t="shared" si="64"/>
        <v>0</v>
      </c>
      <c r="AC198" s="31"/>
      <c r="AD198" s="31">
        <f t="shared" si="65"/>
        <v>0</v>
      </c>
      <c r="AE198" s="31"/>
      <c r="AF198" s="31"/>
      <c r="AG198" s="31">
        <f t="shared" si="66"/>
        <v>0</v>
      </c>
      <c r="AH198" s="31">
        <f t="shared" si="67"/>
        <v>0</v>
      </c>
      <c r="AI198" s="31"/>
      <c r="AJ198" s="31">
        <f t="shared" si="68"/>
        <v>0</v>
      </c>
      <c r="AK198" s="31">
        <f t="shared" si="69"/>
        <v>0</v>
      </c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</row>
    <row r="199" spans="2:50" s="154" customFormat="1" ht="13" outlineLevel="1">
      <c r="B199" s="155" t="s">
        <v>341</v>
      </c>
      <c r="C199" s="32" t="s">
        <v>342</v>
      </c>
      <c r="D199" s="49" t="s">
        <v>19</v>
      </c>
      <c r="E199" s="38">
        <v>43516</v>
      </c>
      <c r="F199" s="39" t="s">
        <v>12</v>
      </c>
      <c r="G199" s="216" t="s">
        <v>13</v>
      </c>
      <c r="H199" s="379">
        <f t="shared" si="61"/>
        <v>125</v>
      </c>
      <c r="I199" s="323">
        <v>125</v>
      </c>
      <c r="J199" s="323">
        <v>0</v>
      </c>
      <c r="K199" s="253">
        <v>0</v>
      </c>
      <c r="L199" s="31" t="s">
        <v>1139</v>
      </c>
      <c r="M199" s="31" t="s">
        <v>1139</v>
      </c>
      <c r="N199" s="31" t="s">
        <v>1140</v>
      </c>
      <c r="O199" s="31" t="s">
        <v>1139</v>
      </c>
      <c r="P199" s="31" t="s">
        <v>1140</v>
      </c>
      <c r="Q199" s="31" t="s">
        <v>1139</v>
      </c>
      <c r="R199" s="31" t="s">
        <v>1139</v>
      </c>
      <c r="S199" s="55" t="s">
        <v>1248</v>
      </c>
      <c r="T199" s="31"/>
      <c r="U199" s="31">
        <f t="shared" si="62"/>
        <v>0</v>
      </c>
      <c r="V199" s="30"/>
      <c r="W199" s="272"/>
      <c r="X199" s="31"/>
      <c r="Y199" s="31">
        <f t="shared" si="63"/>
        <v>0</v>
      </c>
      <c r="AA199" s="31"/>
      <c r="AB199" s="31">
        <f t="shared" si="64"/>
        <v>0</v>
      </c>
      <c r="AC199" s="31"/>
      <c r="AD199" s="31">
        <f t="shared" si="65"/>
        <v>0</v>
      </c>
      <c r="AE199" s="31"/>
      <c r="AF199" s="31"/>
      <c r="AG199" s="31">
        <f t="shared" si="66"/>
        <v>0</v>
      </c>
      <c r="AH199" s="31">
        <f t="shared" si="67"/>
        <v>0</v>
      </c>
      <c r="AI199" s="31"/>
      <c r="AJ199" s="31">
        <f t="shared" si="68"/>
        <v>0</v>
      </c>
      <c r="AK199" s="31">
        <f t="shared" si="69"/>
        <v>0</v>
      </c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</row>
    <row r="200" spans="2:50" s="154" customFormat="1" ht="13" outlineLevel="1">
      <c r="B200" s="155" t="s">
        <v>343</v>
      </c>
      <c r="C200" s="32" t="s">
        <v>344</v>
      </c>
      <c r="D200" s="49" t="s">
        <v>1383</v>
      </c>
      <c r="E200" s="38">
        <v>43516</v>
      </c>
      <c r="F200" s="39" t="s">
        <v>12</v>
      </c>
      <c r="G200" s="216" t="s">
        <v>13</v>
      </c>
      <c r="H200" s="379">
        <f t="shared" si="61"/>
        <v>465</v>
      </c>
      <c r="I200" s="389">
        <v>465</v>
      </c>
      <c r="J200" s="323">
        <v>0</v>
      </c>
      <c r="K200" s="253">
        <v>0</v>
      </c>
      <c r="L200" s="31" t="s">
        <v>1139</v>
      </c>
      <c r="M200" s="31" t="s">
        <v>1139</v>
      </c>
      <c r="N200" s="31" t="s">
        <v>1139</v>
      </c>
      <c r="O200" s="31" t="s">
        <v>1139</v>
      </c>
      <c r="P200" s="31" t="s">
        <v>1139</v>
      </c>
      <c r="Q200" s="31" t="s">
        <v>1139</v>
      </c>
      <c r="R200" s="31" t="s">
        <v>1139</v>
      </c>
      <c r="S200" s="55" t="s">
        <v>1248</v>
      </c>
      <c r="T200" s="31"/>
      <c r="U200" s="31">
        <f t="shared" si="62"/>
        <v>0</v>
      </c>
      <c r="V200" s="30"/>
      <c r="W200" s="272"/>
      <c r="X200" s="31"/>
      <c r="Y200" s="31">
        <f t="shared" si="63"/>
        <v>0</v>
      </c>
      <c r="AA200" s="31"/>
      <c r="AB200" s="31">
        <f t="shared" si="64"/>
        <v>0</v>
      </c>
      <c r="AC200" s="31"/>
      <c r="AD200" s="31">
        <f t="shared" si="65"/>
        <v>0</v>
      </c>
      <c r="AE200" s="31"/>
      <c r="AF200" s="31"/>
      <c r="AG200" s="31">
        <f t="shared" si="66"/>
        <v>0</v>
      </c>
      <c r="AH200" s="31">
        <f t="shared" si="67"/>
        <v>0</v>
      </c>
      <c r="AI200" s="31"/>
      <c r="AJ200" s="31">
        <f t="shared" si="68"/>
        <v>0</v>
      </c>
      <c r="AK200" s="31">
        <f t="shared" si="69"/>
        <v>0</v>
      </c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</row>
    <row r="201" spans="2:50" s="154" customFormat="1" ht="13" outlineLevel="1">
      <c r="B201" s="155" t="s">
        <v>345</v>
      </c>
      <c r="C201" s="32" t="s">
        <v>346</v>
      </c>
      <c r="D201" s="49" t="s">
        <v>1570</v>
      </c>
      <c r="E201" s="38">
        <v>43769</v>
      </c>
      <c r="F201" s="39" t="s">
        <v>12</v>
      </c>
      <c r="G201" s="216" t="s">
        <v>24</v>
      </c>
      <c r="H201" s="379">
        <f t="shared" si="61"/>
        <v>115</v>
      </c>
      <c r="I201" s="389">
        <v>115</v>
      </c>
      <c r="J201" s="323">
        <v>0</v>
      </c>
      <c r="K201" s="253">
        <v>0</v>
      </c>
      <c r="L201" s="31" t="s">
        <v>1139</v>
      </c>
      <c r="M201" s="31" t="s">
        <v>1139</v>
      </c>
      <c r="N201" s="31" t="s">
        <v>1140</v>
      </c>
      <c r="O201" s="31" t="s">
        <v>1139</v>
      </c>
      <c r="P201" s="31" t="s">
        <v>1140</v>
      </c>
      <c r="Q201" s="31" t="s">
        <v>1139</v>
      </c>
      <c r="R201" s="31" t="s">
        <v>1139</v>
      </c>
      <c r="S201" s="55" t="s">
        <v>1248</v>
      </c>
      <c r="T201" s="31"/>
      <c r="U201" s="31">
        <f t="shared" si="62"/>
        <v>0</v>
      </c>
      <c r="V201" s="30"/>
      <c r="W201" s="272"/>
      <c r="X201" s="31"/>
      <c r="Y201" s="31">
        <f t="shared" si="63"/>
        <v>0</v>
      </c>
      <c r="AA201" s="31"/>
      <c r="AB201" s="31">
        <f t="shared" si="64"/>
        <v>0</v>
      </c>
      <c r="AC201" s="31"/>
      <c r="AD201" s="31">
        <f t="shared" si="65"/>
        <v>0</v>
      </c>
      <c r="AE201" s="31"/>
      <c r="AF201" s="31"/>
      <c r="AG201" s="31">
        <f t="shared" si="66"/>
        <v>0</v>
      </c>
      <c r="AH201" s="31">
        <f t="shared" si="67"/>
        <v>0</v>
      </c>
      <c r="AI201" s="31"/>
      <c r="AJ201" s="31">
        <f t="shared" si="68"/>
        <v>0</v>
      </c>
      <c r="AK201" s="31">
        <f t="shared" si="69"/>
        <v>0</v>
      </c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</row>
    <row r="202" spans="2:50" s="154" customFormat="1" ht="13" outlineLevel="1">
      <c r="B202" s="155" t="s">
        <v>347</v>
      </c>
      <c r="C202" s="32" t="s">
        <v>348</v>
      </c>
      <c r="D202" s="49" t="s">
        <v>36</v>
      </c>
      <c r="E202" s="38">
        <v>43516</v>
      </c>
      <c r="F202" s="39" t="s">
        <v>12</v>
      </c>
      <c r="G202" s="216" t="s">
        <v>13</v>
      </c>
      <c r="H202" s="379">
        <f t="shared" si="61"/>
        <v>170</v>
      </c>
      <c r="I202" s="323">
        <v>170</v>
      </c>
      <c r="J202" s="323">
        <v>0</v>
      </c>
      <c r="K202" s="253">
        <v>0</v>
      </c>
      <c r="L202" s="31" t="s">
        <v>1139</v>
      </c>
      <c r="M202" s="31" t="s">
        <v>1139</v>
      </c>
      <c r="N202" s="31" t="s">
        <v>1140</v>
      </c>
      <c r="O202" s="31" t="s">
        <v>1139</v>
      </c>
      <c r="P202" s="31" t="s">
        <v>1140</v>
      </c>
      <c r="Q202" s="31" t="s">
        <v>1139</v>
      </c>
      <c r="R202" s="31" t="s">
        <v>1139</v>
      </c>
      <c r="S202" s="55" t="s">
        <v>1248</v>
      </c>
      <c r="T202" s="31"/>
      <c r="U202" s="31">
        <f t="shared" si="62"/>
        <v>0</v>
      </c>
      <c r="V202" s="30"/>
      <c r="W202" s="272"/>
      <c r="X202" s="31"/>
      <c r="Y202" s="31">
        <f t="shared" si="63"/>
        <v>0</v>
      </c>
      <c r="AA202" s="31"/>
      <c r="AB202" s="31">
        <f t="shared" si="64"/>
        <v>0</v>
      </c>
      <c r="AC202" s="31"/>
      <c r="AD202" s="31">
        <f t="shared" si="65"/>
        <v>0</v>
      </c>
      <c r="AE202" s="31"/>
      <c r="AF202" s="31"/>
      <c r="AG202" s="31">
        <f t="shared" si="66"/>
        <v>0</v>
      </c>
      <c r="AH202" s="31">
        <f t="shared" si="67"/>
        <v>0</v>
      </c>
      <c r="AI202" s="31"/>
      <c r="AJ202" s="31">
        <f t="shared" si="68"/>
        <v>0</v>
      </c>
      <c r="AK202" s="31">
        <f t="shared" si="69"/>
        <v>0</v>
      </c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</row>
    <row r="203" spans="2:50" s="154" customFormat="1" ht="13" outlineLevel="1">
      <c r="B203" s="155" t="s">
        <v>349</v>
      </c>
      <c r="C203" s="32" t="s">
        <v>350</v>
      </c>
      <c r="D203" s="49" t="s">
        <v>58</v>
      </c>
      <c r="E203" s="38">
        <v>43516</v>
      </c>
      <c r="F203" s="26" t="s">
        <v>12</v>
      </c>
      <c r="G203" s="46" t="s">
        <v>13</v>
      </c>
      <c r="H203" s="28">
        <f t="shared" si="61"/>
        <v>75</v>
      </c>
      <c r="I203" s="48">
        <v>75</v>
      </c>
      <c r="J203" s="48">
        <v>0</v>
      </c>
      <c r="K203" s="253">
        <v>0</v>
      </c>
      <c r="L203" s="31" t="s">
        <v>1139</v>
      </c>
      <c r="M203" s="31" t="s">
        <v>1139</v>
      </c>
      <c r="N203" s="31" t="s">
        <v>1140</v>
      </c>
      <c r="O203" s="31" t="s">
        <v>1139</v>
      </c>
      <c r="P203" s="31" t="s">
        <v>1140</v>
      </c>
      <c r="Q203" s="31" t="s">
        <v>1140</v>
      </c>
      <c r="R203" s="31" t="s">
        <v>1140</v>
      </c>
      <c r="S203" s="55" t="s">
        <v>1248</v>
      </c>
      <c r="T203" s="31"/>
      <c r="U203" s="31">
        <f t="shared" si="62"/>
        <v>0</v>
      </c>
      <c r="V203" s="30"/>
      <c r="W203" s="272"/>
      <c r="X203" s="31"/>
      <c r="Y203" s="31">
        <f t="shared" si="63"/>
        <v>0</v>
      </c>
      <c r="AA203" s="31"/>
      <c r="AB203" s="31">
        <f t="shared" si="64"/>
        <v>0</v>
      </c>
      <c r="AC203" s="31"/>
      <c r="AD203" s="31">
        <f t="shared" si="65"/>
        <v>0</v>
      </c>
      <c r="AE203" s="31"/>
      <c r="AF203" s="31"/>
      <c r="AG203" s="31">
        <f t="shared" si="66"/>
        <v>0</v>
      </c>
      <c r="AH203" s="31">
        <f t="shared" si="67"/>
        <v>0</v>
      </c>
      <c r="AI203" s="31"/>
      <c r="AJ203" s="31">
        <f t="shared" si="68"/>
        <v>0</v>
      </c>
      <c r="AK203" s="31">
        <f t="shared" si="69"/>
        <v>0</v>
      </c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</row>
    <row r="204" spans="2:50" s="154" customFormat="1" ht="13" outlineLevel="1">
      <c r="B204" s="155" t="s">
        <v>351</v>
      </c>
      <c r="C204" s="32" t="s">
        <v>352</v>
      </c>
      <c r="D204" s="25" t="s">
        <v>58</v>
      </c>
      <c r="E204" s="38">
        <v>43516</v>
      </c>
      <c r="F204" s="26" t="s">
        <v>12</v>
      </c>
      <c r="G204" s="46" t="s">
        <v>24</v>
      </c>
      <c r="H204" s="28">
        <f t="shared" si="61"/>
        <v>165</v>
      </c>
      <c r="I204" s="48">
        <v>165</v>
      </c>
      <c r="J204" s="48">
        <v>0</v>
      </c>
      <c r="K204" s="253">
        <v>0</v>
      </c>
      <c r="L204" s="31" t="s">
        <v>1139</v>
      </c>
      <c r="M204" s="31" t="s">
        <v>1139</v>
      </c>
      <c r="N204" s="31" t="s">
        <v>1140</v>
      </c>
      <c r="O204" s="31" t="s">
        <v>1139</v>
      </c>
      <c r="P204" s="31" t="s">
        <v>1140</v>
      </c>
      <c r="Q204" s="31" t="s">
        <v>1139</v>
      </c>
      <c r="R204" s="31" t="s">
        <v>1139</v>
      </c>
      <c r="S204" s="55" t="s">
        <v>1246</v>
      </c>
      <c r="T204" s="31"/>
      <c r="U204" s="31">
        <f t="shared" si="62"/>
        <v>0</v>
      </c>
      <c r="V204" s="30"/>
      <c r="W204" s="272"/>
      <c r="X204" s="31"/>
      <c r="Y204" s="31">
        <f t="shared" si="63"/>
        <v>0</v>
      </c>
      <c r="AA204" s="31"/>
      <c r="AB204" s="31">
        <f t="shared" si="64"/>
        <v>0</v>
      </c>
      <c r="AC204" s="31"/>
      <c r="AD204" s="31">
        <f t="shared" si="65"/>
        <v>0</v>
      </c>
      <c r="AE204" s="31"/>
      <c r="AF204" s="31"/>
      <c r="AG204" s="31">
        <f t="shared" si="66"/>
        <v>0</v>
      </c>
      <c r="AH204" s="31">
        <f t="shared" si="67"/>
        <v>0</v>
      </c>
      <c r="AI204" s="31"/>
      <c r="AJ204" s="31">
        <f t="shared" si="68"/>
        <v>0</v>
      </c>
      <c r="AK204" s="31">
        <f t="shared" si="69"/>
        <v>0</v>
      </c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</row>
    <row r="205" spans="2:50" s="154" customFormat="1" ht="13" outlineLevel="1">
      <c r="B205" s="155" t="s">
        <v>353</v>
      </c>
      <c r="C205" s="32" t="s">
        <v>354</v>
      </c>
      <c r="D205" s="25" t="s">
        <v>1071</v>
      </c>
      <c r="E205" s="16">
        <v>43594</v>
      </c>
      <c r="F205" s="26" t="s">
        <v>12</v>
      </c>
      <c r="G205" s="46" t="s">
        <v>13</v>
      </c>
      <c r="H205" s="28">
        <f t="shared" si="61"/>
        <v>175</v>
      </c>
      <c r="I205" s="48">
        <v>175</v>
      </c>
      <c r="J205" s="48">
        <v>0</v>
      </c>
      <c r="K205" s="253">
        <v>0</v>
      </c>
      <c r="L205" s="31" t="s">
        <v>1139</v>
      </c>
      <c r="M205" s="31" t="s">
        <v>1139</v>
      </c>
      <c r="N205" s="31" t="s">
        <v>1140</v>
      </c>
      <c r="O205" s="31" t="s">
        <v>1139</v>
      </c>
      <c r="P205" s="31" t="s">
        <v>1140</v>
      </c>
      <c r="Q205" s="31" t="s">
        <v>1139</v>
      </c>
      <c r="R205" s="31" t="s">
        <v>1139</v>
      </c>
      <c r="S205" s="55" t="s">
        <v>1246</v>
      </c>
      <c r="T205" s="31"/>
      <c r="U205" s="31">
        <f t="shared" si="62"/>
        <v>0</v>
      </c>
      <c r="V205" s="30"/>
      <c r="W205" s="272"/>
      <c r="X205" s="31"/>
      <c r="Y205" s="31">
        <f t="shared" si="63"/>
        <v>0</v>
      </c>
      <c r="AA205" s="31"/>
      <c r="AB205" s="31">
        <f t="shared" si="64"/>
        <v>0</v>
      </c>
      <c r="AC205" s="31"/>
      <c r="AD205" s="31">
        <f t="shared" si="65"/>
        <v>0</v>
      </c>
      <c r="AE205" s="31"/>
      <c r="AF205" s="31"/>
      <c r="AG205" s="31">
        <f t="shared" si="66"/>
        <v>0</v>
      </c>
      <c r="AH205" s="31">
        <f t="shared" si="67"/>
        <v>0</v>
      </c>
      <c r="AI205" s="31"/>
      <c r="AJ205" s="31">
        <f t="shared" si="68"/>
        <v>0</v>
      </c>
      <c r="AK205" s="31">
        <f t="shared" si="69"/>
        <v>0</v>
      </c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</row>
    <row r="206" spans="2:50" s="154" customFormat="1" ht="13" outlineLevel="1">
      <c r="B206" s="155" t="s">
        <v>355</v>
      </c>
      <c r="C206" s="32" t="s">
        <v>356</v>
      </c>
      <c r="D206" s="25" t="s">
        <v>216</v>
      </c>
      <c r="E206" s="38">
        <v>43516</v>
      </c>
      <c r="F206" s="26" t="s">
        <v>12</v>
      </c>
      <c r="G206" s="46" t="s">
        <v>13</v>
      </c>
      <c r="H206" s="28">
        <f t="shared" si="61"/>
        <v>95</v>
      </c>
      <c r="I206" s="48">
        <v>95</v>
      </c>
      <c r="J206" s="48">
        <v>0</v>
      </c>
      <c r="K206" s="253">
        <v>0</v>
      </c>
      <c r="L206" s="31" t="s">
        <v>1139</v>
      </c>
      <c r="M206" s="31" t="s">
        <v>1139</v>
      </c>
      <c r="N206" s="31" t="s">
        <v>1140</v>
      </c>
      <c r="O206" s="31" t="s">
        <v>1139</v>
      </c>
      <c r="P206" s="31" t="s">
        <v>1140</v>
      </c>
      <c r="Q206" s="31" t="s">
        <v>1140</v>
      </c>
      <c r="R206" s="31" t="s">
        <v>1140</v>
      </c>
      <c r="S206" s="55" t="s">
        <v>1246</v>
      </c>
      <c r="T206" s="31"/>
      <c r="U206" s="31">
        <f t="shared" si="62"/>
        <v>0</v>
      </c>
      <c r="V206" s="30"/>
      <c r="W206" s="272"/>
      <c r="X206" s="31"/>
      <c r="Y206" s="31">
        <f t="shared" si="63"/>
        <v>0</v>
      </c>
      <c r="AA206" s="31"/>
      <c r="AB206" s="31">
        <f t="shared" si="64"/>
        <v>0</v>
      </c>
      <c r="AC206" s="31"/>
      <c r="AD206" s="31">
        <f t="shared" si="65"/>
        <v>0</v>
      </c>
      <c r="AE206" s="31"/>
      <c r="AF206" s="31"/>
      <c r="AG206" s="31">
        <f t="shared" si="66"/>
        <v>0</v>
      </c>
      <c r="AH206" s="31">
        <f t="shared" si="67"/>
        <v>0</v>
      </c>
      <c r="AI206" s="31"/>
      <c r="AJ206" s="31">
        <f t="shared" si="68"/>
        <v>0</v>
      </c>
      <c r="AK206" s="31">
        <f t="shared" si="69"/>
        <v>0</v>
      </c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</row>
    <row r="207" spans="2:50" s="154" customFormat="1" ht="13" outlineLevel="1">
      <c r="B207" s="155" t="s">
        <v>357</v>
      </c>
      <c r="C207" s="32" t="s">
        <v>358</v>
      </c>
      <c r="D207" s="25" t="s">
        <v>74</v>
      </c>
      <c r="E207" s="38">
        <v>43516</v>
      </c>
      <c r="F207" s="26" t="s">
        <v>12</v>
      </c>
      <c r="G207" s="46" t="s">
        <v>13</v>
      </c>
      <c r="H207" s="28">
        <f t="shared" si="61"/>
        <v>225</v>
      </c>
      <c r="I207" s="48">
        <v>225</v>
      </c>
      <c r="J207" s="48">
        <v>0</v>
      </c>
      <c r="K207" s="253">
        <v>0</v>
      </c>
      <c r="L207" s="31" t="s">
        <v>1139</v>
      </c>
      <c r="M207" s="31" t="s">
        <v>1139</v>
      </c>
      <c r="N207" s="31" t="s">
        <v>1140</v>
      </c>
      <c r="O207" s="31" t="s">
        <v>1139</v>
      </c>
      <c r="P207" s="31" t="s">
        <v>1140</v>
      </c>
      <c r="Q207" s="31" t="s">
        <v>1139</v>
      </c>
      <c r="R207" s="31" t="s">
        <v>1139</v>
      </c>
      <c r="S207" s="55" t="s">
        <v>1246</v>
      </c>
      <c r="T207" s="31"/>
      <c r="U207" s="31">
        <f t="shared" si="62"/>
        <v>0</v>
      </c>
      <c r="V207" s="30"/>
      <c r="W207" s="272"/>
      <c r="X207" s="31"/>
      <c r="Y207" s="31">
        <f t="shared" si="63"/>
        <v>0</v>
      </c>
      <c r="AA207" s="31"/>
      <c r="AB207" s="31">
        <f t="shared" si="64"/>
        <v>0</v>
      </c>
      <c r="AC207" s="31"/>
      <c r="AD207" s="31">
        <f t="shared" si="65"/>
        <v>0</v>
      </c>
      <c r="AE207" s="31"/>
      <c r="AF207" s="31"/>
      <c r="AG207" s="31">
        <f t="shared" si="66"/>
        <v>0</v>
      </c>
      <c r="AH207" s="31">
        <f t="shared" si="67"/>
        <v>0</v>
      </c>
      <c r="AI207" s="31"/>
      <c r="AJ207" s="31">
        <f t="shared" si="68"/>
        <v>0</v>
      </c>
      <c r="AK207" s="31">
        <f t="shared" si="69"/>
        <v>0</v>
      </c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</row>
    <row r="208" spans="2:50" s="154" customFormat="1" ht="13" outlineLevel="1">
      <c r="B208" s="155" t="s">
        <v>359</v>
      </c>
      <c r="C208" s="32" t="s">
        <v>360</v>
      </c>
      <c r="D208" s="25" t="s">
        <v>74</v>
      </c>
      <c r="E208" s="38">
        <v>43516</v>
      </c>
      <c r="F208" s="26" t="s">
        <v>12</v>
      </c>
      <c r="G208" s="46" t="s">
        <v>13</v>
      </c>
      <c r="H208" s="28">
        <f t="shared" si="61"/>
        <v>225</v>
      </c>
      <c r="I208" s="48">
        <v>225</v>
      </c>
      <c r="J208" s="48">
        <v>0</v>
      </c>
      <c r="K208" s="253">
        <v>0</v>
      </c>
      <c r="L208" s="31" t="s">
        <v>1139</v>
      </c>
      <c r="M208" s="31" t="s">
        <v>1139</v>
      </c>
      <c r="N208" s="31" t="s">
        <v>1140</v>
      </c>
      <c r="O208" s="31" t="s">
        <v>1139</v>
      </c>
      <c r="P208" s="31" t="s">
        <v>1140</v>
      </c>
      <c r="Q208" s="31" t="s">
        <v>1139</v>
      </c>
      <c r="R208" s="31" t="s">
        <v>1139</v>
      </c>
      <c r="S208" s="55" t="s">
        <v>1246</v>
      </c>
      <c r="T208" s="31"/>
      <c r="U208" s="31">
        <f t="shared" si="62"/>
        <v>0</v>
      </c>
      <c r="V208" s="30"/>
      <c r="W208" s="272"/>
      <c r="X208" s="31"/>
      <c r="Y208" s="31">
        <f t="shared" si="63"/>
        <v>0</v>
      </c>
      <c r="AA208" s="31"/>
      <c r="AB208" s="31">
        <f t="shared" si="64"/>
        <v>0</v>
      </c>
      <c r="AC208" s="31"/>
      <c r="AD208" s="31">
        <f t="shared" si="65"/>
        <v>0</v>
      </c>
      <c r="AE208" s="31"/>
      <c r="AF208" s="31"/>
      <c r="AG208" s="31">
        <f t="shared" si="66"/>
        <v>0</v>
      </c>
      <c r="AH208" s="31">
        <f t="shared" si="67"/>
        <v>0</v>
      </c>
      <c r="AI208" s="31"/>
      <c r="AJ208" s="31">
        <f t="shared" si="68"/>
        <v>0</v>
      </c>
      <c r="AK208" s="31">
        <f t="shared" si="69"/>
        <v>0</v>
      </c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</row>
    <row r="209" spans="2:50" s="154" customFormat="1" ht="13" outlineLevel="1">
      <c r="B209" s="155" t="s">
        <v>361</v>
      </c>
      <c r="C209" s="32" t="s">
        <v>362</v>
      </c>
      <c r="D209" s="25" t="s">
        <v>129</v>
      </c>
      <c r="E209" s="16">
        <v>43185</v>
      </c>
      <c r="F209" s="26" t="s">
        <v>12</v>
      </c>
      <c r="G209" s="46" t="s">
        <v>24</v>
      </c>
      <c r="H209" s="28">
        <f t="shared" si="61"/>
        <v>173</v>
      </c>
      <c r="I209" s="31">
        <v>170</v>
      </c>
      <c r="J209" s="48">
        <v>3</v>
      </c>
      <c r="K209" s="253">
        <v>0</v>
      </c>
      <c r="L209" s="31" t="s">
        <v>1139</v>
      </c>
      <c r="M209" s="31" t="s">
        <v>1139</v>
      </c>
      <c r="N209" s="31" t="s">
        <v>1140</v>
      </c>
      <c r="O209" s="31" t="s">
        <v>1139</v>
      </c>
      <c r="P209" s="31" t="s">
        <v>1140</v>
      </c>
      <c r="Q209" s="31" t="s">
        <v>1139</v>
      </c>
      <c r="R209" s="31" t="s">
        <v>1139</v>
      </c>
      <c r="S209" s="55" t="s">
        <v>1246</v>
      </c>
      <c r="T209" s="31"/>
      <c r="U209" s="31">
        <f t="shared" si="62"/>
        <v>0</v>
      </c>
      <c r="V209" s="30"/>
      <c r="W209" s="272"/>
      <c r="X209" s="31"/>
      <c r="Y209" s="31">
        <f t="shared" si="63"/>
        <v>0</v>
      </c>
      <c r="AA209" s="31"/>
      <c r="AB209" s="31">
        <f t="shared" si="64"/>
        <v>0</v>
      </c>
      <c r="AC209" s="31"/>
      <c r="AD209" s="31">
        <f t="shared" si="65"/>
        <v>0</v>
      </c>
      <c r="AE209" s="31"/>
      <c r="AF209" s="31"/>
      <c r="AG209" s="31">
        <f t="shared" si="66"/>
        <v>0</v>
      </c>
      <c r="AH209" s="31">
        <f t="shared" si="67"/>
        <v>0</v>
      </c>
      <c r="AI209" s="31"/>
      <c r="AJ209" s="31">
        <f t="shared" si="68"/>
        <v>0</v>
      </c>
      <c r="AK209" s="31">
        <f t="shared" si="69"/>
        <v>0</v>
      </c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</row>
    <row r="210" spans="2:50" s="154" customFormat="1" ht="13" outlineLevel="1">
      <c r="B210" s="155" t="s">
        <v>1384</v>
      </c>
      <c r="C210" s="32" t="s">
        <v>1385</v>
      </c>
      <c r="D210" s="25" t="s">
        <v>1386</v>
      </c>
      <c r="E210" s="16">
        <v>43608</v>
      </c>
      <c r="F210" s="26" t="s">
        <v>1395</v>
      </c>
      <c r="G210" s="46" t="s">
        <v>24</v>
      </c>
      <c r="H210" s="28">
        <f t="shared" si="61"/>
        <v>330</v>
      </c>
      <c r="I210" s="31">
        <v>165</v>
      </c>
      <c r="J210" s="48">
        <v>165</v>
      </c>
      <c r="K210" s="253">
        <v>0</v>
      </c>
      <c r="L210" s="31" t="s">
        <v>1139</v>
      </c>
      <c r="M210" s="31" t="s">
        <v>1139</v>
      </c>
      <c r="N210" s="31" t="s">
        <v>1140</v>
      </c>
      <c r="O210" s="31" t="s">
        <v>1139</v>
      </c>
      <c r="P210" s="31" t="s">
        <v>1140</v>
      </c>
      <c r="Q210" s="173" t="s">
        <v>1140</v>
      </c>
      <c r="R210" s="173" t="s">
        <v>1139</v>
      </c>
      <c r="S210" s="55" t="s">
        <v>1246</v>
      </c>
      <c r="T210" s="31"/>
      <c r="U210" s="31">
        <f t="shared" si="62"/>
        <v>0</v>
      </c>
      <c r="V210" s="30"/>
      <c r="W210" s="272"/>
      <c r="X210" s="31"/>
      <c r="Y210" s="31">
        <f t="shared" si="63"/>
        <v>0</v>
      </c>
      <c r="AA210" s="31"/>
      <c r="AB210" s="31">
        <f t="shared" si="64"/>
        <v>0</v>
      </c>
      <c r="AC210" s="31"/>
      <c r="AD210" s="31">
        <f t="shared" si="65"/>
        <v>0</v>
      </c>
      <c r="AE210" s="31"/>
      <c r="AF210" s="31"/>
      <c r="AG210" s="31">
        <f t="shared" si="66"/>
        <v>0</v>
      </c>
      <c r="AH210" s="31">
        <f t="shared" si="67"/>
        <v>0</v>
      </c>
      <c r="AI210" s="31"/>
      <c r="AJ210" s="31">
        <f t="shared" si="68"/>
        <v>0</v>
      </c>
      <c r="AK210" s="31">
        <f t="shared" si="69"/>
        <v>0</v>
      </c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</row>
    <row r="211" spans="2:50" s="154" customFormat="1" ht="13" outlineLevel="1">
      <c r="B211" s="155" t="s">
        <v>1068</v>
      </c>
      <c r="C211" s="32" t="s">
        <v>1387</v>
      </c>
      <c r="D211" s="25" t="s">
        <v>1386</v>
      </c>
      <c r="E211" s="16">
        <v>43608</v>
      </c>
      <c r="F211" s="26" t="s">
        <v>1395</v>
      </c>
      <c r="G211" s="46" t="s">
        <v>24</v>
      </c>
      <c r="H211" s="28">
        <f t="shared" si="61"/>
        <v>320</v>
      </c>
      <c r="I211" s="31">
        <v>160</v>
      </c>
      <c r="J211" s="48">
        <v>160</v>
      </c>
      <c r="K211" s="253">
        <v>0</v>
      </c>
      <c r="L211" s="31" t="s">
        <v>1139</v>
      </c>
      <c r="M211" s="31" t="s">
        <v>1139</v>
      </c>
      <c r="N211" s="31" t="s">
        <v>1140</v>
      </c>
      <c r="O211" s="31" t="s">
        <v>1139</v>
      </c>
      <c r="P211" s="31" t="s">
        <v>1140</v>
      </c>
      <c r="Q211" s="173" t="s">
        <v>1140</v>
      </c>
      <c r="R211" s="173" t="s">
        <v>1139</v>
      </c>
      <c r="S211" s="55" t="s">
        <v>1246</v>
      </c>
      <c r="T211" s="31"/>
      <c r="U211" s="31">
        <f t="shared" si="62"/>
        <v>0</v>
      </c>
      <c r="V211" s="30"/>
      <c r="W211" s="272"/>
      <c r="X211" s="31"/>
      <c r="Y211" s="31">
        <f t="shared" si="63"/>
        <v>0</v>
      </c>
      <c r="AA211" s="31"/>
      <c r="AB211" s="31">
        <f t="shared" si="64"/>
        <v>0</v>
      </c>
      <c r="AC211" s="31"/>
      <c r="AD211" s="31">
        <f t="shared" si="65"/>
        <v>0</v>
      </c>
      <c r="AE211" s="31"/>
      <c r="AF211" s="31"/>
      <c r="AG211" s="31">
        <f t="shared" si="66"/>
        <v>0</v>
      </c>
      <c r="AH211" s="31">
        <f t="shared" si="67"/>
        <v>0</v>
      </c>
      <c r="AI211" s="31"/>
      <c r="AJ211" s="31">
        <f t="shared" si="68"/>
        <v>0</v>
      </c>
      <c r="AK211" s="31">
        <f t="shared" si="69"/>
        <v>0</v>
      </c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</row>
    <row r="212" spans="2:50" s="154" customFormat="1" ht="13" outlineLevel="1">
      <c r="B212" s="155" t="s">
        <v>363</v>
      </c>
      <c r="C212" s="24" t="s">
        <v>364</v>
      </c>
      <c r="D212" s="25" t="s">
        <v>138</v>
      </c>
      <c r="E212" s="16">
        <v>43237</v>
      </c>
      <c r="F212" s="26" t="s">
        <v>12</v>
      </c>
      <c r="G212" s="46" t="s">
        <v>13</v>
      </c>
      <c r="H212" s="28">
        <f t="shared" si="61"/>
        <v>145</v>
      </c>
      <c r="I212" s="48">
        <v>145</v>
      </c>
      <c r="J212" s="48">
        <v>0</v>
      </c>
      <c r="K212" s="253">
        <v>0</v>
      </c>
      <c r="L212" s="31" t="s">
        <v>1139</v>
      </c>
      <c r="M212" s="31" t="s">
        <v>1139</v>
      </c>
      <c r="N212" s="31" t="s">
        <v>1140</v>
      </c>
      <c r="O212" s="31" t="s">
        <v>1139</v>
      </c>
      <c r="P212" s="31" t="s">
        <v>1140</v>
      </c>
      <c r="Q212" s="31" t="s">
        <v>1139</v>
      </c>
      <c r="R212" s="31" t="s">
        <v>1139</v>
      </c>
      <c r="S212" s="55" t="s">
        <v>1246</v>
      </c>
      <c r="T212" s="31"/>
      <c r="U212" s="31">
        <f t="shared" si="62"/>
        <v>0</v>
      </c>
      <c r="V212" s="30"/>
      <c r="W212" s="272"/>
      <c r="X212" s="31"/>
      <c r="Y212" s="31">
        <f t="shared" si="63"/>
        <v>0</v>
      </c>
      <c r="AA212" s="31"/>
      <c r="AB212" s="31">
        <f t="shared" si="64"/>
        <v>0</v>
      </c>
      <c r="AC212" s="31"/>
      <c r="AD212" s="31">
        <f t="shared" si="65"/>
        <v>0</v>
      </c>
      <c r="AE212" s="31"/>
      <c r="AF212" s="31"/>
      <c r="AG212" s="31">
        <f t="shared" si="66"/>
        <v>0</v>
      </c>
      <c r="AH212" s="31">
        <f t="shared" si="67"/>
        <v>0</v>
      </c>
      <c r="AI212" s="31"/>
      <c r="AJ212" s="31">
        <f t="shared" si="68"/>
        <v>0</v>
      </c>
      <c r="AK212" s="31">
        <f t="shared" si="69"/>
        <v>0</v>
      </c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</row>
    <row r="213" spans="2:50" s="154" customFormat="1" ht="13" outlineLevel="1">
      <c r="B213" s="155" t="s">
        <v>365</v>
      </c>
      <c r="C213" s="24" t="s">
        <v>366</v>
      </c>
      <c r="D213" s="25" t="s">
        <v>36</v>
      </c>
      <c r="E213" s="38">
        <v>43516</v>
      </c>
      <c r="F213" s="26" t="s">
        <v>12</v>
      </c>
      <c r="G213" s="46" t="s">
        <v>13</v>
      </c>
      <c r="H213" s="28">
        <f t="shared" si="61"/>
        <v>175</v>
      </c>
      <c r="I213" s="61">
        <v>175</v>
      </c>
      <c r="J213" s="48">
        <v>0</v>
      </c>
      <c r="K213" s="253">
        <v>0</v>
      </c>
      <c r="L213" s="31" t="s">
        <v>1139</v>
      </c>
      <c r="M213" s="31" t="s">
        <v>1139</v>
      </c>
      <c r="N213" s="31" t="s">
        <v>1140</v>
      </c>
      <c r="O213" s="31" t="s">
        <v>1139</v>
      </c>
      <c r="P213" s="31" t="s">
        <v>1140</v>
      </c>
      <c r="Q213" s="31" t="s">
        <v>1139</v>
      </c>
      <c r="R213" s="31" t="s">
        <v>1139</v>
      </c>
      <c r="S213" s="55" t="s">
        <v>1248</v>
      </c>
      <c r="T213" s="31"/>
      <c r="U213" s="31">
        <f t="shared" si="62"/>
        <v>0</v>
      </c>
      <c r="V213" s="30"/>
      <c r="W213" s="272"/>
      <c r="X213" s="31"/>
      <c r="Y213" s="31">
        <f t="shared" si="63"/>
        <v>0</v>
      </c>
      <c r="AA213" s="31"/>
      <c r="AB213" s="31">
        <f t="shared" si="64"/>
        <v>0</v>
      </c>
      <c r="AC213" s="31"/>
      <c r="AD213" s="31">
        <f t="shared" si="65"/>
        <v>0</v>
      </c>
      <c r="AE213" s="31"/>
      <c r="AF213" s="31"/>
      <c r="AG213" s="31">
        <f t="shared" si="66"/>
        <v>0</v>
      </c>
      <c r="AH213" s="31">
        <f t="shared" si="67"/>
        <v>0</v>
      </c>
      <c r="AI213" s="31"/>
      <c r="AJ213" s="31">
        <f t="shared" si="68"/>
        <v>0</v>
      </c>
      <c r="AK213" s="31">
        <f t="shared" si="69"/>
        <v>0</v>
      </c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</row>
    <row r="214" spans="2:50" s="154" customFormat="1" ht="13" outlineLevel="1">
      <c r="B214" s="155" t="s">
        <v>1388</v>
      </c>
      <c r="C214" s="24" t="s">
        <v>1389</v>
      </c>
      <c r="D214" s="25" t="s">
        <v>1386</v>
      </c>
      <c r="E214" s="16">
        <v>43371</v>
      </c>
      <c r="F214" s="26" t="s">
        <v>12</v>
      </c>
      <c r="G214" s="46"/>
      <c r="H214" s="28">
        <f t="shared" si="61"/>
        <v>665</v>
      </c>
      <c r="I214" s="61">
        <v>275</v>
      </c>
      <c r="J214" s="48">
        <v>390</v>
      </c>
      <c r="K214" s="253">
        <v>0</v>
      </c>
      <c r="L214" s="31" t="s">
        <v>1139</v>
      </c>
      <c r="M214" s="31" t="s">
        <v>1139</v>
      </c>
      <c r="N214" s="31" t="s">
        <v>1140</v>
      </c>
      <c r="O214" s="31" t="s">
        <v>1139</v>
      </c>
      <c r="P214" s="31" t="s">
        <v>1140</v>
      </c>
      <c r="Q214" s="31" t="s">
        <v>1139</v>
      </c>
      <c r="R214" s="31" t="s">
        <v>1139</v>
      </c>
      <c r="S214" s="55" t="s">
        <v>1529</v>
      </c>
      <c r="T214" s="31"/>
      <c r="U214" s="31">
        <f t="shared" si="62"/>
        <v>0</v>
      </c>
      <c r="V214" s="30"/>
      <c r="W214" s="272"/>
      <c r="X214" s="31"/>
      <c r="Y214" s="31">
        <f t="shared" si="63"/>
        <v>0</v>
      </c>
      <c r="AA214" s="31"/>
      <c r="AB214" s="31">
        <f t="shared" si="64"/>
        <v>0</v>
      </c>
      <c r="AC214" s="31"/>
      <c r="AD214" s="31">
        <f t="shared" si="65"/>
        <v>0</v>
      </c>
      <c r="AE214" s="31"/>
      <c r="AF214" s="31"/>
      <c r="AG214" s="31">
        <f t="shared" si="66"/>
        <v>0</v>
      </c>
      <c r="AH214" s="31">
        <f t="shared" si="67"/>
        <v>0</v>
      </c>
      <c r="AI214" s="31"/>
      <c r="AJ214" s="31">
        <f t="shared" si="68"/>
        <v>0</v>
      </c>
      <c r="AK214" s="31">
        <f t="shared" si="69"/>
        <v>0</v>
      </c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</row>
    <row r="215" spans="2:50" s="154" customFormat="1" ht="13" outlineLevel="1">
      <c r="B215" s="155" t="s">
        <v>1390</v>
      </c>
      <c r="C215" s="24" t="s">
        <v>1391</v>
      </c>
      <c r="D215" s="25" t="s">
        <v>118</v>
      </c>
      <c r="E215" s="16">
        <v>43521</v>
      </c>
      <c r="F215" s="26" t="s">
        <v>12</v>
      </c>
      <c r="G215" s="46"/>
      <c r="H215" s="28">
        <f t="shared" si="61"/>
        <v>1715</v>
      </c>
      <c r="I215" s="61">
        <v>395</v>
      </c>
      <c r="J215" s="48">
        <v>1320</v>
      </c>
      <c r="K215" s="253">
        <v>0</v>
      </c>
      <c r="L215" s="31" t="s">
        <v>1139</v>
      </c>
      <c r="M215" s="31" t="s">
        <v>1139</v>
      </c>
      <c r="N215" s="31" t="s">
        <v>1140</v>
      </c>
      <c r="O215" s="31" t="s">
        <v>1139</v>
      </c>
      <c r="P215" s="31" t="s">
        <v>1140</v>
      </c>
      <c r="Q215" s="31" t="s">
        <v>1139</v>
      </c>
      <c r="R215" s="31" t="s">
        <v>1139</v>
      </c>
      <c r="S215" s="55" t="s">
        <v>1249</v>
      </c>
      <c r="T215" s="31"/>
      <c r="U215" s="31">
        <f t="shared" si="62"/>
        <v>0</v>
      </c>
      <c r="V215" s="30"/>
      <c r="W215" s="272"/>
      <c r="X215" s="31"/>
      <c r="Y215" s="31">
        <f t="shared" si="63"/>
        <v>0</v>
      </c>
      <c r="AA215" s="31"/>
      <c r="AB215" s="31">
        <f t="shared" si="64"/>
        <v>0</v>
      </c>
      <c r="AC215" s="31"/>
      <c r="AD215" s="31">
        <f t="shared" si="65"/>
        <v>0</v>
      </c>
      <c r="AE215" s="31"/>
      <c r="AF215" s="31"/>
      <c r="AG215" s="31">
        <f t="shared" si="66"/>
        <v>0</v>
      </c>
      <c r="AH215" s="31">
        <f t="shared" si="67"/>
        <v>0</v>
      </c>
      <c r="AI215" s="31"/>
      <c r="AJ215" s="31">
        <f t="shared" si="68"/>
        <v>0</v>
      </c>
      <c r="AK215" s="31">
        <f t="shared" si="69"/>
        <v>0</v>
      </c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</row>
    <row r="216" spans="2:50" s="154" customFormat="1" ht="13" outlineLevel="1">
      <c r="B216" s="155" t="s">
        <v>367</v>
      </c>
      <c r="C216" s="24" t="s">
        <v>368</v>
      </c>
      <c r="D216" s="25" t="s">
        <v>19</v>
      </c>
      <c r="E216" s="38">
        <v>43516</v>
      </c>
      <c r="F216" s="26" t="s">
        <v>12</v>
      </c>
      <c r="G216" s="46" t="s">
        <v>24</v>
      </c>
      <c r="H216" s="28">
        <f t="shared" si="61"/>
        <v>60</v>
      </c>
      <c r="I216" s="48">
        <v>60</v>
      </c>
      <c r="J216" s="48">
        <v>0</v>
      </c>
      <c r="K216" s="253">
        <v>0</v>
      </c>
      <c r="L216" s="31" t="s">
        <v>1139</v>
      </c>
      <c r="M216" s="31" t="s">
        <v>1139</v>
      </c>
      <c r="N216" s="31" t="s">
        <v>1140</v>
      </c>
      <c r="O216" s="31" t="s">
        <v>1139</v>
      </c>
      <c r="P216" s="31" t="s">
        <v>1140</v>
      </c>
      <c r="Q216" s="31" t="s">
        <v>1139</v>
      </c>
      <c r="R216" s="31" t="s">
        <v>1139</v>
      </c>
      <c r="S216" s="55" t="s">
        <v>1239</v>
      </c>
      <c r="T216" s="31"/>
      <c r="U216" s="31">
        <f t="shared" si="62"/>
        <v>0</v>
      </c>
      <c r="V216" s="30"/>
      <c r="W216" s="272"/>
      <c r="X216" s="31"/>
      <c r="Y216" s="31">
        <f t="shared" si="63"/>
        <v>0</v>
      </c>
      <c r="AA216" s="31"/>
      <c r="AB216" s="31">
        <f t="shared" si="64"/>
        <v>0</v>
      </c>
      <c r="AC216" s="31"/>
      <c r="AD216" s="31">
        <f t="shared" si="65"/>
        <v>0</v>
      </c>
      <c r="AE216" s="31"/>
      <c r="AF216" s="31"/>
      <c r="AG216" s="31">
        <f t="shared" si="66"/>
        <v>0</v>
      </c>
      <c r="AH216" s="31">
        <f t="shared" si="67"/>
        <v>0</v>
      </c>
      <c r="AI216" s="31"/>
      <c r="AJ216" s="31">
        <f t="shared" si="68"/>
        <v>0</v>
      </c>
      <c r="AK216" s="31">
        <f t="shared" si="69"/>
        <v>0</v>
      </c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</row>
    <row r="217" spans="2:50" s="154" customFormat="1" ht="39" outlineLevel="1">
      <c r="B217" s="155" t="s">
        <v>369</v>
      </c>
      <c r="C217" s="24" t="s">
        <v>370</v>
      </c>
      <c r="D217" s="49" t="s">
        <v>1577</v>
      </c>
      <c r="E217" s="38">
        <v>43775</v>
      </c>
      <c r="F217" s="26" t="s">
        <v>12</v>
      </c>
      <c r="G217" s="46" t="s">
        <v>13</v>
      </c>
      <c r="H217" s="28">
        <f t="shared" si="61"/>
        <v>241</v>
      </c>
      <c r="I217" s="48">
        <v>241</v>
      </c>
      <c r="J217" s="48">
        <v>0</v>
      </c>
      <c r="K217" s="255">
        <v>180</v>
      </c>
      <c r="L217" s="31" t="s">
        <v>1139</v>
      </c>
      <c r="M217" s="31" t="s">
        <v>1139</v>
      </c>
      <c r="N217" s="31" t="s">
        <v>1140</v>
      </c>
      <c r="O217" s="31" t="s">
        <v>1139</v>
      </c>
      <c r="P217" s="174" t="s">
        <v>1176</v>
      </c>
      <c r="Q217" s="31" t="s">
        <v>1139</v>
      </c>
      <c r="R217" s="31" t="s">
        <v>1139</v>
      </c>
      <c r="S217" s="55" t="s">
        <v>1250</v>
      </c>
      <c r="T217" s="31"/>
      <c r="U217" s="31">
        <f t="shared" si="62"/>
        <v>0</v>
      </c>
      <c r="V217" s="30"/>
      <c r="W217" s="272"/>
      <c r="X217" s="31"/>
      <c r="Y217" s="31">
        <f t="shared" si="63"/>
        <v>0</v>
      </c>
      <c r="AA217" s="174"/>
      <c r="AB217" s="31">
        <f t="shared" si="64"/>
        <v>0</v>
      </c>
      <c r="AC217" s="31"/>
      <c r="AD217" s="31">
        <f t="shared" si="65"/>
        <v>0</v>
      </c>
      <c r="AE217" s="31"/>
      <c r="AF217" s="31"/>
      <c r="AG217" s="31">
        <f t="shared" si="66"/>
        <v>0</v>
      </c>
      <c r="AH217" s="31">
        <f t="shared" si="67"/>
        <v>0</v>
      </c>
      <c r="AI217" s="31"/>
      <c r="AJ217" s="31">
        <f t="shared" si="68"/>
        <v>0</v>
      </c>
      <c r="AK217" s="235">
        <f t="shared" si="69"/>
        <v>0</v>
      </c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</row>
    <row r="218" spans="2:50" s="154" customFormat="1" ht="39" outlineLevel="1">
      <c r="B218" s="155" t="s">
        <v>1392</v>
      </c>
      <c r="C218" s="24" t="s">
        <v>1393</v>
      </c>
      <c r="D218" s="49" t="s">
        <v>2592</v>
      </c>
      <c r="E218" s="38">
        <v>43791</v>
      </c>
      <c r="F218" s="26" t="s">
        <v>12</v>
      </c>
      <c r="G218" s="46" t="s">
        <v>13</v>
      </c>
      <c r="H218" s="28">
        <f t="shared" si="61"/>
        <v>2721</v>
      </c>
      <c r="I218" s="31">
        <v>586</v>
      </c>
      <c r="J218" s="48">
        <v>2135</v>
      </c>
      <c r="K218" s="255">
        <v>120</v>
      </c>
      <c r="L218" s="31" t="s">
        <v>1139</v>
      </c>
      <c r="M218" s="31" t="s">
        <v>1139</v>
      </c>
      <c r="N218" s="31" t="s">
        <v>1140</v>
      </c>
      <c r="O218" s="31" t="s">
        <v>1139</v>
      </c>
      <c r="P218" s="31" t="s">
        <v>1140</v>
      </c>
      <c r="Q218" s="31" t="s">
        <v>1139</v>
      </c>
      <c r="R218" s="31" t="s">
        <v>1139</v>
      </c>
      <c r="S218" s="55" t="s">
        <v>1251</v>
      </c>
      <c r="T218" s="31"/>
      <c r="U218" s="31">
        <f t="shared" si="62"/>
        <v>0</v>
      </c>
      <c r="V218" s="30"/>
      <c r="W218" s="272"/>
      <c r="X218" s="31"/>
      <c r="Y218" s="31">
        <f t="shared" si="63"/>
        <v>0</v>
      </c>
      <c r="AA218" s="174"/>
      <c r="AB218" s="31">
        <f t="shared" si="64"/>
        <v>0</v>
      </c>
      <c r="AC218" s="31"/>
      <c r="AD218" s="31">
        <f t="shared" si="65"/>
        <v>0</v>
      </c>
      <c r="AE218" s="31"/>
      <c r="AF218" s="31"/>
      <c r="AG218" s="31">
        <f t="shared" si="66"/>
        <v>0</v>
      </c>
      <c r="AH218" s="31">
        <f t="shared" si="67"/>
        <v>0</v>
      </c>
      <c r="AI218" s="31"/>
      <c r="AJ218" s="31">
        <f t="shared" si="68"/>
        <v>0</v>
      </c>
      <c r="AK218" s="235">
        <f t="shared" si="69"/>
        <v>0</v>
      </c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</row>
    <row r="219" spans="2:50" s="154" customFormat="1" ht="39" outlineLevel="1">
      <c r="B219" s="155" t="s">
        <v>371</v>
      </c>
      <c r="C219" s="32" t="s">
        <v>372</v>
      </c>
      <c r="D219" s="49" t="s">
        <v>1071</v>
      </c>
      <c r="E219" s="38">
        <v>43516</v>
      </c>
      <c r="F219" s="26" t="s">
        <v>12</v>
      </c>
      <c r="G219" s="46" t="s">
        <v>13</v>
      </c>
      <c r="H219" s="28">
        <f t="shared" si="61"/>
        <v>791</v>
      </c>
      <c r="I219" s="31">
        <v>141</v>
      </c>
      <c r="J219" s="48">
        <v>650</v>
      </c>
      <c r="K219" s="255">
        <v>55</v>
      </c>
      <c r="L219" s="31" t="s">
        <v>1139</v>
      </c>
      <c r="M219" s="31" t="s">
        <v>1139</v>
      </c>
      <c r="N219" s="31" t="s">
        <v>1140</v>
      </c>
      <c r="O219" s="31" t="s">
        <v>1139</v>
      </c>
      <c r="P219" s="174" t="s">
        <v>1176</v>
      </c>
      <c r="Q219" s="31" t="s">
        <v>1139</v>
      </c>
      <c r="R219" s="31" t="s">
        <v>1139</v>
      </c>
      <c r="S219" s="55" t="s">
        <v>1252</v>
      </c>
      <c r="T219" s="31"/>
      <c r="U219" s="31">
        <f t="shared" si="62"/>
        <v>0</v>
      </c>
      <c r="V219" s="30"/>
      <c r="W219" s="272"/>
      <c r="X219" s="31"/>
      <c r="Y219" s="31">
        <f t="shared" si="63"/>
        <v>0</v>
      </c>
      <c r="AA219" s="174"/>
      <c r="AB219" s="31">
        <f t="shared" si="64"/>
        <v>0</v>
      </c>
      <c r="AC219" s="31"/>
      <c r="AD219" s="31">
        <f t="shared" si="65"/>
        <v>0</v>
      </c>
      <c r="AE219" s="31"/>
      <c r="AF219" s="31"/>
      <c r="AG219" s="31">
        <f t="shared" si="66"/>
        <v>0</v>
      </c>
      <c r="AH219" s="31">
        <f t="shared" si="67"/>
        <v>0</v>
      </c>
      <c r="AI219" s="31"/>
      <c r="AJ219" s="31">
        <f t="shared" si="68"/>
        <v>0</v>
      </c>
      <c r="AK219" s="235">
        <f t="shared" si="69"/>
        <v>0</v>
      </c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</row>
    <row r="220" spans="2:50" s="154" customFormat="1" ht="13" outlineLevel="1">
      <c r="B220" s="155" t="s">
        <v>373</v>
      </c>
      <c r="C220" s="32" t="s">
        <v>374</v>
      </c>
      <c r="D220" s="49" t="s">
        <v>1071</v>
      </c>
      <c r="E220" s="38">
        <v>43734</v>
      </c>
      <c r="F220" s="26" t="s">
        <v>12</v>
      </c>
      <c r="G220" s="46" t="s">
        <v>13</v>
      </c>
      <c r="H220" s="28">
        <f t="shared" si="61"/>
        <v>1117</v>
      </c>
      <c r="I220" s="48">
        <v>197</v>
      </c>
      <c r="J220" s="48">
        <v>920</v>
      </c>
      <c r="K220" s="253">
        <v>0</v>
      </c>
      <c r="L220" s="31" t="s">
        <v>1139</v>
      </c>
      <c r="M220" s="31" t="s">
        <v>1140</v>
      </c>
      <c r="N220" s="31" t="s">
        <v>1140</v>
      </c>
      <c r="O220" s="31" t="s">
        <v>1140</v>
      </c>
      <c r="P220" s="31" t="s">
        <v>1140</v>
      </c>
      <c r="Q220" s="31" t="s">
        <v>1139</v>
      </c>
      <c r="R220" s="31" t="s">
        <v>1139</v>
      </c>
      <c r="S220" s="55" t="s">
        <v>1253</v>
      </c>
      <c r="T220" s="31"/>
      <c r="U220" s="31">
        <f t="shared" si="62"/>
        <v>0</v>
      </c>
      <c r="V220" s="30"/>
      <c r="W220" s="272"/>
      <c r="X220" s="31"/>
      <c r="Y220" s="31">
        <f t="shared" si="63"/>
        <v>0</v>
      </c>
      <c r="AA220" s="31"/>
      <c r="AB220" s="31">
        <f t="shared" si="64"/>
        <v>0</v>
      </c>
      <c r="AC220" s="31"/>
      <c r="AD220" s="31">
        <f t="shared" si="65"/>
        <v>0</v>
      </c>
      <c r="AE220" s="31"/>
      <c r="AF220" s="31"/>
      <c r="AG220" s="31">
        <f t="shared" si="66"/>
        <v>0</v>
      </c>
      <c r="AH220" s="31">
        <f t="shared" si="67"/>
        <v>0</v>
      </c>
      <c r="AI220" s="31"/>
      <c r="AJ220" s="31">
        <f t="shared" si="68"/>
        <v>0</v>
      </c>
      <c r="AK220" s="31">
        <f t="shared" si="69"/>
        <v>0</v>
      </c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</row>
    <row r="221" spans="2:50" s="154" customFormat="1" ht="52" outlineLevel="1">
      <c r="B221" s="155" t="s">
        <v>375</v>
      </c>
      <c r="C221" s="32" t="s">
        <v>376</v>
      </c>
      <c r="D221" s="49" t="s">
        <v>74</v>
      </c>
      <c r="E221" s="38">
        <v>43516</v>
      </c>
      <c r="F221" s="26" t="s">
        <v>12</v>
      </c>
      <c r="G221" s="46" t="s">
        <v>24</v>
      </c>
      <c r="H221" s="28">
        <f t="shared" si="61"/>
        <v>182</v>
      </c>
      <c r="I221" s="48">
        <v>60</v>
      </c>
      <c r="J221" s="48">
        <v>122</v>
      </c>
      <c r="K221" s="253">
        <v>0</v>
      </c>
      <c r="L221" s="31" t="s">
        <v>1139</v>
      </c>
      <c r="M221" s="31" t="s">
        <v>1140</v>
      </c>
      <c r="N221" s="31" t="s">
        <v>1140</v>
      </c>
      <c r="O221" s="31" t="s">
        <v>1140</v>
      </c>
      <c r="P221" s="31" t="s">
        <v>1140</v>
      </c>
      <c r="Q221" s="31" t="s">
        <v>1139</v>
      </c>
      <c r="R221" s="31" t="s">
        <v>1139</v>
      </c>
      <c r="S221" s="55" t="s">
        <v>1254</v>
      </c>
      <c r="T221" s="31"/>
      <c r="U221" s="31">
        <f t="shared" si="62"/>
        <v>0</v>
      </c>
      <c r="V221" s="30"/>
      <c r="W221" s="272"/>
      <c r="X221" s="31"/>
      <c r="Y221" s="31">
        <f t="shared" si="63"/>
        <v>0</v>
      </c>
      <c r="AA221" s="31"/>
      <c r="AB221" s="31">
        <f t="shared" si="64"/>
        <v>0</v>
      </c>
      <c r="AC221" s="31"/>
      <c r="AD221" s="31">
        <f t="shared" si="65"/>
        <v>0</v>
      </c>
      <c r="AE221" s="31"/>
      <c r="AF221" s="31"/>
      <c r="AG221" s="31">
        <f t="shared" si="66"/>
        <v>0</v>
      </c>
      <c r="AH221" s="31">
        <f t="shared" si="67"/>
        <v>0</v>
      </c>
      <c r="AI221" s="31"/>
      <c r="AJ221" s="31">
        <f t="shared" si="68"/>
        <v>0</v>
      </c>
      <c r="AK221" s="31">
        <f t="shared" si="69"/>
        <v>0</v>
      </c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</row>
    <row r="222" spans="2:50" s="154" customFormat="1" ht="13" outlineLevel="1">
      <c r="B222" s="155" t="s">
        <v>377</v>
      </c>
      <c r="C222" s="32" t="s">
        <v>378</v>
      </c>
      <c r="D222" s="25" t="s">
        <v>1394</v>
      </c>
      <c r="E222" s="38">
        <v>43726</v>
      </c>
      <c r="F222" s="26" t="s">
        <v>12</v>
      </c>
      <c r="G222" s="46" t="s">
        <v>24</v>
      </c>
      <c r="H222" s="28">
        <f t="shared" si="61"/>
        <v>1811</v>
      </c>
      <c r="I222" s="31">
        <v>296</v>
      </c>
      <c r="J222" s="48">
        <v>1515</v>
      </c>
      <c r="K222" s="253">
        <v>0</v>
      </c>
      <c r="L222" s="31" t="s">
        <v>1139</v>
      </c>
      <c r="M222" s="31" t="s">
        <v>1139</v>
      </c>
      <c r="N222" s="31" t="s">
        <v>1140</v>
      </c>
      <c r="O222" s="31" t="s">
        <v>1139</v>
      </c>
      <c r="P222" s="31" t="s">
        <v>1140</v>
      </c>
      <c r="Q222" s="31" t="s">
        <v>1139</v>
      </c>
      <c r="R222" s="31" t="s">
        <v>1139</v>
      </c>
      <c r="S222" s="55" t="s">
        <v>1255</v>
      </c>
      <c r="T222" s="31"/>
      <c r="U222" s="31">
        <f t="shared" si="62"/>
        <v>0</v>
      </c>
      <c r="V222" s="30"/>
      <c r="W222" s="272"/>
      <c r="X222" s="31"/>
      <c r="Y222" s="31">
        <f t="shared" si="63"/>
        <v>0</v>
      </c>
      <c r="AA222" s="31"/>
      <c r="AB222" s="31">
        <f t="shared" si="64"/>
        <v>0</v>
      </c>
      <c r="AC222" s="31"/>
      <c r="AD222" s="31">
        <f t="shared" si="65"/>
        <v>0</v>
      </c>
      <c r="AE222" s="31"/>
      <c r="AF222" s="31"/>
      <c r="AG222" s="31">
        <f t="shared" si="66"/>
        <v>0</v>
      </c>
      <c r="AH222" s="31">
        <f t="shared" si="67"/>
        <v>0</v>
      </c>
      <c r="AI222" s="31"/>
      <c r="AJ222" s="31">
        <f t="shared" si="68"/>
        <v>0</v>
      </c>
      <c r="AK222" s="31">
        <f t="shared" si="69"/>
        <v>0</v>
      </c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</row>
    <row r="223" spans="2:50" s="154" customFormat="1" ht="13" outlineLevel="1">
      <c r="B223" s="155" t="s">
        <v>379</v>
      </c>
      <c r="C223" s="32" t="s">
        <v>380</v>
      </c>
      <c r="D223" s="25" t="s">
        <v>1341</v>
      </c>
      <c r="E223" s="38">
        <v>43516</v>
      </c>
      <c r="F223" s="26" t="s">
        <v>12</v>
      </c>
      <c r="G223" s="46" t="s">
        <v>13</v>
      </c>
      <c r="H223" s="28">
        <f t="shared" si="61"/>
        <v>2040</v>
      </c>
      <c r="I223" s="48">
        <v>180</v>
      </c>
      <c r="J223" s="48">
        <v>1860</v>
      </c>
      <c r="K223" s="253">
        <v>0</v>
      </c>
      <c r="L223" s="31" t="s">
        <v>1139</v>
      </c>
      <c r="M223" s="31" t="s">
        <v>1140</v>
      </c>
      <c r="N223" s="31" t="s">
        <v>1140</v>
      </c>
      <c r="O223" s="31" t="s">
        <v>1140</v>
      </c>
      <c r="P223" s="31" t="s">
        <v>1140</v>
      </c>
      <c r="Q223" s="31" t="s">
        <v>1139</v>
      </c>
      <c r="R223" s="31" t="s">
        <v>1139</v>
      </c>
      <c r="S223" s="55" t="s">
        <v>1257</v>
      </c>
      <c r="T223" s="31"/>
      <c r="U223" s="31">
        <f t="shared" si="62"/>
        <v>0</v>
      </c>
      <c r="V223" s="30"/>
      <c r="W223" s="272"/>
      <c r="X223" s="31"/>
      <c r="Y223" s="31">
        <f t="shared" si="63"/>
        <v>0</v>
      </c>
      <c r="AA223" s="31"/>
      <c r="AB223" s="31">
        <f t="shared" si="64"/>
        <v>0</v>
      </c>
      <c r="AC223" s="31"/>
      <c r="AD223" s="31">
        <f t="shared" si="65"/>
        <v>0</v>
      </c>
      <c r="AE223" s="31"/>
      <c r="AF223" s="31"/>
      <c r="AG223" s="31">
        <f t="shared" si="66"/>
        <v>0</v>
      </c>
      <c r="AH223" s="31">
        <f t="shared" si="67"/>
        <v>0</v>
      </c>
      <c r="AI223" s="31"/>
      <c r="AJ223" s="31">
        <f t="shared" si="68"/>
        <v>0</v>
      </c>
      <c r="AK223" s="31">
        <f t="shared" si="69"/>
        <v>0</v>
      </c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</row>
    <row r="224" spans="2:50" s="154" customFormat="1" ht="26" outlineLevel="1">
      <c r="B224" s="155" t="s">
        <v>381</v>
      </c>
      <c r="C224" s="32" t="s">
        <v>382</v>
      </c>
      <c r="D224" s="25" t="s">
        <v>1341</v>
      </c>
      <c r="E224" s="38">
        <v>43713</v>
      </c>
      <c r="F224" s="26" t="s">
        <v>12</v>
      </c>
      <c r="G224" s="46" t="s">
        <v>13</v>
      </c>
      <c r="H224" s="28">
        <f t="shared" si="61"/>
        <v>940</v>
      </c>
      <c r="I224" s="31">
        <v>290</v>
      </c>
      <c r="J224" s="48">
        <v>650</v>
      </c>
      <c r="K224" s="253">
        <v>0</v>
      </c>
      <c r="L224" s="31" t="s">
        <v>1139</v>
      </c>
      <c r="M224" s="31" t="s">
        <v>1140</v>
      </c>
      <c r="N224" s="31" t="s">
        <v>1140</v>
      </c>
      <c r="O224" s="31" t="s">
        <v>1140</v>
      </c>
      <c r="P224" s="31" t="s">
        <v>1140</v>
      </c>
      <c r="Q224" s="31" t="s">
        <v>1139</v>
      </c>
      <c r="R224" s="31" t="s">
        <v>1139</v>
      </c>
      <c r="S224" s="55" t="s">
        <v>1256</v>
      </c>
      <c r="T224" s="31"/>
      <c r="U224" s="31">
        <f t="shared" si="62"/>
        <v>0</v>
      </c>
      <c r="V224" s="30"/>
      <c r="W224" s="272"/>
      <c r="X224" s="31"/>
      <c r="Y224" s="31">
        <f t="shared" si="63"/>
        <v>0</v>
      </c>
      <c r="AA224" s="31"/>
      <c r="AB224" s="31">
        <f t="shared" si="64"/>
        <v>0</v>
      </c>
      <c r="AC224" s="31"/>
      <c r="AD224" s="31">
        <f t="shared" si="65"/>
        <v>0</v>
      </c>
      <c r="AE224" s="31"/>
      <c r="AF224" s="31"/>
      <c r="AG224" s="31">
        <f t="shared" si="66"/>
        <v>0</v>
      </c>
      <c r="AH224" s="31">
        <f t="shared" si="67"/>
        <v>0</v>
      </c>
      <c r="AI224" s="31"/>
      <c r="AJ224" s="31">
        <f t="shared" si="68"/>
        <v>0</v>
      </c>
      <c r="AK224" s="31">
        <f t="shared" si="69"/>
        <v>0</v>
      </c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</row>
    <row r="225" spans="2:50" s="154" customFormat="1" ht="39" outlineLevel="1">
      <c r="B225" s="155" t="s">
        <v>383</v>
      </c>
      <c r="C225" s="32" t="s">
        <v>384</v>
      </c>
      <c r="D225" s="36" t="s">
        <v>68</v>
      </c>
      <c r="E225" s="38">
        <v>43516</v>
      </c>
      <c r="F225" s="26" t="s">
        <v>12</v>
      </c>
      <c r="G225" s="46" t="s">
        <v>13</v>
      </c>
      <c r="H225" s="28">
        <f t="shared" si="61"/>
        <v>310</v>
      </c>
      <c r="I225" s="31">
        <v>70</v>
      </c>
      <c r="J225" s="48">
        <v>240</v>
      </c>
      <c r="K225" s="253">
        <v>0</v>
      </c>
      <c r="L225" s="31" t="s">
        <v>1139</v>
      </c>
      <c r="M225" s="31" t="s">
        <v>1140</v>
      </c>
      <c r="N225" s="31" t="s">
        <v>1140</v>
      </c>
      <c r="O225" s="31" t="s">
        <v>1140</v>
      </c>
      <c r="P225" s="31" t="s">
        <v>1140</v>
      </c>
      <c r="Q225" s="31" t="s">
        <v>1139</v>
      </c>
      <c r="R225" s="31" t="s">
        <v>1139</v>
      </c>
      <c r="S225" s="55" t="s">
        <v>1258</v>
      </c>
      <c r="T225" s="31"/>
      <c r="U225" s="31">
        <f t="shared" si="62"/>
        <v>0</v>
      </c>
      <c r="V225" s="30"/>
      <c r="W225" s="272"/>
      <c r="X225" s="31"/>
      <c r="Y225" s="31">
        <f t="shared" si="63"/>
        <v>0</v>
      </c>
      <c r="AA225" s="31"/>
      <c r="AB225" s="31">
        <f t="shared" si="64"/>
        <v>0</v>
      </c>
      <c r="AC225" s="31"/>
      <c r="AD225" s="31">
        <f t="shared" si="65"/>
        <v>0</v>
      </c>
      <c r="AE225" s="31"/>
      <c r="AF225" s="31"/>
      <c r="AG225" s="31">
        <f t="shared" si="66"/>
        <v>0</v>
      </c>
      <c r="AH225" s="31">
        <f t="shared" si="67"/>
        <v>0</v>
      </c>
      <c r="AI225" s="31"/>
      <c r="AJ225" s="31">
        <f t="shared" si="68"/>
        <v>0</v>
      </c>
      <c r="AK225" s="31">
        <f t="shared" si="69"/>
        <v>0</v>
      </c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</row>
    <row r="226" spans="2:50" s="154" customFormat="1" ht="13">
      <c r="B226" s="405" t="s">
        <v>385</v>
      </c>
      <c r="C226" s="405"/>
      <c r="D226" s="405"/>
      <c r="E226" s="406"/>
      <c r="F226" s="41" t="s">
        <v>7</v>
      </c>
      <c r="G226" s="42"/>
      <c r="H226" s="23">
        <f>H227/60</f>
        <v>333.38333333333333</v>
      </c>
      <c r="I226" s="23">
        <f>I227/60</f>
        <v>46.7</v>
      </c>
      <c r="J226" s="23">
        <f>J227/60</f>
        <v>286.68333333333334</v>
      </c>
      <c r="K226" s="252">
        <f>K227/60</f>
        <v>11.666666666666666</v>
      </c>
      <c r="L226" s="42"/>
      <c r="M226" s="42"/>
      <c r="N226" s="42"/>
      <c r="O226" s="42"/>
      <c r="P226" s="42"/>
      <c r="Q226" s="42"/>
      <c r="R226" s="42"/>
      <c r="S226" s="43"/>
      <c r="T226" s="42"/>
      <c r="U226" s="23">
        <f>U227/60</f>
        <v>0</v>
      </c>
      <c r="V226" s="43"/>
      <c r="W226" s="274"/>
      <c r="X226" s="42"/>
      <c r="Y226" s="23">
        <f>Y227/60</f>
        <v>0</v>
      </c>
      <c r="AA226" s="45"/>
      <c r="AB226" s="45">
        <f t="shared" ref="AB226:AK226" si="70">AB227/60</f>
        <v>0</v>
      </c>
      <c r="AC226" s="45"/>
      <c r="AD226" s="45">
        <f>AD227/60</f>
        <v>0</v>
      </c>
      <c r="AE226" s="45"/>
      <c r="AF226" s="45"/>
      <c r="AG226" s="45"/>
      <c r="AH226" s="45">
        <f>AH227/60</f>
        <v>0</v>
      </c>
      <c r="AI226" s="45"/>
      <c r="AJ226" s="42"/>
      <c r="AK226" s="45">
        <f t="shared" si="70"/>
        <v>0</v>
      </c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5"/>
      <c r="AW226" s="45"/>
      <c r="AX226" s="45">
        <f>AX227/60</f>
        <v>0</v>
      </c>
    </row>
    <row r="227" spans="2:50" s="154" customFormat="1" ht="13">
      <c r="B227" s="405"/>
      <c r="C227" s="405"/>
      <c r="D227" s="405"/>
      <c r="E227" s="406"/>
      <c r="F227" s="44" t="s">
        <v>8</v>
      </c>
      <c r="G227" s="45"/>
      <c r="H227" s="23">
        <f>SUM(I227:J227)</f>
        <v>20003</v>
      </c>
      <c r="I227" s="23">
        <f>SUMIF($F$228:$F$285,"DQA",I228:I285)+SUMIF($F$228:$F$285,"SA/DQA",I228:I285)+SUMIF($F$228:$F$285,"SIT/DQA",I228:I285)</f>
        <v>2802</v>
      </c>
      <c r="J227" s="23">
        <f>SUMIF($F$228:$F$285,"DQA",J228:J285)+SUMIF($F$228:$F$285,"SA/DQA",J228:J285)+SUMIF($F$228:$F$285,"SIT/DQA",J228:J285)</f>
        <v>17201</v>
      </c>
      <c r="K227" s="252">
        <f>SUM(K228:K285)</f>
        <v>700</v>
      </c>
      <c r="L227" s="42"/>
      <c r="M227" s="42"/>
      <c r="N227" s="42"/>
      <c r="O227" s="42"/>
      <c r="P227" s="42"/>
      <c r="Q227" s="42"/>
      <c r="R227" s="42"/>
      <c r="S227" s="43"/>
      <c r="T227" s="42"/>
      <c r="U227" s="23">
        <f>SUM(U228:U285)</f>
        <v>0</v>
      </c>
      <c r="V227" s="43"/>
      <c r="W227" s="274"/>
      <c r="X227" s="42"/>
      <c r="Y227" s="23">
        <f>SUM(Y228:Y285)</f>
        <v>0</v>
      </c>
      <c r="AA227" s="45"/>
      <c r="AB227" s="45">
        <f>SUM(AB228:AB285)</f>
        <v>0</v>
      </c>
      <c r="AC227" s="45"/>
      <c r="AD227" s="45">
        <f>SUM(AD228:AD285)</f>
        <v>0</v>
      </c>
      <c r="AE227" s="45"/>
      <c r="AF227" s="45"/>
      <c r="AG227" s="45"/>
      <c r="AH227" s="45">
        <f>SUM(AH228:AH285)</f>
        <v>0</v>
      </c>
      <c r="AI227" s="45"/>
      <c r="AJ227" s="42"/>
      <c r="AK227" s="45">
        <f>SUM(AK228:AK285)</f>
        <v>0</v>
      </c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5"/>
      <c r="AW227" s="45"/>
      <c r="AX227" s="45">
        <f>SUM(AX228:AX285)</f>
        <v>0</v>
      </c>
    </row>
    <row r="228" spans="2:50" s="154" customFormat="1" ht="13" outlineLevel="1">
      <c r="B228" s="62" t="s">
        <v>386</v>
      </c>
      <c r="C228" s="386" t="s">
        <v>387</v>
      </c>
      <c r="D228" s="64" t="s">
        <v>1424</v>
      </c>
      <c r="E228" s="387">
        <v>43804</v>
      </c>
      <c r="F228" s="66"/>
      <c r="G228" s="67"/>
      <c r="H228" s="68"/>
      <c r="I228" s="68"/>
      <c r="J228" s="68"/>
      <c r="K228" s="256">
        <v>0</v>
      </c>
      <c r="L228" s="177" t="s">
        <v>1293</v>
      </c>
      <c r="M228" s="177" t="s">
        <v>1293</v>
      </c>
      <c r="N228" s="177" t="s">
        <v>1293</v>
      </c>
      <c r="O228" s="177" t="s">
        <v>1293</v>
      </c>
      <c r="P228" s="177" t="s">
        <v>1293</v>
      </c>
      <c r="Q228" s="177" t="s">
        <v>1293</v>
      </c>
      <c r="R228" s="177" t="s">
        <v>1293</v>
      </c>
      <c r="S228" s="69"/>
      <c r="T228" s="107"/>
      <c r="U228" s="31">
        <f t="shared" ref="U228:U279" si="71">SUMIF(T228,"Y",I228)</f>
        <v>0</v>
      </c>
      <c r="V228" s="69"/>
      <c r="W228" s="275"/>
      <c r="X228" s="107"/>
      <c r="Y228" s="67">
        <f t="shared" ref="Y228:Y286" si="72">U228*X228</f>
        <v>0</v>
      </c>
      <c r="AA228" s="67"/>
      <c r="AB228" s="31">
        <f t="shared" ref="AB228:AB286" si="73">SUMIF(AA228,"Y",K228)*X228</f>
        <v>0</v>
      </c>
      <c r="AC228" s="67"/>
      <c r="AD228" s="31">
        <f t="shared" ref="AD228:AD286" si="74">(I228-AB228)*COUNTIF(AL228:AU228,"L")</f>
        <v>0</v>
      </c>
      <c r="AE228" s="31"/>
      <c r="AF228" s="67"/>
      <c r="AG228" s="67">
        <f t="shared" ref="AG228:AG286" si="75">IFERROR(COUNTIF(AL228:AU228,"S")/(COUNTIF(AL228:AU228,"V")+COUNTIF(AL228:AU228,"S")),0)</f>
        <v>0</v>
      </c>
      <c r="AH228" s="31">
        <f t="shared" ref="AH228:AH286" si="76">(Y228-AB228-AD228)*AG228</f>
        <v>0</v>
      </c>
      <c r="AI228" s="67"/>
      <c r="AJ228" s="31">
        <f t="shared" ref="AJ228:AJ286" si="77">COUNTIF(AL228:AU228,"V")</f>
        <v>0</v>
      </c>
      <c r="AK228" s="31">
        <f t="shared" ref="AK228:AK286" si="78">Y228-AB228-AD228-AH228</f>
        <v>0</v>
      </c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31"/>
      <c r="AW228" s="31"/>
      <c r="AX228" s="31"/>
    </row>
    <row r="229" spans="2:50" s="154" customFormat="1" ht="13" outlineLevel="1">
      <c r="B229" s="159" t="s">
        <v>388</v>
      </c>
      <c r="C229" s="24" t="s">
        <v>389</v>
      </c>
      <c r="D229" s="25" t="s">
        <v>16</v>
      </c>
      <c r="E229" s="16">
        <v>43343</v>
      </c>
      <c r="F229" s="70" t="s">
        <v>12</v>
      </c>
      <c r="G229" s="46" t="s">
        <v>13</v>
      </c>
      <c r="H229" s="28">
        <f t="shared" ref="H229:H286" si="79">I229+J229</f>
        <v>30</v>
      </c>
      <c r="I229" s="71">
        <v>20</v>
      </c>
      <c r="J229" s="71">
        <v>10</v>
      </c>
      <c r="K229" s="255">
        <v>20</v>
      </c>
      <c r="L229" s="174" t="s">
        <v>1176</v>
      </c>
      <c r="M229" s="174" t="s">
        <v>1176</v>
      </c>
      <c r="N229" s="31" t="s">
        <v>1140</v>
      </c>
      <c r="O229" s="174" t="s">
        <v>1176</v>
      </c>
      <c r="P229" s="31" t="s">
        <v>1140</v>
      </c>
      <c r="Q229" s="174" t="s">
        <v>1176</v>
      </c>
      <c r="R229" s="174" t="s">
        <v>1176</v>
      </c>
      <c r="S229" s="55" t="s">
        <v>1261</v>
      </c>
      <c r="T229" s="31"/>
      <c r="U229" s="31">
        <f t="shared" si="71"/>
        <v>0</v>
      </c>
      <c r="V229" s="30"/>
      <c r="W229" s="272"/>
      <c r="X229" s="31"/>
      <c r="Y229" s="31">
        <f t="shared" si="72"/>
        <v>0</v>
      </c>
      <c r="AA229" s="174"/>
      <c r="AB229" s="31">
        <f t="shared" si="73"/>
        <v>0</v>
      </c>
      <c r="AC229" s="31"/>
      <c r="AD229" s="31">
        <f t="shared" si="74"/>
        <v>0</v>
      </c>
      <c r="AE229" s="31"/>
      <c r="AF229" s="31"/>
      <c r="AG229" s="31">
        <f t="shared" si="75"/>
        <v>0</v>
      </c>
      <c r="AH229" s="31">
        <f t="shared" si="76"/>
        <v>0</v>
      </c>
      <c r="AI229" s="31"/>
      <c r="AJ229" s="31">
        <f t="shared" si="77"/>
        <v>0</v>
      </c>
      <c r="AK229" s="31">
        <f t="shared" si="78"/>
        <v>0</v>
      </c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</row>
    <row r="230" spans="2:50" s="154" customFormat="1" ht="13" outlineLevel="1">
      <c r="B230" s="159" t="s">
        <v>390</v>
      </c>
      <c r="C230" s="24" t="s">
        <v>391</v>
      </c>
      <c r="D230" s="25" t="s">
        <v>31</v>
      </c>
      <c r="E230" s="16">
        <v>43343</v>
      </c>
      <c r="F230" s="70" t="s">
        <v>12</v>
      </c>
      <c r="G230" s="46" t="s">
        <v>13</v>
      </c>
      <c r="H230" s="28">
        <f t="shared" si="79"/>
        <v>750</v>
      </c>
      <c r="I230" s="71">
        <v>35</v>
      </c>
      <c r="J230" s="71">
        <v>715</v>
      </c>
      <c r="K230" s="255">
        <v>35</v>
      </c>
      <c r="L230" s="174" t="s">
        <v>1176</v>
      </c>
      <c r="M230" s="174" t="s">
        <v>1176</v>
      </c>
      <c r="N230" s="31" t="s">
        <v>1140</v>
      </c>
      <c r="O230" s="174" t="s">
        <v>1176</v>
      </c>
      <c r="P230" s="31" t="s">
        <v>1140</v>
      </c>
      <c r="Q230" s="174" t="s">
        <v>1176</v>
      </c>
      <c r="R230" s="174" t="s">
        <v>1176</v>
      </c>
      <c r="S230" s="55" t="s">
        <v>1261</v>
      </c>
      <c r="T230" s="31"/>
      <c r="U230" s="31">
        <f t="shared" si="71"/>
        <v>0</v>
      </c>
      <c r="V230" s="30"/>
      <c r="W230" s="272"/>
      <c r="X230" s="31"/>
      <c r="Y230" s="31">
        <f t="shared" si="72"/>
        <v>0</v>
      </c>
      <c r="AA230" s="174"/>
      <c r="AB230" s="31">
        <f t="shared" si="73"/>
        <v>0</v>
      </c>
      <c r="AC230" s="31"/>
      <c r="AD230" s="31">
        <f t="shared" si="74"/>
        <v>0</v>
      </c>
      <c r="AE230" s="31"/>
      <c r="AF230" s="31"/>
      <c r="AG230" s="31">
        <f t="shared" si="75"/>
        <v>0</v>
      </c>
      <c r="AH230" s="31">
        <f t="shared" si="76"/>
        <v>0</v>
      </c>
      <c r="AI230" s="31"/>
      <c r="AJ230" s="31">
        <f t="shared" si="77"/>
        <v>0</v>
      </c>
      <c r="AK230" s="31">
        <f t="shared" si="78"/>
        <v>0</v>
      </c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</row>
    <row r="231" spans="2:50" s="154" customFormat="1" ht="13" outlineLevel="1">
      <c r="B231" s="159" t="s">
        <v>392</v>
      </c>
      <c r="C231" s="24" t="s">
        <v>393</v>
      </c>
      <c r="D231" s="25" t="s">
        <v>1357</v>
      </c>
      <c r="E231" s="16">
        <v>43343</v>
      </c>
      <c r="F231" s="70" t="s">
        <v>12</v>
      </c>
      <c r="G231" s="46" t="s">
        <v>24</v>
      </c>
      <c r="H231" s="28">
        <f t="shared" si="79"/>
        <v>1340</v>
      </c>
      <c r="I231" s="71">
        <v>195</v>
      </c>
      <c r="J231" s="71">
        <v>1145</v>
      </c>
      <c r="K231" s="255">
        <v>195</v>
      </c>
      <c r="L231" s="31" t="s">
        <v>1139</v>
      </c>
      <c r="M231" s="31" t="s">
        <v>1139</v>
      </c>
      <c r="N231" s="31" t="s">
        <v>1140</v>
      </c>
      <c r="O231" s="31" t="s">
        <v>1139</v>
      </c>
      <c r="P231" s="31" t="s">
        <v>1140</v>
      </c>
      <c r="Q231" s="31" t="s">
        <v>1140</v>
      </c>
      <c r="R231" s="31" t="s">
        <v>1139</v>
      </c>
      <c r="S231" s="55" t="s">
        <v>1261</v>
      </c>
      <c r="T231" s="31"/>
      <c r="U231" s="31">
        <f t="shared" si="71"/>
        <v>0</v>
      </c>
      <c r="V231" s="30"/>
      <c r="W231" s="272"/>
      <c r="X231" s="31"/>
      <c r="Y231" s="31">
        <f t="shared" si="72"/>
        <v>0</v>
      </c>
      <c r="AA231" s="174"/>
      <c r="AB231" s="31">
        <f t="shared" si="73"/>
        <v>0</v>
      </c>
      <c r="AC231" s="31"/>
      <c r="AD231" s="31">
        <f t="shared" si="74"/>
        <v>0</v>
      </c>
      <c r="AE231" s="31"/>
      <c r="AF231" s="31"/>
      <c r="AG231" s="31">
        <f t="shared" si="75"/>
        <v>0</v>
      </c>
      <c r="AH231" s="31">
        <f t="shared" si="76"/>
        <v>0</v>
      </c>
      <c r="AI231" s="31"/>
      <c r="AJ231" s="31">
        <f t="shared" si="77"/>
        <v>0</v>
      </c>
      <c r="AK231" s="31">
        <f t="shared" si="78"/>
        <v>0</v>
      </c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</row>
    <row r="232" spans="2:50" s="154" customFormat="1" ht="13" outlineLevel="1">
      <c r="B232" s="159" t="s">
        <v>394</v>
      </c>
      <c r="C232" s="24" t="s">
        <v>1396</v>
      </c>
      <c r="D232" s="25" t="s">
        <v>1357</v>
      </c>
      <c r="E232" s="16">
        <v>43355</v>
      </c>
      <c r="F232" s="70" t="s">
        <v>12</v>
      </c>
      <c r="G232" s="46" t="s">
        <v>13</v>
      </c>
      <c r="H232" s="28">
        <f t="shared" si="79"/>
        <v>40</v>
      </c>
      <c r="I232" s="72">
        <v>20</v>
      </c>
      <c r="J232" s="72">
        <v>20</v>
      </c>
      <c r="K232" s="255">
        <v>20</v>
      </c>
      <c r="L232" s="31" t="s">
        <v>1139</v>
      </c>
      <c r="M232" s="31" t="s">
        <v>1139</v>
      </c>
      <c r="N232" s="31" t="s">
        <v>1140</v>
      </c>
      <c r="O232" s="31" t="s">
        <v>1139</v>
      </c>
      <c r="P232" s="31" t="s">
        <v>1140</v>
      </c>
      <c r="Q232" s="31" t="s">
        <v>1140</v>
      </c>
      <c r="R232" s="31" t="s">
        <v>1139</v>
      </c>
      <c r="S232" s="55" t="s">
        <v>1261</v>
      </c>
      <c r="T232" s="31"/>
      <c r="U232" s="31">
        <f t="shared" si="71"/>
        <v>0</v>
      </c>
      <c r="V232" s="30"/>
      <c r="W232" s="272"/>
      <c r="X232" s="31"/>
      <c r="Y232" s="31">
        <f t="shared" si="72"/>
        <v>0</v>
      </c>
      <c r="AA232" s="174"/>
      <c r="AB232" s="31">
        <f t="shared" si="73"/>
        <v>0</v>
      </c>
      <c r="AC232" s="31"/>
      <c r="AD232" s="31">
        <f t="shared" si="74"/>
        <v>0</v>
      </c>
      <c r="AE232" s="31"/>
      <c r="AF232" s="31"/>
      <c r="AG232" s="31">
        <f t="shared" si="75"/>
        <v>0</v>
      </c>
      <c r="AH232" s="31">
        <f t="shared" si="76"/>
        <v>0</v>
      </c>
      <c r="AI232" s="31"/>
      <c r="AJ232" s="31">
        <f t="shared" si="77"/>
        <v>0</v>
      </c>
      <c r="AK232" s="31">
        <f t="shared" si="78"/>
        <v>0</v>
      </c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</row>
    <row r="233" spans="2:50" s="154" customFormat="1" ht="13" outlineLevel="1">
      <c r="B233" s="159" t="s">
        <v>1397</v>
      </c>
      <c r="C233" s="24" t="s">
        <v>1396</v>
      </c>
      <c r="D233" s="25" t="s">
        <v>140</v>
      </c>
      <c r="E233" s="16">
        <v>43498</v>
      </c>
      <c r="F233" s="70" t="s">
        <v>12</v>
      </c>
      <c r="G233" s="46" t="s">
        <v>13</v>
      </c>
      <c r="H233" s="28">
        <f t="shared" si="79"/>
        <v>10</v>
      </c>
      <c r="I233" s="72">
        <v>0</v>
      </c>
      <c r="J233" s="72">
        <v>10</v>
      </c>
      <c r="K233" s="255">
        <v>0</v>
      </c>
      <c r="L233" s="31" t="s">
        <v>1139</v>
      </c>
      <c r="M233" s="31" t="s">
        <v>1139</v>
      </c>
      <c r="N233" s="31" t="s">
        <v>1140</v>
      </c>
      <c r="O233" s="31" t="s">
        <v>1139</v>
      </c>
      <c r="P233" s="31" t="s">
        <v>1140</v>
      </c>
      <c r="Q233" s="31" t="s">
        <v>1140</v>
      </c>
      <c r="R233" s="31" t="s">
        <v>1139</v>
      </c>
      <c r="S233" s="55" t="s">
        <v>1261</v>
      </c>
      <c r="T233" s="31"/>
      <c r="U233" s="31">
        <f t="shared" si="71"/>
        <v>0</v>
      </c>
      <c r="V233" s="30"/>
      <c r="W233" s="272"/>
      <c r="X233" s="31"/>
      <c r="Y233" s="31">
        <f t="shared" si="72"/>
        <v>0</v>
      </c>
      <c r="AA233" s="174"/>
      <c r="AB233" s="31">
        <f t="shared" si="73"/>
        <v>0</v>
      </c>
      <c r="AC233" s="31"/>
      <c r="AD233" s="31">
        <f t="shared" si="74"/>
        <v>0</v>
      </c>
      <c r="AE233" s="31"/>
      <c r="AF233" s="31"/>
      <c r="AG233" s="31">
        <f t="shared" si="75"/>
        <v>0</v>
      </c>
      <c r="AH233" s="31">
        <f t="shared" si="76"/>
        <v>0</v>
      </c>
      <c r="AI233" s="31"/>
      <c r="AJ233" s="31">
        <f t="shared" si="77"/>
        <v>0</v>
      </c>
      <c r="AK233" s="31">
        <f t="shared" si="78"/>
        <v>0</v>
      </c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</row>
    <row r="234" spans="2:50" s="154" customFormat="1" ht="13" outlineLevel="1">
      <c r="B234" s="159" t="s">
        <v>395</v>
      </c>
      <c r="C234" s="24" t="s">
        <v>396</v>
      </c>
      <c r="D234" s="25" t="s">
        <v>31</v>
      </c>
      <c r="E234" s="16">
        <v>43343</v>
      </c>
      <c r="F234" s="70" t="s">
        <v>12</v>
      </c>
      <c r="G234" s="46" t="s">
        <v>24</v>
      </c>
      <c r="H234" s="28">
        <f t="shared" si="79"/>
        <v>50</v>
      </c>
      <c r="I234" s="72">
        <v>25</v>
      </c>
      <c r="J234" s="72">
        <v>25</v>
      </c>
      <c r="K234" s="255">
        <v>25</v>
      </c>
      <c r="L234" s="174" t="s">
        <v>1176</v>
      </c>
      <c r="M234" s="174" t="s">
        <v>1176</v>
      </c>
      <c r="N234" s="31" t="s">
        <v>1140</v>
      </c>
      <c r="O234" s="174" t="s">
        <v>1176</v>
      </c>
      <c r="P234" s="31" t="s">
        <v>1140</v>
      </c>
      <c r="Q234" s="174" t="s">
        <v>1140</v>
      </c>
      <c r="R234" s="174" t="s">
        <v>1176</v>
      </c>
      <c r="S234" s="55" t="s">
        <v>1261</v>
      </c>
      <c r="T234" s="31"/>
      <c r="U234" s="31">
        <f t="shared" si="71"/>
        <v>0</v>
      </c>
      <c r="V234" s="30"/>
      <c r="W234" s="272"/>
      <c r="X234" s="31"/>
      <c r="Y234" s="31">
        <f t="shared" si="72"/>
        <v>0</v>
      </c>
      <c r="AA234" s="174"/>
      <c r="AB234" s="31">
        <f t="shared" si="73"/>
        <v>0</v>
      </c>
      <c r="AC234" s="31"/>
      <c r="AD234" s="31">
        <f t="shared" si="74"/>
        <v>0</v>
      </c>
      <c r="AE234" s="31"/>
      <c r="AF234" s="31"/>
      <c r="AG234" s="31">
        <f t="shared" si="75"/>
        <v>0</v>
      </c>
      <c r="AH234" s="31">
        <f t="shared" si="76"/>
        <v>0</v>
      </c>
      <c r="AI234" s="31"/>
      <c r="AJ234" s="31">
        <f t="shared" si="77"/>
        <v>0</v>
      </c>
      <c r="AK234" s="31">
        <f t="shared" si="78"/>
        <v>0</v>
      </c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</row>
    <row r="235" spans="2:50" s="154" customFormat="1" ht="13" outlineLevel="1">
      <c r="B235" s="159" t="s">
        <v>397</v>
      </c>
      <c r="C235" s="24" t="s">
        <v>398</v>
      </c>
      <c r="D235" s="25" t="s">
        <v>27</v>
      </c>
      <c r="E235" s="16">
        <v>43343</v>
      </c>
      <c r="F235" s="70" t="s">
        <v>12</v>
      </c>
      <c r="G235" s="46" t="s">
        <v>24</v>
      </c>
      <c r="H235" s="28">
        <f t="shared" si="79"/>
        <v>1350</v>
      </c>
      <c r="I235" s="72">
        <v>195</v>
      </c>
      <c r="J235" s="72">
        <v>1155</v>
      </c>
      <c r="K235" s="255">
        <v>0</v>
      </c>
      <c r="L235" s="31" t="s">
        <v>1139</v>
      </c>
      <c r="M235" s="31" t="s">
        <v>1139</v>
      </c>
      <c r="N235" s="31" t="s">
        <v>1140</v>
      </c>
      <c r="O235" s="31" t="s">
        <v>1139</v>
      </c>
      <c r="P235" s="31" t="s">
        <v>1140</v>
      </c>
      <c r="Q235" s="31" t="s">
        <v>1140</v>
      </c>
      <c r="R235" s="31" t="s">
        <v>1139</v>
      </c>
      <c r="S235" s="55" t="s">
        <v>1261</v>
      </c>
      <c r="T235" s="31"/>
      <c r="U235" s="31">
        <f t="shared" si="71"/>
        <v>0</v>
      </c>
      <c r="V235" s="30"/>
      <c r="W235" s="272"/>
      <c r="X235" s="31"/>
      <c r="Y235" s="31">
        <f t="shared" si="72"/>
        <v>0</v>
      </c>
      <c r="AA235" s="174"/>
      <c r="AB235" s="31">
        <f t="shared" si="73"/>
        <v>0</v>
      </c>
      <c r="AC235" s="31"/>
      <c r="AD235" s="31">
        <f t="shared" si="74"/>
        <v>0</v>
      </c>
      <c r="AE235" s="31"/>
      <c r="AF235" s="31"/>
      <c r="AG235" s="31">
        <f t="shared" si="75"/>
        <v>0</v>
      </c>
      <c r="AH235" s="31">
        <f t="shared" si="76"/>
        <v>0</v>
      </c>
      <c r="AI235" s="31"/>
      <c r="AJ235" s="31">
        <f t="shared" si="77"/>
        <v>0</v>
      </c>
      <c r="AK235" s="31">
        <f t="shared" si="78"/>
        <v>0</v>
      </c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</row>
    <row r="236" spans="2:50" s="154" customFormat="1" ht="13" outlineLevel="1">
      <c r="B236" s="159" t="s">
        <v>399</v>
      </c>
      <c r="C236" s="24" t="s">
        <v>400</v>
      </c>
      <c r="D236" s="25" t="s">
        <v>58</v>
      </c>
      <c r="E236" s="16">
        <v>43343</v>
      </c>
      <c r="F236" s="70" t="s">
        <v>12</v>
      </c>
      <c r="G236" s="46" t="s">
        <v>13</v>
      </c>
      <c r="H236" s="28">
        <f t="shared" si="79"/>
        <v>230</v>
      </c>
      <c r="I236" s="72">
        <v>45</v>
      </c>
      <c r="J236" s="72">
        <v>185</v>
      </c>
      <c r="K236" s="255">
        <v>45</v>
      </c>
      <c r="L236" s="31" t="s">
        <v>1139</v>
      </c>
      <c r="M236" s="31" t="s">
        <v>1139</v>
      </c>
      <c r="N236" s="31" t="s">
        <v>1140</v>
      </c>
      <c r="O236" s="31" t="s">
        <v>1139</v>
      </c>
      <c r="P236" s="31" t="s">
        <v>1140</v>
      </c>
      <c r="Q236" s="31" t="s">
        <v>1139</v>
      </c>
      <c r="R236" s="31" t="s">
        <v>1139</v>
      </c>
      <c r="S236" s="55" t="s">
        <v>1261</v>
      </c>
      <c r="T236" s="31"/>
      <c r="U236" s="31">
        <f t="shared" si="71"/>
        <v>0</v>
      </c>
      <c r="V236" s="30"/>
      <c r="W236" s="272"/>
      <c r="X236" s="31"/>
      <c r="Y236" s="31">
        <f t="shared" si="72"/>
        <v>0</v>
      </c>
      <c r="AA236" s="174"/>
      <c r="AB236" s="31">
        <f t="shared" si="73"/>
        <v>0</v>
      </c>
      <c r="AC236" s="31"/>
      <c r="AD236" s="31">
        <f t="shared" si="74"/>
        <v>0</v>
      </c>
      <c r="AE236" s="31"/>
      <c r="AF236" s="31"/>
      <c r="AG236" s="31">
        <f t="shared" si="75"/>
        <v>0</v>
      </c>
      <c r="AH236" s="31">
        <f t="shared" si="76"/>
        <v>0</v>
      </c>
      <c r="AI236" s="31"/>
      <c r="AJ236" s="31">
        <f t="shared" si="77"/>
        <v>0</v>
      </c>
      <c r="AK236" s="31">
        <f t="shared" si="78"/>
        <v>0</v>
      </c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</row>
    <row r="237" spans="2:50" s="154" customFormat="1" ht="13" outlineLevel="1">
      <c r="B237" s="159" t="s">
        <v>1398</v>
      </c>
      <c r="C237" s="24" t="s">
        <v>400</v>
      </c>
      <c r="D237" s="25" t="s">
        <v>140</v>
      </c>
      <c r="E237" s="16">
        <v>43498</v>
      </c>
      <c r="F237" s="70" t="s">
        <v>12</v>
      </c>
      <c r="G237" s="46" t="s">
        <v>13</v>
      </c>
      <c r="H237" s="28">
        <f t="shared" si="79"/>
        <v>65</v>
      </c>
      <c r="I237" s="72">
        <v>0</v>
      </c>
      <c r="J237" s="72">
        <v>65</v>
      </c>
      <c r="K237" s="255">
        <v>0</v>
      </c>
      <c r="L237" s="31" t="s">
        <v>1139</v>
      </c>
      <c r="M237" s="31" t="s">
        <v>1139</v>
      </c>
      <c r="N237" s="31" t="s">
        <v>1140</v>
      </c>
      <c r="O237" s="31" t="s">
        <v>1139</v>
      </c>
      <c r="P237" s="31" t="s">
        <v>1140</v>
      </c>
      <c r="Q237" s="31" t="s">
        <v>1139</v>
      </c>
      <c r="R237" s="31" t="s">
        <v>1139</v>
      </c>
      <c r="S237" s="55" t="s">
        <v>1261</v>
      </c>
      <c r="T237" s="31"/>
      <c r="U237" s="31">
        <f t="shared" si="71"/>
        <v>0</v>
      </c>
      <c r="V237" s="30"/>
      <c r="W237" s="272"/>
      <c r="X237" s="31"/>
      <c r="Y237" s="31">
        <f t="shared" si="72"/>
        <v>0</v>
      </c>
      <c r="AA237" s="174"/>
      <c r="AB237" s="31">
        <f t="shared" si="73"/>
        <v>0</v>
      </c>
      <c r="AC237" s="31"/>
      <c r="AD237" s="31">
        <f t="shared" si="74"/>
        <v>0</v>
      </c>
      <c r="AE237" s="31"/>
      <c r="AF237" s="31"/>
      <c r="AG237" s="31">
        <f t="shared" si="75"/>
        <v>0</v>
      </c>
      <c r="AH237" s="31">
        <f t="shared" si="76"/>
        <v>0</v>
      </c>
      <c r="AI237" s="31"/>
      <c r="AJ237" s="31">
        <f t="shared" si="77"/>
        <v>0</v>
      </c>
      <c r="AK237" s="31">
        <f t="shared" si="78"/>
        <v>0</v>
      </c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</row>
    <row r="238" spans="2:50" s="154" customFormat="1" ht="13" outlineLevel="1">
      <c r="B238" s="159" t="s">
        <v>1399</v>
      </c>
      <c r="C238" s="24" t="s">
        <v>1400</v>
      </c>
      <c r="D238" s="25" t="s">
        <v>140</v>
      </c>
      <c r="E238" s="16">
        <v>43498</v>
      </c>
      <c r="F238" s="70" t="s">
        <v>12</v>
      </c>
      <c r="G238" s="46" t="s">
        <v>13</v>
      </c>
      <c r="H238" s="28">
        <f t="shared" si="79"/>
        <v>50</v>
      </c>
      <c r="I238" s="72">
        <v>0</v>
      </c>
      <c r="J238" s="72">
        <v>50</v>
      </c>
      <c r="K238" s="255">
        <v>0</v>
      </c>
      <c r="L238" s="31" t="s">
        <v>1139</v>
      </c>
      <c r="M238" s="31" t="s">
        <v>1139</v>
      </c>
      <c r="N238" s="31" t="s">
        <v>1140</v>
      </c>
      <c r="O238" s="31" t="s">
        <v>1139</v>
      </c>
      <c r="P238" s="31" t="s">
        <v>1140</v>
      </c>
      <c r="Q238" s="31" t="s">
        <v>1139</v>
      </c>
      <c r="R238" s="31" t="s">
        <v>1139</v>
      </c>
      <c r="S238" s="55" t="s">
        <v>1261</v>
      </c>
      <c r="T238" s="31"/>
      <c r="U238" s="31">
        <f t="shared" si="71"/>
        <v>0</v>
      </c>
      <c r="V238" s="30"/>
      <c r="W238" s="272"/>
      <c r="X238" s="31"/>
      <c r="Y238" s="31">
        <f t="shared" si="72"/>
        <v>0</v>
      </c>
      <c r="AA238" s="174"/>
      <c r="AB238" s="31">
        <f t="shared" si="73"/>
        <v>0</v>
      </c>
      <c r="AC238" s="31"/>
      <c r="AD238" s="31">
        <f t="shared" si="74"/>
        <v>0</v>
      </c>
      <c r="AE238" s="31"/>
      <c r="AF238" s="31"/>
      <c r="AG238" s="31">
        <f t="shared" si="75"/>
        <v>0</v>
      </c>
      <c r="AH238" s="31">
        <f t="shared" si="76"/>
        <v>0</v>
      </c>
      <c r="AI238" s="31"/>
      <c r="AJ238" s="31">
        <f t="shared" si="77"/>
        <v>0</v>
      </c>
      <c r="AK238" s="31">
        <f t="shared" si="78"/>
        <v>0</v>
      </c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</row>
    <row r="239" spans="2:50" s="154" customFormat="1" ht="13" outlineLevel="1">
      <c r="B239" s="159" t="s">
        <v>1401</v>
      </c>
      <c r="C239" s="24" t="s">
        <v>1402</v>
      </c>
      <c r="D239" s="25" t="s">
        <v>140</v>
      </c>
      <c r="E239" s="16">
        <v>43498</v>
      </c>
      <c r="F239" s="70" t="s">
        <v>12</v>
      </c>
      <c r="G239" s="46" t="s">
        <v>13</v>
      </c>
      <c r="H239" s="28">
        <f t="shared" si="79"/>
        <v>80</v>
      </c>
      <c r="I239" s="72">
        <v>0</v>
      </c>
      <c r="J239" s="72">
        <v>80</v>
      </c>
      <c r="K239" s="255">
        <v>0</v>
      </c>
      <c r="L239" s="31" t="s">
        <v>1139</v>
      </c>
      <c r="M239" s="31" t="s">
        <v>1139</v>
      </c>
      <c r="N239" s="31" t="s">
        <v>1140</v>
      </c>
      <c r="O239" s="31" t="s">
        <v>1139</v>
      </c>
      <c r="P239" s="31" t="s">
        <v>1140</v>
      </c>
      <c r="Q239" s="31" t="s">
        <v>1139</v>
      </c>
      <c r="R239" s="31" t="s">
        <v>1139</v>
      </c>
      <c r="S239" s="55" t="s">
        <v>1261</v>
      </c>
      <c r="T239" s="31"/>
      <c r="U239" s="31">
        <f t="shared" si="71"/>
        <v>0</v>
      </c>
      <c r="V239" s="30"/>
      <c r="W239" s="272"/>
      <c r="X239" s="31"/>
      <c r="Y239" s="31">
        <f t="shared" si="72"/>
        <v>0</v>
      </c>
      <c r="AA239" s="174"/>
      <c r="AB239" s="31">
        <f t="shared" si="73"/>
        <v>0</v>
      </c>
      <c r="AC239" s="31"/>
      <c r="AD239" s="31">
        <f t="shared" si="74"/>
        <v>0</v>
      </c>
      <c r="AE239" s="31"/>
      <c r="AF239" s="31"/>
      <c r="AG239" s="31">
        <f t="shared" si="75"/>
        <v>0</v>
      </c>
      <c r="AH239" s="31">
        <f t="shared" si="76"/>
        <v>0</v>
      </c>
      <c r="AI239" s="31"/>
      <c r="AJ239" s="31">
        <f t="shared" si="77"/>
        <v>0</v>
      </c>
      <c r="AK239" s="31">
        <f t="shared" si="78"/>
        <v>0</v>
      </c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</row>
    <row r="240" spans="2:50" s="154" customFormat="1" ht="13" outlineLevel="1">
      <c r="B240" s="159" t="s">
        <v>401</v>
      </c>
      <c r="C240" s="24" t="s">
        <v>402</v>
      </c>
      <c r="D240" s="25" t="s">
        <v>90</v>
      </c>
      <c r="E240" s="16">
        <v>43343</v>
      </c>
      <c r="F240" s="70" t="s">
        <v>12</v>
      </c>
      <c r="G240" s="46" t="s">
        <v>24</v>
      </c>
      <c r="H240" s="28">
        <f t="shared" si="79"/>
        <v>50</v>
      </c>
      <c r="I240" s="72">
        <v>30</v>
      </c>
      <c r="J240" s="72">
        <v>20</v>
      </c>
      <c r="K240" s="255">
        <v>30</v>
      </c>
      <c r="L240" s="31" t="s">
        <v>1139</v>
      </c>
      <c r="M240" s="31" t="s">
        <v>1139</v>
      </c>
      <c r="N240" s="31" t="s">
        <v>1140</v>
      </c>
      <c r="O240" s="31" t="s">
        <v>1139</v>
      </c>
      <c r="P240" s="31" t="s">
        <v>1140</v>
      </c>
      <c r="Q240" s="31" t="s">
        <v>1140</v>
      </c>
      <c r="R240" s="31" t="s">
        <v>1139</v>
      </c>
      <c r="S240" s="55" t="s">
        <v>1261</v>
      </c>
      <c r="T240" s="31"/>
      <c r="U240" s="31">
        <f t="shared" si="71"/>
        <v>0</v>
      </c>
      <c r="V240" s="30"/>
      <c r="W240" s="272"/>
      <c r="X240" s="31"/>
      <c r="Y240" s="31">
        <f t="shared" si="72"/>
        <v>0</v>
      </c>
      <c r="AA240" s="174"/>
      <c r="AB240" s="31">
        <f t="shared" si="73"/>
        <v>0</v>
      </c>
      <c r="AC240" s="31"/>
      <c r="AD240" s="31">
        <f t="shared" si="74"/>
        <v>0</v>
      </c>
      <c r="AE240" s="31"/>
      <c r="AF240" s="31"/>
      <c r="AG240" s="31">
        <f t="shared" si="75"/>
        <v>0</v>
      </c>
      <c r="AH240" s="31">
        <f t="shared" si="76"/>
        <v>0</v>
      </c>
      <c r="AI240" s="31"/>
      <c r="AJ240" s="31">
        <f t="shared" si="77"/>
        <v>0</v>
      </c>
      <c r="AK240" s="31">
        <f t="shared" si="78"/>
        <v>0</v>
      </c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</row>
    <row r="241" spans="2:50" s="154" customFormat="1" ht="13" outlineLevel="1">
      <c r="B241" s="159" t="s">
        <v>1403</v>
      </c>
      <c r="C241" s="24" t="s">
        <v>402</v>
      </c>
      <c r="D241" s="25" t="s">
        <v>517</v>
      </c>
      <c r="E241" s="16">
        <v>43509</v>
      </c>
      <c r="F241" s="70" t="s">
        <v>12</v>
      </c>
      <c r="G241" s="46" t="s">
        <v>24</v>
      </c>
      <c r="H241" s="28">
        <f t="shared" si="79"/>
        <v>15</v>
      </c>
      <c r="I241" s="72">
        <v>0</v>
      </c>
      <c r="J241" s="72">
        <v>15</v>
      </c>
      <c r="K241" s="255">
        <v>0</v>
      </c>
      <c r="L241" s="31" t="s">
        <v>1139</v>
      </c>
      <c r="M241" s="31" t="s">
        <v>1139</v>
      </c>
      <c r="N241" s="31" t="s">
        <v>1140</v>
      </c>
      <c r="O241" s="31" t="s">
        <v>1139</v>
      </c>
      <c r="P241" s="31" t="s">
        <v>1140</v>
      </c>
      <c r="Q241" s="31" t="s">
        <v>1140</v>
      </c>
      <c r="R241" s="31" t="s">
        <v>1139</v>
      </c>
      <c r="S241" s="55" t="s">
        <v>1261</v>
      </c>
      <c r="T241" s="31"/>
      <c r="U241" s="31">
        <f t="shared" si="71"/>
        <v>0</v>
      </c>
      <c r="V241" s="30"/>
      <c r="W241" s="272"/>
      <c r="X241" s="31"/>
      <c r="Y241" s="31">
        <f t="shared" si="72"/>
        <v>0</v>
      </c>
      <c r="AA241" s="174"/>
      <c r="AB241" s="31">
        <f t="shared" si="73"/>
        <v>0</v>
      </c>
      <c r="AC241" s="31"/>
      <c r="AD241" s="31">
        <f t="shared" si="74"/>
        <v>0</v>
      </c>
      <c r="AE241" s="31"/>
      <c r="AF241" s="31"/>
      <c r="AG241" s="31">
        <f t="shared" si="75"/>
        <v>0</v>
      </c>
      <c r="AH241" s="31">
        <f t="shared" si="76"/>
        <v>0</v>
      </c>
      <c r="AI241" s="31"/>
      <c r="AJ241" s="31">
        <f t="shared" si="77"/>
        <v>0</v>
      </c>
      <c r="AK241" s="31">
        <f t="shared" si="78"/>
        <v>0</v>
      </c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</row>
    <row r="242" spans="2:50" s="154" customFormat="1" ht="13" outlineLevel="1">
      <c r="B242" s="159" t="s">
        <v>1007</v>
      </c>
      <c r="C242" s="24" t="s">
        <v>1404</v>
      </c>
      <c r="D242" s="49" t="s">
        <v>50</v>
      </c>
      <c r="E242" s="38">
        <v>43559</v>
      </c>
      <c r="F242" s="70" t="s">
        <v>12</v>
      </c>
      <c r="G242" s="46" t="s">
        <v>13</v>
      </c>
      <c r="H242" s="28">
        <f t="shared" si="79"/>
        <v>55</v>
      </c>
      <c r="I242" s="72">
        <v>20</v>
      </c>
      <c r="J242" s="72">
        <v>35</v>
      </c>
      <c r="K242" s="255">
        <v>20</v>
      </c>
      <c r="L242" s="31" t="s">
        <v>1139</v>
      </c>
      <c r="M242" s="31" t="s">
        <v>1139</v>
      </c>
      <c r="N242" s="31" t="s">
        <v>1140</v>
      </c>
      <c r="O242" s="31" t="s">
        <v>1139</v>
      </c>
      <c r="P242" s="31" t="s">
        <v>1140</v>
      </c>
      <c r="Q242" s="31" t="s">
        <v>1140</v>
      </c>
      <c r="R242" s="31" t="s">
        <v>1139</v>
      </c>
      <c r="S242" s="55" t="s">
        <v>1261</v>
      </c>
      <c r="T242" s="31"/>
      <c r="U242" s="31">
        <f t="shared" si="71"/>
        <v>0</v>
      </c>
      <c r="V242" s="30"/>
      <c r="W242" s="272"/>
      <c r="X242" s="31"/>
      <c r="Y242" s="31">
        <f t="shared" si="72"/>
        <v>0</v>
      </c>
      <c r="AA242" s="174"/>
      <c r="AB242" s="31">
        <f t="shared" si="73"/>
        <v>0</v>
      </c>
      <c r="AC242" s="31"/>
      <c r="AD242" s="31">
        <f t="shared" si="74"/>
        <v>0</v>
      </c>
      <c r="AE242" s="31"/>
      <c r="AF242" s="31"/>
      <c r="AG242" s="31">
        <f t="shared" si="75"/>
        <v>0</v>
      </c>
      <c r="AH242" s="31">
        <f t="shared" si="76"/>
        <v>0</v>
      </c>
      <c r="AI242" s="31"/>
      <c r="AJ242" s="31">
        <f t="shared" si="77"/>
        <v>0</v>
      </c>
      <c r="AK242" s="31">
        <f t="shared" si="78"/>
        <v>0</v>
      </c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</row>
    <row r="243" spans="2:50" s="154" customFormat="1" ht="13" outlineLevel="1">
      <c r="B243" s="159" t="s">
        <v>1405</v>
      </c>
      <c r="C243" s="24" t="s">
        <v>1406</v>
      </c>
      <c r="D243" s="49" t="s">
        <v>517</v>
      </c>
      <c r="E243" s="38">
        <v>43627</v>
      </c>
      <c r="F243" s="70" t="s">
        <v>12</v>
      </c>
      <c r="G243" s="46" t="s">
        <v>13</v>
      </c>
      <c r="H243" s="28">
        <f t="shared" si="79"/>
        <v>10</v>
      </c>
      <c r="I243" s="72">
        <v>0</v>
      </c>
      <c r="J243" s="72">
        <v>10</v>
      </c>
      <c r="K243" s="255">
        <v>0</v>
      </c>
      <c r="L243" s="31" t="s">
        <v>1139</v>
      </c>
      <c r="M243" s="31" t="s">
        <v>1139</v>
      </c>
      <c r="N243" s="31" t="s">
        <v>1140</v>
      </c>
      <c r="O243" s="31" t="s">
        <v>1139</v>
      </c>
      <c r="P243" s="31" t="s">
        <v>1140</v>
      </c>
      <c r="Q243" s="31" t="s">
        <v>1140</v>
      </c>
      <c r="R243" s="31" t="s">
        <v>1139</v>
      </c>
      <c r="S243" s="55" t="s">
        <v>1261</v>
      </c>
      <c r="T243" s="31"/>
      <c r="U243" s="31">
        <f t="shared" si="71"/>
        <v>0</v>
      </c>
      <c r="V243" s="30"/>
      <c r="W243" s="272"/>
      <c r="X243" s="31"/>
      <c r="Y243" s="31">
        <f t="shared" si="72"/>
        <v>0</v>
      </c>
      <c r="AA243" s="174"/>
      <c r="AB243" s="31">
        <f t="shared" si="73"/>
        <v>0</v>
      </c>
      <c r="AC243" s="31"/>
      <c r="AD243" s="31">
        <f t="shared" si="74"/>
        <v>0</v>
      </c>
      <c r="AE243" s="31"/>
      <c r="AF243" s="31"/>
      <c r="AG243" s="31">
        <f t="shared" si="75"/>
        <v>0</v>
      </c>
      <c r="AH243" s="31">
        <f t="shared" si="76"/>
        <v>0</v>
      </c>
      <c r="AI243" s="31"/>
      <c r="AJ243" s="31">
        <f t="shared" si="77"/>
        <v>0</v>
      </c>
      <c r="AK243" s="31">
        <f t="shared" si="78"/>
        <v>0</v>
      </c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</row>
    <row r="244" spans="2:50" s="154" customFormat="1" ht="13" outlineLevel="1">
      <c r="B244" s="159" t="s">
        <v>1072</v>
      </c>
      <c r="C244" s="24" t="s">
        <v>1407</v>
      </c>
      <c r="D244" s="49" t="s">
        <v>140</v>
      </c>
      <c r="E244" s="38">
        <v>43627</v>
      </c>
      <c r="F244" s="70" t="s">
        <v>12</v>
      </c>
      <c r="G244" s="46" t="s">
        <v>13</v>
      </c>
      <c r="H244" s="28">
        <f t="shared" si="79"/>
        <v>10</v>
      </c>
      <c r="I244" s="72">
        <v>0</v>
      </c>
      <c r="J244" s="72">
        <v>10</v>
      </c>
      <c r="K244" s="255">
        <v>0</v>
      </c>
      <c r="L244" s="31" t="s">
        <v>1139</v>
      </c>
      <c r="M244" s="31" t="s">
        <v>1139</v>
      </c>
      <c r="N244" s="31" t="s">
        <v>1140</v>
      </c>
      <c r="O244" s="31" t="s">
        <v>1139</v>
      </c>
      <c r="P244" s="31" t="s">
        <v>1140</v>
      </c>
      <c r="Q244" s="31" t="s">
        <v>1140</v>
      </c>
      <c r="R244" s="31" t="s">
        <v>1139</v>
      </c>
      <c r="S244" s="55" t="s">
        <v>1261</v>
      </c>
      <c r="T244" s="31"/>
      <c r="U244" s="31">
        <f t="shared" si="71"/>
        <v>0</v>
      </c>
      <c r="V244" s="30"/>
      <c r="W244" s="272"/>
      <c r="X244" s="31"/>
      <c r="Y244" s="31">
        <f t="shared" si="72"/>
        <v>0</v>
      </c>
      <c r="AA244" s="174"/>
      <c r="AB244" s="31">
        <f t="shared" si="73"/>
        <v>0</v>
      </c>
      <c r="AC244" s="31"/>
      <c r="AD244" s="31">
        <f t="shared" si="74"/>
        <v>0</v>
      </c>
      <c r="AE244" s="31"/>
      <c r="AF244" s="31"/>
      <c r="AG244" s="31">
        <f t="shared" si="75"/>
        <v>0</v>
      </c>
      <c r="AH244" s="31">
        <f t="shared" si="76"/>
        <v>0</v>
      </c>
      <c r="AI244" s="31"/>
      <c r="AJ244" s="31">
        <f t="shared" si="77"/>
        <v>0</v>
      </c>
      <c r="AK244" s="31">
        <f t="shared" si="78"/>
        <v>0</v>
      </c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</row>
    <row r="245" spans="2:50" s="154" customFormat="1" ht="13" outlineLevel="1">
      <c r="B245" s="159" t="s">
        <v>1073</v>
      </c>
      <c r="C245" s="24" t="s">
        <v>1408</v>
      </c>
      <c r="D245" s="49" t="s">
        <v>140</v>
      </c>
      <c r="E245" s="38">
        <v>43627</v>
      </c>
      <c r="F245" s="70" t="s">
        <v>12</v>
      </c>
      <c r="G245" s="46" t="s">
        <v>13</v>
      </c>
      <c r="H245" s="28">
        <f t="shared" si="79"/>
        <v>10</v>
      </c>
      <c r="I245" s="72">
        <v>0</v>
      </c>
      <c r="J245" s="72">
        <v>10</v>
      </c>
      <c r="K245" s="255">
        <v>0</v>
      </c>
      <c r="L245" s="31" t="s">
        <v>1139</v>
      </c>
      <c r="M245" s="31" t="s">
        <v>1139</v>
      </c>
      <c r="N245" s="31" t="s">
        <v>1140</v>
      </c>
      <c r="O245" s="31" t="s">
        <v>1139</v>
      </c>
      <c r="P245" s="31" t="s">
        <v>1140</v>
      </c>
      <c r="Q245" s="31" t="s">
        <v>1140</v>
      </c>
      <c r="R245" s="31" t="s">
        <v>1139</v>
      </c>
      <c r="S245" s="55" t="s">
        <v>1261</v>
      </c>
      <c r="T245" s="31"/>
      <c r="U245" s="31">
        <f t="shared" si="71"/>
        <v>0</v>
      </c>
      <c r="V245" s="30"/>
      <c r="W245" s="272"/>
      <c r="X245" s="31"/>
      <c r="Y245" s="31">
        <f t="shared" si="72"/>
        <v>0</v>
      </c>
      <c r="AA245" s="174"/>
      <c r="AB245" s="31">
        <f t="shared" si="73"/>
        <v>0</v>
      </c>
      <c r="AC245" s="31"/>
      <c r="AD245" s="31">
        <f t="shared" si="74"/>
        <v>0</v>
      </c>
      <c r="AE245" s="31"/>
      <c r="AF245" s="31"/>
      <c r="AG245" s="31">
        <f t="shared" si="75"/>
        <v>0</v>
      </c>
      <c r="AH245" s="31">
        <f t="shared" si="76"/>
        <v>0</v>
      </c>
      <c r="AI245" s="31"/>
      <c r="AJ245" s="31">
        <f t="shared" si="77"/>
        <v>0</v>
      </c>
      <c r="AK245" s="31">
        <f t="shared" si="78"/>
        <v>0</v>
      </c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</row>
    <row r="246" spans="2:50" s="154" customFormat="1" ht="13" outlineLevel="1">
      <c r="B246" s="159" t="s">
        <v>1409</v>
      </c>
      <c r="C246" s="73" t="s">
        <v>1410</v>
      </c>
      <c r="D246" s="53" t="s">
        <v>517</v>
      </c>
      <c r="E246" s="38">
        <v>43803</v>
      </c>
      <c r="F246" s="70" t="s">
        <v>12</v>
      </c>
      <c r="G246" s="46"/>
      <c r="H246" s="28">
        <v>920</v>
      </c>
      <c r="I246" s="72">
        <v>195</v>
      </c>
      <c r="J246" s="72">
        <v>725</v>
      </c>
      <c r="K246" s="255">
        <v>0</v>
      </c>
      <c r="L246" s="31" t="s">
        <v>1139</v>
      </c>
      <c r="M246" s="31" t="s">
        <v>1139</v>
      </c>
      <c r="N246" s="31" t="s">
        <v>1140</v>
      </c>
      <c r="O246" s="31" t="s">
        <v>1139</v>
      </c>
      <c r="P246" s="31" t="s">
        <v>1140</v>
      </c>
      <c r="Q246" s="31" t="s">
        <v>1140</v>
      </c>
      <c r="R246" s="31" t="s">
        <v>1139</v>
      </c>
      <c r="S246" s="55" t="s">
        <v>1261</v>
      </c>
      <c r="T246" s="31"/>
      <c r="U246" s="31">
        <f t="shared" si="71"/>
        <v>0</v>
      </c>
      <c r="V246" s="30"/>
      <c r="W246" s="272"/>
      <c r="X246" s="31"/>
      <c r="Y246" s="31">
        <f t="shared" si="72"/>
        <v>0</v>
      </c>
      <c r="AA246" s="31"/>
      <c r="AB246" s="31">
        <f t="shared" si="73"/>
        <v>0</v>
      </c>
      <c r="AC246" s="31"/>
      <c r="AD246" s="31">
        <f t="shared" si="74"/>
        <v>0</v>
      </c>
      <c r="AE246" s="31"/>
      <c r="AF246" s="31"/>
      <c r="AG246" s="31">
        <f t="shared" si="75"/>
        <v>0</v>
      </c>
      <c r="AH246" s="31">
        <f t="shared" si="76"/>
        <v>0</v>
      </c>
      <c r="AI246" s="31"/>
      <c r="AJ246" s="31">
        <f t="shared" si="77"/>
        <v>0</v>
      </c>
      <c r="AK246" s="31">
        <f t="shared" si="78"/>
        <v>0</v>
      </c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</row>
    <row r="247" spans="2:50" s="154" customFormat="1" ht="13" outlineLevel="1">
      <c r="B247" s="159" t="s">
        <v>403</v>
      </c>
      <c r="C247" s="24" t="s">
        <v>1411</v>
      </c>
      <c r="D247" s="49" t="s">
        <v>2849</v>
      </c>
      <c r="E247" s="38">
        <v>43542</v>
      </c>
      <c r="F247" s="70" t="s">
        <v>12</v>
      </c>
      <c r="G247" s="46" t="s">
        <v>13</v>
      </c>
      <c r="H247" s="28">
        <f t="shared" si="79"/>
        <v>160</v>
      </c>
      <c r="I247" s="72">
        <v>35</v>
      </c>
      <c r="J247" s="72">
        <v>125</v>
      </c>
      <c r="K247" s="255">
        <v>35</v>
      </c>
      <c r="L247" s="31" t="s">
        <v>1139</v>
      </c>
      <c r="M247" s="31" t="s">
        <v>1139</v>
      </c>
      <c r="N247" s="31" t="s">
        <v>1140</v>
      </c>
      <c r="O247" s="31" t="s">
        <v>1139</v>
      </c>
      <c r="P247" s="31" t="s">
        <v>1140</v>
      </c>
      <c r="Q247" s="31" t="s">
        <v>1139</v>
      </c>
      <c r="R247" s="31" t="s">
        <v>1139</v>
      </c>
      <c r="S247" s="55" t="s">
        <v>1261</v>
      </c>
      <c r="T247" s="31"/>
      <c r="U247" s="31">
        <f t="shared" si="71"/>
        <v>0</v>
      </c>
      <c r="V247" s="30"/>
      <c r="W247" s="272"/>
      <c r="X247" s="31"/>
      <c r="Y247" s="31">
        <f t="shared" si="72"/>
        <v>0</v>
      </c>
      <c r="AA247" s="174"/>
      <c r="AB247" s="31">
        <f t="shared" si="73"/>
        <v>0</v>
      </c>
      <c r="AC247" s="31"/>
      <c r="AD247" s="31">
        <f t="shared" si="74"/>
        <v>0</v>
      </c>
      <c r="AE247" s="31"/>
      <c r="AF247" s="31"/>
      <c r="AG247" s="31">
        <f t="shared" si="75"/>
        <v>0</v>
      </c>
      <c r="AH247" s="31">
        <f t="shared" si="76"/>
        <v>0</v>
      </c>
      <c r="AI247" s="31"/>
      <c r="AJ247" s="31">
        <f t="shared" si="77"/>
        <v>0</v>
      </c>
      <c r="AK247" s="31">
        <f t="shared" si="78"/>
        <v>0</v>
      </c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</row>
    <row r="248" spans="2:50" s="154" customFormat="1" ht="13" outlineLevel="1">
      <c r="B248" s="159" t="s">
        <v>1412</v>
      </c>
      <c r="C248" s="24" t="s">
        <v>1411</v>
      </c>
      <c r="D248" s="49" t="s">
        <v>140</v>
      </c>
      <c r="E248" s="38">
        <v>43498</v>
      </c>
      <c r="F248" s="70" t="s">
        <v>12</v>
      </c>
      <c r="G248" s="46" t="s">
        <v>13</v>
      </c>
      <c r="H248" s="28">
        <f t="shared" si="79"/>
        <v>75</v>
      </c>
      <c r="I248" s="72">
        <v>0</v>
      </c>
      <c r="J248" s="72">
        <v>75</v>
      </c>
      <c r="K248" s="255">
        <v>0</v>
      </c>
      <c r="L248" s="31" t="s">
        <v>1139</v>
      </c>
      <c r="M248" s="31" t="s">
        <v>1139</v>
      </c>
      <c r="N248" s="31" t="s">
        <v>1140</v>
      </c>
      <c r="O248" s="31" t="s">
        <v>1139</v>
      </c>
      <c r="P248" s="31" t="s">
        <v>1140</v>
      </c>
      <c r="Q248" s="31" t="s">
        <v>1139</v>
      </c>
      <c r="R248" s="31" t="s">
        <v>1139</v>
      </c>
      <c r="S248" s="55" t="s">
        <v>1261</v>
      </c>
      <c r="T248" s="31"/>
      <c r="U248" s="31">
        <f t="shared" si="71"/>
        <v>0</v>
      </c>
      <c r="V248" s="30"/>
      <c r="W248" s="272"/>
      <c r="X248" s="31"/>
      <c r="Y248" s="31">
        <f t="shared" si="72"/>
        <v>0</v>
      </c>
      <c r="AA248" s="174"/>
      <c r="AB248" s="31">
        <f t="shared" si="73"/>
        <v>0</v>
      </c>
      <c r="AC248" s="31"/>
      <c r="AD248" s="31">
        <f t="shared" si="74"/>
        <v>0</v>
      </c>
      <c r="AE248" s="31"/>
      <c r="AF248" s="31"/>
      <c r="AG248" s="31">
        <f t="shared" si="75"/>
        <v>0</v>
      </c>
      <c r="AH248" s="31">
        <f t="shared" si="76"/>
        <v>0</v>
      </c>
      <c r="AI248" s="31"/>
      <c r="AJ248" s="31">
        <f t="shared" si="77"/>
        <v>0</v>
      </c>
      <c r="AK248" s="31">
        <f t="shared" si="78"/>
        <v>0</v>
      </c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</row>
    <row r="249" spans="2:50" s="154" customFormat="1" ht="13" outlineLevel="1">
      <c r="B249" s="159" t="s">
        <v>404</v>
      </c>
      <c r="C249" s="24" t="s">
        <v>405</v>
      </c>
      <c r="D249" s="49" t="s">
        <v>426</v>
      </c>
      <c r="E249" s="38">
        <v>43542</v>
      </c>
      <c r="F249" s="70" t="s">
        <v>12</v>
      </c>
      <c r="G249" s="46" t="s">
        <v>13</v>
      </c>
      <c r="H249" s="28">
        <f t="shared" si="79"/>
        <v>329</v>
      </c>
      <c r="I249" s="72">
        <v>143</v>
      </c>
      <c r="J249" s="72">
        <v>186</v>
      </c>
      <c r="K249" s="255">
        <v>143</v>
      </c>
      <c r="L249" s="31" t="s">
        <v>1139</v>
      </c>
      <c r="M249" s="31" t="s">
        <v>1139</v>
      </c>
      <c r="N249" s="31" t="s">
        <v>1140</v>
      </c>
      <c r="O249" s="31" t="s">
        <v>1139</v>
      </c>
      <c r="P249" s="31" t="s">
        <v>1140</v>
      </c>
      <c r="Q249" s="31" t="s">
        <v>1139</v>
      </c>
      <c r="R249" s="31" t="s">
        <v>1139</v>
      </c>
      <c r="S249" s="55" t="s">
        <v>1261</v>
      </c>
      <c r="T249" s="31"/>
      <c r="U249" s="31">
        <f t="shared" si="71"/>
        <v>0</v>
      </c>
      <c r="V249" s="30"/>
      <c r="W249" s="272"/>
      <c r="X249" s="31"/>
      <c r="Y249" s="31">
        <f t="shared" si="72"/>
        <v>0</v>
      </c>
      <c r="AA249" s="174"/>
      <c r="AB249" s="31">
        <f t="shared" si="73"/>
        <v>0</v>
      </c>
      <c r="AC249" s="31"/>
      <c r="AD249" s="31">
        <f t="shared" si="74"/>
        <v>0</v>
      </c>
      <c r="AE249" s="31"/>
      <c r="AF249" s="31"/>
      <c r="AG249" s="31">
        <f t="shared" si="75"/>
        <v>0</v>
      </c>
      <c r="AH249" s="31">
        <f t="shared" si="76"/>
        <v>0</v>
      </c>
      <c r="AI249" s="31"/>
      <c r="AJ249" s="31">
        <f t="shared" si="77"/>
        <v>0</v>
      </c>
      <c r="AK249" s="31">
        <f t="shared" si="78"/>
        <v>0</v>
      </c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</row>
    <row r="250" spans="2:50" s="154" customFormat="1" ht="13" outlineLevel="1">
      <c r="B250" s="159" t="s">
        <v>1413</v>
      </c>
      <c r="C250" s="24" t="s">
        <v>1414</v>
      </c>
      <c r="D250" s="49" t="s">
        <v>517</v>
      </c>
      <c r="E250" s="38">
        <v>43509</v>
      </c>
      <c r="F250" s="70" t="s">
        <v>12</v>
      </c>
      <c r="G250" s="46" t="s">
        <v>13</v>
      </c>
      <c r="H250" s="28">
        <f t="shared" si="79"/>
        <v>15</v>
      </c>
      <c r="I250" s="72">
        <v>0</v>
      </c>
      <c r="J250" s="72">
        <v>15</v>
      </c>
      <c r="K250" s="255">
        <v>0</v>
      </c>
      <c r="L250" s="31" t="s">
        <v>1139</v>
      </c>
      <c r="M250" s="31" t="s">
        <v>1139</v>
      </c>
      <c r="N250" s="31" t="s">
        <v>1140</v>
      </c>
      <c r="O250" s="31" t="s">
        <v>1139</v>
      </c>
      <c r="P250" s="31" t="s">
        <v>1140</v>
      </c>
      <c r="Q250" s="31" t="s">
        <v>1139</v>
      </c>
      <c r="R250" s="31" t="s">
        <v>1139</v>
      </c>
      <c r="S250" s="55" t="s">
        <v>1261</v>
      </c>
      <c r="T250" s="31"/>
      <c r="U250" s="31">
        <f t="shared" si="71"/>
        <v>0</v>
      </c>
      <c r="V250" s="30"/>
      <c r="W250" s="272"/>
      <c r="X250" s="31"/>
      <c r="Y250" s="31">
        <f t="shared" si="72"/>
        <v>0</v>
      </c>
      <c r="AA250" s="174"/>
      <c r="AB250" s="31">
        <f t="shared" si="73"/>
        <v>0</v>
      </c>
      <c r="AC250" s="31"/>
      <c r="AD250" s="31">
        <f t="shared" si="74"/>
        <v>0</v>
      </c>
      <c r="AE250" s="31"/>
      <c r="AF250" s="31"/>
      <c r="AG250" s="31">
        <f t="shared" si="75"/>
        <v>0</v>
      </c>
      <c r="AH250" s="31">
        <f t="shared" si="76"/>
        <v>0</v>
      </c>
      <c r="AI250" s="31"/>
      <c r="AJ250" s="31">
        <f t="shared" si="77"/>
        <v>0</v>
      </c>
      <c r="AK250" s="31">
        <f t="shared" si="78"/>
        <v>0</v>
      </c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</row>
    <row r="251" spans="2:50" s="154" customFormat="1" ht="13" outlineLevel="1">
      <c r="B251" s="159" t="s">
        <v>974</v>
      </c>
      <c r="C251" s="24" t="s">
        <v>1415</v>
      </c>
      <c r="D251" s="49" t="s">
        <v>517</v>
      </c>
      <c r="E251" s="38">
        <v>43498</v>
      </c>
      <c r="F251" s="70" t="s">
        <v>12</v>
      </c>
      <c r="G251" s="46" t="s">
        <v>13</v>
      </c>
      <c r="H251" s="28">
        <f t="shared" si="79"/>
        <v>15</v>
      </c>
      <c r="I251" s="72">
        <v>0</v>
      </c>
      <c r="J251" s="72">
        <v>15</v>
      </c>
      <c r="K251" s="255">
        <v>0</v>
      </c>
      <c r="L251" s="31" t="s">
        <v>1139</v>
      </c>
      <c r="M251" s="31" t="s">
        <v>1139</v>
      </c>
      <c r="N251" s="31" t="s">
        <v>1140</v>
      </c>
      <c r="O251" s="31" t="s">
        <v>1139</v>
      </c>
      <c r="P251" s="31" t="s">
        <v>1140</v>
      </c>
      <c r="Q251" s="31" t="s">
        <v>1139</v>
      </c>
      <c r="R251" s="31" t="s">
        <v>1139</v>
      </c>
      <c r="S251" s="55" t="s">
        <v>1261</v>
      </c>
      <c r="T251" s="31"/>
      <c r="U251" s="31">
        <f t="shared" si="71"/>
        <v>0</v>
      </c>
      <c r="V251" s="30"/>
      <c r="W251" s="272"/>
      <c r="X251" s="31"/>
      <c r="Y251" s="31">
        <f t="shared" si="72"/>
        <v>0</v>
      </c>
      <c r="AA251" s="174"/>
      <c r="AB251" s="31">
        <f t="shared" si="73"/>
        <v>0</v>
      </c>
      <c r="AC251" s="31"/>
      <c r="AD251" s="31">
        <f t="shared" si="74"/>
        <v>0</v>
      </c>
      <c r="AE251" s="31"/>
      <c r="AF251" s="31"/>
      <c r="AG251" s="31">
        <f t="shared" si="75"/>
        <v>0</v>
      </c>
      <c r="AH251" s="31">
        <f t="shared" si="76"/>
        <v>0</v>
      </c>
      <c r="AI251" s="31"/>
      <c r="AJ251" s="31">
        <f t="shared" si="77"/>
        <v>0</v>
      </c>
      <c r="AK251" s="31">
        <f t="shared" si="78"/>
        <v>0</v>
      </c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</row>
    <row r="252" spans="2:50" s="154" customFormat="1" ht="13" outlineLevel="1">
      <c r="B252" s="159" t="s">
        <v>975</v>
      </c>
      <c r="C252" s="24" t="s">
        <v>1416</v>
      </c>
      <c r="D252" s="49" t="s">
        <v>140</v>
      </c>
      <c r="E252" s="38">
        <v>43507</v>
      </c>
      <c r="F252" s="70" t="s">
        <v>12</v>
      </c>
      <c r="G252" s="46" t="s">
        <v>13</v>
      </c>
      <c r="H252" s="28">
        <f t="shared" si="79"/>
        <v>65</v>
      </c>
      <c r="I252" s="72">
        <v>0</v>
      </c>
      <c r="J252" s="72">
        <v>65</v>
      </c>
      <c r="K252" s="255">
        <v>0</v>
      </c>
      <c r="L252" s="31" t="s">
        <v>1139</v>
      </c>
      <c r="M252" s="31" t="s">
        <v>1139</v>
      </c>
      <c r="N252" s="31" t="s">
        <v>1140</v>
      </c>
      <c r="O252" s="31" t="s">
        <v>1139</v>
      </c>
      <c r="P252" s="31" t="s">
        <v>1140</v>
      </c>
      <c r="Q252" s="31" t="s">
        <v>1139</v>
      </c>
      <c r="R252" s="31" t="s">
        <v>1139</v>
      </c>
      <c r="S252" s="55" t="s">
        <v>1261</v>
      </c>
      <c r="T252" s="31"/>
      <c r="U252" s="31">
        <f t="shared" si="71"/>
        <v>0</v>
      </c>
      <c r="V252" s="30"/>
      <c r="W252" s="272"/>
      <c r="X252" s="31"/>
      <c r="Y252" s="31">
        <f t="shared" si="72"/>
        <v>0</v>
      </c>
      <c r="AA252" s="174"/>
      <c r="AB252" s="31">
        <f t="shared" si="73"/>
        <v>0</v>
      </c>
      <c r="AC252" s="31"/>
      <c r="AD252" s="31">
        <f t="shared" si="74"/>
        <v>0</v>
      </c>
      <c r="AE252" s="31"/>
      <c r="AF252" s="31"/>
      <c r="AG252" s="31">
        <f t="shared" si="75"/>
        <v>0</v>
      </c>
      <c r="AH252" s="31">
        <f t="shared" si="76"/>
        <v>0</v>
      </c>
      <c r="AI252" s="31"/>
      <c r="AJ252" s="31">
        <f t="shared" si="77"/>
        <v>0</v>
      </c>
      <c r="AK252" s="31">
        <f t="shared" si="78"/>
        <v>0</v>
      </c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</row>
    <row r="253" spans="2:50" s="154" customFormat="1" ht="13" outlineLevel="1">
      <c r="B253" s="159" t="s">
        <v>976</v>
      </c>
      <c r="C253" s="24" t="s">
        <v>1417</v>
      </c>
      <c r="D253" s="49" t="s">
        <v>140</v>
      </c>
      <c r="E253" s="38">
        <v>43507</v>
      </c>
      <c r="F253" s="70" t="s">
        <v>12</v>
      </c>
      <c r="G253" s="46" t="s">
        <v>13</v>
      </c>
      <c r="H253" s="28">
        <f t="shared" si="79"/>
        <v>65</v>
      </c>
      <c r="I253" s="72">
        <v>0</v>
      </c>
      <c r="J253" s="72">
        <v>65</v>
      </c>
      <c r="K253" s="255">
        <v>0</v>
      </c>
      <c r="L253" s="31" t="s">
        <v>1139</v>
      </c>
      <c r="M253" s="31" t="s">
        <v>1139</v>
      </c>
      <c r="N253" s="31" t="s">
        <v>1140</v>
      </c>
      <c r="O253" s="31" t="s">
        <v>1139</v>
      </c>
      <c r="P253" s="31" t="s">
        <v>1140</v>
      </c>
      <c r="Q253" s="31" t="s">
        <v>1139</v>
      </c>
      <c r="R253" s="31" t="s">
        <v>1139</v>
      </c>
      <c r="S253" s="55" t="s">
        <v>1261</v>
      </c>
      <c r="T253" s="31"/>
      <c r="U253" s="31">
        <f t="shared" si="71"/>
        <v>0</v>
      </c>
      <c r="V253" s="30"/>
      <c r="W253" s="272"/>
      <c r="X253" s="31"/>
      <c r="Y253" s="31">
        <f t="shared" si="72"/>
        <v>0</v>
      </c>
      <c r="AA253" s="174"/>
      <c r="AB253" s="31">
        <f t="shared" si="73"/>
        <v>0</v>
      </c>
      <c r="AC253" s="31"/>
      <c r="AD253" s="31">
        <f t="shared" si="74"/>
        <v>0</v>
      </c>
      <c r="AE253" s="31"/>
      <c r="AF253" s="31"/>
      <c r="AG253" s="31">
        <f t="shared" si="75"/>
        <v>0</v>
      </c>
      <c r="AH253" s="31">
        <f t="shared" si="76"/>
        <v>0</v>
      </c>
      <c r="AI253" s="31"/>
      <c r="AJ253" s="31">
        <f t="shared" si="77"/>
        <v>0</v>
      </c>
      <c r="AK253" s="31">
        <f t="shared" si="78"/>
        <v>0</v>
      </c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</row>
    <row r="254" spans="2:50" s="154" customFormat="1" ht="13" outlineLevel="1">
      <c r="B254" s="159" t="s">
        <v>977</v>
      </c>
      <c r="C254" s="24" t="s">
        <v>1418</v>
      </c>
      <c r="D254" s="49" t="s">
        <v>140</v>
      </c>
      <c r="E254" s="38">
        <v>43508</v>
      </c>
      <c r="F254" s="70" t="s">
        <v>12</v>
      </c>
      <c r="G254" s="46" t="s">
        <v>13</v>
      </c>
      <c r="H254" s="28">
        <f t="shared" si="79"/>
        <v>15</v>
      </c>
      <c r="I254" s="72">
        <v>0</v>
      </c>
      <c r="J254" s="72">
        <v>15</v>
      </c>
      <c r="K254" s="255">
        <v>0</v>
      </c>
      <c r="L254" s="31" t="s">
        <v>1139</v>
      </c>
      <c r="M254" s="31" t="s">
        <v>1139</v>
      </c>
      <c r="N254" s="31" t="s">
        <v>1140</v>
      </c>
      <c r="O254" s="31" t="s">
        <v>1139</v>
      </c>
      <c r="P254" s="31" t="s">
        <v>1140</v>
      </c>
      <c r="Q254" s="31" t="s">
        <v>1139</v>
      </c>
      <c r="R254" s="31" t="s">
        <v>1139</v>
      </c>
      <c r="S254" s="55" t="s">
        <v>1261</v>
      </c>
      <c r="T254" s="31"/>
      <c r="U254" s="31">
        <f t="shared" si="71"/>
        <v>0</v>
      </c>
      <c r="V254" s="30"/>
      <c r="W254" s="272"/>
      <c r="X254" s="31"/>
      <c r="Y254" s="31">
        <f t="shared" si="72"/>
        <v>0</v>
      </c>
      <c r="AA254" s="174"/>
      <c r="AB254" s="31">
        <f t="shared" si="73"/>
        <v>0</v>
      </c>
      <c r="AC254" s="31"/>
      <c r="AD254" s="31">
        <f t="shared" si="74"/>
        <v>0</v>
      </c>
      <c r="AE254" s="31"/>
      <c r="AF254" s="31"/>
      <c r="AG254" s="31">
        <f t="shared" si="75"/>
        <v>0</v>
      </c>
      <c r="AH254" s="31">
        <f t="shared" si="76"/>
        <v>0</v>
      </c>
      <c r="AI254" s="31"/>
      <c r="AJ254" s="31">
        <f t="shared" si="77"/>
        <v>0</v>
      </c>
      <c r="AK254" s="31">
        <f t="shared" si="78"/>
        <v>0</v>
      </c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</row>
    <row r="255" spans="2:50" s="154" customFormat="1" ht="13" outlineLevel="1">
      <c r="B255" s="159" t="s">
        <v>978</v>
      </c>
      <c r="C255" s="24" t="s">
        <v>1419</v>
      </c>
      <c r="D255" s="49" t="s">
        <v>140</v>
      </c>
      <c r="E255" s="38">
        <v>43508</v>
      </c>
      <c r="F255" s="70" t="s">
        <v>12</v>
      </c>
      <c r="G255" s="46" t="s">
        <v>13</v>
      </c>
      <c r="H255" s="28">
        <f t="shared" si="79"/>
        <v>15</v>
      </c>
      <c r="I255" s="72">
        <v>0</v>
      </c>
      <c r="J255" s="72">
        <v>15</v>
      </c>
      <c r="K255" s="255">
        <v>0</v>
      </c>
      <c r="L255" s="31" t="s">
        <v>1139</v>
      </c>
      <c r="M255" s="31" t="s">
        <v>1139</v>
      </c>
      <c r="N255" s="31" t="s">
        <v>1140</v>
      </c>
      <c r="O255" s="31" t="s">
        <v>1139</v>
      </c>
      <c r="P255" s="31" t="s">
        <v>1140</v>
      </c>
      <c r="Q255" s="31" t="s">
        <v>1139</v>
      </c>
      <c r="R255" s="31" t="s">
        <v>1139</v>
      </c>
      <c r="S255" s="55" t="s">
        <v>1261</v>
      </c>
      <c r="T255" s="31"/>
      <c r="U255" s="31">
        <f t="shared" si="71"/>
        <v>0</v>
      </c>
      <c r="V255" s="30"/>
      <c r="W255" s="272"/>
      <c r="X255" s="31"/>
      <c r="Y255" s="31">
        <f t="shared" si="72"/>
        <v>0</v>
      </c>
      <c r="AA255" s="174"/>
      <c r="AB255" s="31">
        <f t="shared" si="73"/>
        <v>0</v>
      </c>
      <c r="AC255" s="31"/>
      <c r="AD255" s="31">
        <f t="shared" si="74"/>
        <v>0</v>
      </c>
      <c r="AE255" s="31"/>
      <c r="AF255" s="31"/>
      <c r="AG255" s="31">
        <f t="shared" si="75"/>
        <v>0</v>
      </c>
      <c r="AH255" s="31">
        <f t="shared" si="76"/>
        <v>0</v>
      </c>
      <c r="AI255" s="31"/>
      <c r="AJ255" s="31">
        <f t="shared" si="77"/>
        <v>0</v>
      </c>
      <c r="AK255" s="31">
        <f t="shared" si="78"/>
        <v>0</v>
      </c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</row>
    <row r="256" spans="2:50" s="154" customFormat="1" ht="13" outlineLevel="1">
      <c r="B256" s="159" t="s">
        <v>979</v>
      </c>
      <c r="C256" s="24" t="s">
        <v>1420</v>
      </c>
      <c r="D256" s="49" t="s">
        <v>517</v>
      </c>
      <c r="E256" s="38">
        <v>43507</v>
      </c>
      <c r="F256" s="70" t="s">
        <v>12</v>
      </c>
      <c r="G256" s="46" t="s">
        <v>13</v>
      </c>
      <c r="H256" s="28">
        <f t="shared" si="79"/>
        <v>15</v>
      </c>
      <c r="I256" s="72">
        <v>0</v>
      </c>
      <c r="J256" s="72">
        <v>15</v>
      </c>
      <c r="K256" s="255">
        <v>0</v>
      </c>
      <c r="L256" s="31" t="s">
        <v>1139</v>
      </c>
      <c r="M256" s="31" t="s">
        <v>1139</v>
      </c>
      <c r="N256" s="31" t="s">
        <v>1140</v>
      </c>
      <c r="O256" s="31" t="s">
        <v>1139</v>
      </c>
      <c r="P256" s="31" t="s">
        <v>1140</v>
      </c>
      <c r="Q256" s="31" t="s">
        <v>1139</v>
      </c>
      <c r="R256" s="31" t="s">
        <v>1139</v>
      </c>
      <c r="S256" s="55" t="s">
        <v>1261</v>
      </c>
      <c r="T256" s="31"/>
      <c r="U256" s="31">
        <f t="shared" si="71"/>
        <v>0</v>
      </c>
      <c r="V256" s="30"/>
      <c r="W256" s="272"/>
      <c r="X256" s="31"/>
      <c r="Y256" s="31">
        <f t="shared" si="72"/>
        <v>0</v>
      </c>
      <c r="AA256" s="174"/>
      <c r="AB256" s="31">
        <f t="shared" si="73"/>
        <v>0</v>
      </c>
      <c r="AC256" s="31"/>
      <c r="AD256" s="31">
        <f t="shared" si="74"/>
        <v>0</v>
      </c>
      <c r="AE256" s="31"/>
      <c r="AF256" s="31"/>
      <c r="AG256" s="31">
        <f t="shared" si="75"/>
        <v>0</v>
      </c>
      <c r="AH256" s="31">
        <f t="shared" si="76"/>
        <v>0</v>
      </c>
      <c r="AI256" s="31"/>
      <c r="AJ256" s="31">
        <f t="shared" si="77"/>
        <v>0</v>
      </c>
      <c r="AK256" s="31">
        <f t="shared" si="78"/>
        <v>0</v>
      </c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</row>
    <row r="257" spans="2:50" s="154" customFormat="1" ht="13" outlineLevel="1">
      <c r="B257" s="159" t="s">
        <v>980</v>
      </c>
      <c r="C257" s="24" t="s">
        <v>1421</v>
      </c>
      <c r="D257" s="49" t="s">
        <v>517</v>
      </c>
      <c r="E257" s="38">
        <v>43507</v>
      </c>
      <c r="F257" s="70" t="s">
        <v>12</v>
      </c>
      <c r="G257" s="46" t="s">
        <v>13</v>
      </c>
      <c r="H257" s="28">
        <f t="shared" si="79"/>
        <v>15</v>
      </c>
      <c r="I257" s="72">
        <v>0</v>
      </c>
      <c r="J257" s="72">
        <v>15</v>
      </c>
      <c r="K257" s="255">
        <v>0</v>
      </c>
      <c r="L257" s="31" t="s">
        <v>1139</v>
      </c>
      <c r="M257" s="31" t="s">
        <v>1139</v>
      </c>
      <c r="N257" s="31" t="s">
        <v>1140</v>
      </c>
      <c r="O257" s="31" t="s">
        <v>1139</v>
      </c>
      <c r="P257" s="31" t="s">
        <v>1140</v>
      </c>
      <c r="Q257" s="31" t="s">
        <v>1139</v>
      </c>
      <c r="R257" s="31" t="s">
        <v>1139</v>
      </c>
      <c r="S257" s="55" t="s">
        <v>1261</v>
      </c>
      <c r="T257" s="31"/>
      <c r="U257" s="31">
        <f t="shared" si="71"/>
        <v>0</v>
      </c>
      <c r="V257" s="30"/>
      <c r="W257" s="272"/>
      <c r="X257" s="31"/>
      <c r="Y257" s="31">
        <f t="shared" si="72"/>
        <v>0</v>
      </c>
      <c r="AA257" s="174"/>
      <c r="AB257" s="31">
        <f t="shared" si="73"/>
        <v>0</v>
      </c>
      <c r="AC257" s="31"/>
      <c r="AD257" s="31">
        <f t="shared" si="74"/>
        <v>0</v>
      </c>
      <c r="AE257" s="31"/>
      <c r="AF257" s="31"/>
      <c r="AG257" s="31">
        <f t="shared" si="75"/>
        <v>0</v>
      </c>
      <c r="AH257" s="31">
        <f t="shared" si="76"/>
        <v>0</v>
      </c>
      <c r="AI257" s="31"/>
      <c r="AJ257" s="31">
        <f t="shared" si="77"/>
        <v>0</v>
      </c>
      <c r="AK257" s="31">
        <f t="shared" si="78"/>
        <v>0</v>
      </c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</row>
    <row r="258" spans="2:50" s="154" customFormat="1" ht="13" outlineLevel="1">
      <c r="B258" s="159" t="s">
        <v>981</v>
      </c>
      <c r="C258" s="24" t="s">
        <v>1422</v>
      </c>
      <c r="D258" s="49" t="s">
        <v>140</v>
      </c>
      <c r="E258" s="38">
        <v>43507</v>
      </c>
      <c r="F258" s="70" t="s">
        <v>12</v>
      </c>
      <c r="G258" s="46" t="s">
        <v>13</v>
      </c>
      <c r="H258" s="28">
        <f t="shared" si="79"/>
        <v>65</v>
      </c>
      <c r="I258" s="72">
        <v>0</v>
      </c>
      <c r="J258" s="72">
        <v>65</v>
      </c>
      <c r="K258" s="255">
        <v>0</v>
      </c>
      <c r="L258" s="31" t="s">
        <v>1139</v>
      </c>
      <c r="M258" s="31" t="s">
        <v>1139</v>
      </c>
      <c r="N258" s="31" t="s">
        <v>1140</v>
      </c>
      <c r="O258" s="31" t="s">
        <v>1139</v>
      </c>
      <c r="P258" s="31" t="s">
        <v>1140</v>
      </c>
      <c r="Q258" s="31" t="s">
        <v>1139</v>
      </c>
      <c r="R258" s="31" t="s">
        <v>1139</v>
      </c>
      <c r="S258" s="55" t="s">
        <v>1261</v>
      </c>
      <c r="T258" s="31"/>
      <c r="U258" s="31">
        <f t="shared" si="71"/>
        <v>0</v>
      </c>
      <c r="V258" s="30"/>
      <c r="W258" s="272"/>
      <c r="X258" s="31"/>
      <c r="Y258" s="31">
        <f t="shared" si="72"/>
        <v>0</v>
      </c>
      <c r="AA258" s="174"/>
      <c r="AB258" s="31">
        <f t="shared" si="73"/>
        <v>0</v>
      </c>
      <c r="AC258" s="31"/>
      <c r="AD258" s="31">
        <f t="shared" si="74"/>
        <v>0</v>
      </c>
      <c r="AE258" s="31"/>
      <c r="AF258" s="31"/>
      <c r="AG258" s="31">
        <f t="shared" si="75"/>
        <v>0</v>
      </c>
      <c r="AH258" s="31">
        <f t="shared" si="76"/>
        <v>0</v>
      </c>
      <c r="AI258" s="31"/>
      <c r="AJ258" s="31">
        <f t="shared" si="77"/>
        <v>0</v>
      </c>
      <c r="AK258" s="31">
        <f t="shared" si="78"/>
        <v>0</v>
      </c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</row>
    <row r="259" spans="2:50" s="154" customFormat="1" ht="13" outlineLevel="1">
      <c r="B259" s="159" t="s">
        <v>982</v>
      </c>
      <c r="C259" s="24" t="s">
        <v>1423</v>
      </c>
      <c r="D259" s="49" t="s">
        <v>517</v>
      </c>
      <c r="E259" s="38">
        <v>43509</v>
      </c>
      <c r="F259" s="70" t="s">
        <v>12</v>
      </c>
      <c r="G259" s="46" t="s">
        <v>13</v>
      </c>
      <c r="H259" s="28">
        <f t="shared" si="79"/>
        <v>15</v>
      </c>
      <c r="I259" s="72">
        <v>0</v>
      </c>
      <c r="J259" s="72">
        <v>15</v>
      </c>
      <c r="K259" s="255">
        <v>0</v>
      </c>
      <c r="L259" s="31" t="s">
        <v>1139</v>
      </c>
      <c r="M259" s="31" t="s">
        <v>1139</v>
      </c>
      <c r="N259" s="31" t="s">
        <v>1140</v>
      </c>
      <c r="O259" s="31" t="s">
        <v>1139</v>
      </c>
      <c r="P259" s="31" t="s">
        <v>1140</v>
      </c>
      <c r="Q259" s="31" t="s">
        <v>1139</v>
      </c>
      <c r="R259" s="31" t="s">
        <v>1139</v>
      </c>
      <c r="S259" s="55" t="s">
        <v>1261</v>
      </c>
      <c r="T259" s="31"/>
      <c r="U259" s="31">
        <f t="shared" si="71"/>
        <v>0</v>
      </c>
      <c r="V259" s="30"/>
      <c r="W259" s="272"/>
      <c r="X259" s="31"/>
      <c r="Y259" s="31">
        <f t="shared" si="72"/>
        <v>0</v>
      </c>
      <c r="AA259" s="174"/>
      <c r="AB259" s="31">
        <f t="shared" si="73"/>
        <v>0</v>
      </c>
      <c r="AC259" s="31"/>
      <c r="AD259" s="31">
        <f t="shared" si="74"/>
        <v>0</v>
      </c>
      <c r="AE259" s="31"/>
      <c r="AF259" s="31"/>
      <c r="AG259" s="31">
        <f t="shared" si="75"/>
        <v>0</v>
      </c>
      <c r="AH259" s="31">
        <f t="shared" si="76"/>
        <v>0</v>
      </c>
      <c r="AI259" s="31"/>
      <c r="AJ259" s="31">
        <f t="shared" si="77"/>
        <v>0</v>
      </c>
      <c r="AK259" s="31">
        <f t="shared" si="78"/>
        <v>0</v>
      </c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</row>
    <row r="260" spans="2:50" s="154" customFormat="1" ht="13" outlineLevel="1">
      <c r="B260" s="159" t="s">
        <v>407</v>
      </c>
      <c r="C260" s="24" t="s">
        <v>408</v>
      </c>
      <c r="D260" s="49" t="s">
        <v>406</v>
      </c>
      <c r="E260" s="38">
        <v>43343</v>
      </c>
      <c r="F260" s="70" t="s">
        <v>12</v>
      </c>
      <c r="G260" s="46" t="s">
        <v>24</v>
      </c>
      <c r="H260" s="28">
        <f t="shared" si="79"/>
        <v>65</v>
      </c>
      <c r="I260" s="72">
        <v>25</v>
      </c>
      <c r="J260" s="72">
        <v>40</v>
      </c>
      <c r="K260" s="255">
        <v>25</v>
      </c>
      <c r="L260" s="174" t="s">
        <v>1176</v>
      </c>
      <c r="M260" s="174" t="s">
        <v>1176</v>
      </c>
      <c r="N260" s="31" t="s">
        <v>1140</v>
      </c>
      <c r="O260" s="174" t="s">
        <v>1176</v>
      </c>
      <c r="P260" s="31" t="s">
        <v>1140</v>
      </c>
      <c r="Q260" s="174" t="s">
        <v>1140</v>
      </c>
      <c r="R260" s="174" t="s">
        <v>1176</v>
      </c>
      <c r="S260" s="55" t="s">
        <v>1261</v>
      </c>
      <c r="T260" s="31"/>
      <c r="U260" s="31">
        <f t="shared" si="71"/>
        <v>0</v>
      </c>
      <c r="V260" s="30"/>
      <c r="W260" s="272"/>
      <c r="X260" s="31"/>
      <c r="Y260" s="31">
        <f t="shared" si="72"/>
        <v>0</v>
      </c>
      <c r="AA260" s="174"/>
      <c r="AB260" s="31">
        <f t="shared" si="73"/>
        <v>0</v>
      </c>
      <c r="AC260" s="31"/>
      <c r="AD260" s="31">
        <f t="shared" si="74"/>
        <v>0</v>
      </c>
      <c r="AE260" s="31"/>
      <c r="AF260" s="31"/>
      <c r="AG260" s="31">
        <f t="shared" si="75"/>
        <v>0</v>
      </c>
      <c r="AH260" s="31">
        <f t="shared" si="76"/>
        <v>0</v>
      </c>
      <c r="AI260" s="31"/>
      <c r="AJ260" s="31">
        <f t="shared" si="77"/>
        <v>0</v>
      </c>
      <c r="AK260" s="31">
        <f t="shared" si="78"/>
        <v>0</v>
      </c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</row>
    <row r="261" spans="2:50" s="154" customFormat="1" ht="13" outlineLevel="1">
      <c r="B261" s="159" t="s">
        <v>409</v>
      </c>
      <c r="C261" s="24" t="s">
        <v>410</v>
      </c>
      <c r="D261" s="49" t="s">
        <v>1649</v>
      </c>
      <c r="E261" s="38">
        <v>43783</v>
      </c>
      <c r="F261" s="70" t="s">
        <v>12</v>
      </c>
      <c r="G261" s="46" t="s">
        <v>13</v>
      </c>
      <c r="H261" s="28">
        <f t="shared" si="79"/>
        <v>80</v>
      </c>
      <c r="I261" s="72">
        <v>30</v>
      </c>
      <c r="J261" s="72">
        <v>50</v>
      </c>
      <c r="K261" s="255">
        <v>30</v>
      </c>
      <c r="L261" s="31" t="s">
        <v>1139</v>
      </c>
      <c r="M261" s="31" t="s">
        <v>1139</v>
      </c>
      <c r="N261" s="31" t="s">
        <v>1140</v>
      </c>
      <c r="O261" s="31" t="s">
        <v>1139</v>
      </c>
      <c r="P261" s="31" t="s">
        <v>1140</v>
      </c>
      <c r="Q261" s="31" t="s">
        <v>1139</v>
      </c>
      <c r="R261" s="31" t="s">
        <v>1139</v>
      </c>
      <c r="S261" s="55" t="s">
        <v>1261</v>
      </c>
      <c r="T261" s="31"/>
      <c r="U261" s="31">
        <f t="shared" si="71"/>
        <v>0</v>
      </c>
      <c r="V261" s="30"/>
      <c r="W261" s="272"/>
      <c r="X261" s="31"/>
      <c r="Y261" s="31">
        <f t="shared" si="72"/>
        <v>0</v>
      </c>
      <c r="AA261" s="174"/>
      <c r="AB261" s="31">
        <f t="shared" si="73"/>
        <v>0</v>
      </c>
      <c r="AC261" s="31"/>
      <c r="AD261" s="31">
        <f t="shared" si="74"/>
        <v>0</v>
      </c>
      <c r="AE261" s="31"/>
      <c r="AF261" s="31"/>
      <c r="AG261" s="31">
        <f t="shared" si="75"/>
        <v>0</v>
      </c>
      <c r="AH261" s="31">
        <f t="shared" si="76"/>
        <v>0</v>
      </c>
      <c r="AI261" s="31"/>
      <c r="AJ261" s="31">
        <f t="shared" si="77"/>
        <v>0</v>
      </c>
      <c r="AK261" s="31">
        <f t="shared" si="78"/>
        <v>0</v>
      </c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</row>
    <row r="262" spans="2:50" s="154" customFormat="1" ht="13" outlineLevel="1">
      <c r="B262" s="159" t="s">
        <v>411</v>
      </c>
      <c r="C262" s="24" t="s">
        <v>412</v>
      </c>
      <c r="D262" s="49" t="s">
        <v>406</v>
      </c>
      <c r="E262" s="38">
        <v>43343</v>
      </c>
      <c r="F262" s="215" t="s">
        <v>12</v>
      </c>
      <c r="G262" s="216" t="s">
        <v>13</v>
      </c>
      <c r="H262" s="28">
        <f t="shared" si="79"/>
        <v>110</v>
      </c>
      <c r="I262" s="72">
        <v>25</v>
      </c>
      <c r="J262" s="72">
        <v>85</v>
      </c>
      <c r="K262" s="255">
        <v>25</v>
      </c>
      <c r="L262" s="31" t="s">
        <v>1139</v>
      </c>
      <c r="M262" s="31" t="s">
        <v>1139</v>
      </c>
      <c r="N262" s="31" t="s">
        <v>1140</v>
      </c>
      <c r="O262" s="31" t="s">
        <v>1139</v>
      </c>
      <c r="P262" s="31" t="s">
        <v>1140</v>
      </c>
      <c r="Q262" s="31" t="s">
        <v>1140</v>
      </c>
      <c r="R262" s="31" t="s">
        <v>1139</v>
      </c>
      <c r="S262" s="55" t="s">
        <v>1261</v>
      </c>
      <c r="T262" s="31"/>
      <c r="U262" s="31">
        <f t="shared" si="71"/>
        <v>0</v>
      </c>
      <c r="V262" s="30"/>
      <c r="W262" s="272"/>
      <c r="X262" s="31"/>
      <c r="Y262" s="31">
        <f t="shared" si="72"/>
        <v>0</v>
      </c>
      <c r="AA262" s="174"/>
      <c r="AB262" s="31">
        <f t="shared" si="73"/>
        <v>0</v>
      </c>
      <c r="AC262" s="31"/>
      <c r="AD262" s="31">
        <f t="shared" si="74"/>
        <v>0</v>
      </c>
      <c r="AE262" s="31"/>
      <c r="AF262" s="31"/>
      <c r="AG262" s="31">
        <f t="shared" si="75"/>
        <v>0</v>
      </c>
      <c r="AH262" s="31">
        <f t="shared" si="76"/>
        <v>0</v>
      </c>
      <c r="AI262" s="31"/>
      <c r="AJ262" s="31">
        <f t="shared" si="77"/>
        <v>0</v>
      </c>
      <c r="AK262" s="31">
        <f t="shared" si="78"/>
        <v>0</v>
      </c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</row>
    <row r="263" spans="2:50" s="154" customFormat="1" ht="13" outlineLevel="1">
      <c r="B263" s="159" t="s">
        <v>413</v>
      </c>
      <c r="C263" s="24" t="s">
        <v>1425</v>
      </c>
      <c r="D263" s="49" t="s">
        <v>148</v>
      </c>
      <c r="E263" s="38">
        <v>43511</v>
      </c>
      <c r="F263" s="215" t="s">
        <v>12</v>
      </c>
      <c r="G263" s="216" t="s">
        <v>13</v>
      </c>
      <c r="H263" s="28">
        <f t="shared" si="79"/>
        <v>240</v>
      </c>
      <c r="I263" s="72">
        <v>110</v>
      </c>
      <c r="J263" s="72">
        <v>130</v>
      </c>
      <c r="K263" s="253">
        <v>0</v>
      </c>
      <c r="L263" s="31" t="s">
        <v>1139</v>
      </c>
      <c r="M263" s="31" t="s">
        <v>1139</v>
      </c>
      <c r="N263" s="31" t="s">
        <v>1140</v>
      </c>
      <c r="O263" s="31" t="s">
        <v>1139</v>
      </c>
      <c r="P263" s="31" t="s">
        <v>1140</v>
      </c>
      <c r="Q263" s="31" t="s">
        <v>1139</v>
      </c>
      <c r="R263" s="31" t="s">
        <v>1139</v>
      </c>
      <c r="S263" s="55" t="s">
        <v>1261</v>
      </c>
      <c r="T263" s="31"/>
      <c r="U263" s="31">
        <f t="shared" si="71"/>
        <v>0</v>
      </c>
      <c r="V263" s="30"/>
      <c r="W263" s="272"/>
      <c r="X263" s="31"/>
      <c r="Y263" s="31">
        <f t="shared" si="72"/>
        <v>0</v>
      </c>
      <c r="AA263" s="31"/>
      <c r="AB263" s="31">
        <f t="shared" si="73"/>
        <v>0</v>
      </c>
      <c r="AC263" s="31"/>
      <c r="AD263" s="31">
        <f t="shared" si="74"/>
        <v>0</v>
      </c>
      <c r="AE263" s="31"/>
      <c r="AF263" s="31"/>
      <c r="AG263" s="31">
        <f t="shared" si="75"/>
        <v>0</v>
      </c>
      <c r="AH263" s="31">
        <f t="shared" si="76"/>
        <v>0</v>
      </c>
      <c r="AI263" s="31"/>
      <c r="AJ263" s="31">
        <f t="shared" si="77"/>
        <v>0</v>
      </c>
      <c r="AK263" s="31">
        <f t="shared" si="78"/>
        <v>0</v>
      </c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</row>
    <row r="264" spans="2:50" s="154" customFormat="1" ht="13" outlineLevel="1">
      <c r="B264" s="159" t="s">
        <v>414</v>
      </c>
      <c r="C264" s="24" t="s">
        <v>415</v>
      </c>
      <c r="D264" s="49" t="s">
        <v>1426</v>
      </c>
      <c r="E264" s="38">
        <v>43611</v>
      </c>
      <c r="F264" s="217" t="s">
        <v>59</v>
      </c>
      <c r="G264" s="218" t="s">
        <v>13</v>
      </c>
      <c r="H264" s="28">
        <f t="shared" si="79"/>
        <v>1020</v>
      </c>
      <c r="I264" s="72">
        <v>60</v>
      </c>
      <c r="J264" s="72">
        <v>960</v>
      </c>
      <c r="K264" s="253">
        <v>0</v>
      </c>
      <c r="L264" s="31" t="s">
        <v>1139</v>
      </c>
      <c r="M264" s="31" t="s">
        <v>1139</v>
      </c>
      <c r="N264" s="31" t="s">
        <v>1140</v>
      </c>
      <c r="O264" s="31" t="s">
        <v>1139</v>
      </c>
      <c r="P264" s="31" t="s">
        <v>1140</v>
      </c>
      <c r="Q264" s="31" t="s">
        <v>1139</v>
      </c>
      <c r="R264" s="31" t="s">
        <v>1139</v>
      </c>
      <c r="S264" s="55" t="s">
        <v>1261</v>
      </c>
      <c r="T264" s="31"/>
      <c r="U264" s="31">
        <f t="shared" si="71"/>
        <v>0</v>
      </c>
      <c r="V264" s="30"/>
      <c r="W264" s="272"/>
      <c r="X264" s="31"/>
      <c r="Y264" s="31">
        <f t="shared" si="72"/>
        <v>0</v>
      </c>
      <c r="AA264" s="31"/>
      <c r="AB264" s="31">
        <f t="shared" si="73"/>
        <v>0</v>
      </c>
      <c r="AC264" s="31"/>
      <c r="AD264" s="31">
        <f t="shared" si="74"/>
        <v>0</v>
      </c>
      <c r="AE264" s="31"/>
      <c r="AF264" s="31"/>
      <c r="AG264" s="31">
        <f t="shared" si="75"/>
        <v>0</v>
      </c>
      <c r="AH264" s="31">
        <f t="shared" si="76"/>
        <v>0</v>
      </c>
      <c r="AI264" s="31"/>
      <c r="AJ264" s="31">
        <f t="shared" si="77"/>
        <v>0</v>
      </c>
      <c r="AK264" s="31">
        <f t="shared" si="78"/>
        <v>0</v>
      </c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</row>
    <row r="265" spans="2:50" s="154" customFormat="1" ht="26" outlineLevel="1">
      <c r="B265" s="159" t="s">
        <v>416</v>
      </c>
      <c r="C265" s="24" t="s">
        <v>417</v>
      </c>
      <c r="D265" s="49" t="s">
        <v>43</v>
      </c>
      <c r="E265" s="38">
        <v>43070</v>
      </c>
      <c r="F265" s="215" t="s">
        <v>44</v>
      </c>
      <c r="G265" s="216"/>
      <c r="H265" s="28">
        <f t="shared" si="79"/>
        <v>375</v>
      </c>
      <c r="I265" s="71">
        <v>40</v>
      </c>
      <c r="J265" s="71">
        <v>335</v>
      </c>
      <c r="K265" s="253">
        <v>0</v>
      </c>
      <c r="L265" s="173"/>
      <c r="M265" s="173"/>
      <c r="N265" s="173"/>
      <c r="O265" s="173"/>
      <c r="P265" s="173"/>
      <c r="Q265" s="173"/>
      <c r="R265" s="173"/>
      <c r="S265" s="55"/>
      <c r="T265" s="31"/>
      <c r="U265" s="31">
        <f t="shared" si="71"/>
        <v>0</v>
      </c>
      <c r="V265" s="30"/>
      <c r="W265" s="272"/>
      <c r="X265" s="31"/>
      <c r="Y265" s="31">
        <f t="shared" si="72"/>
        <v>0</v>
      </c>
      <c r="AA265" s="31"/>
      <c r="AB265" s="31">
        <f t="shared" si="73"/>
        <v>0</v>
      </c>
      <c r="AC265" s="31"/>
      <c r="AD265" s="31">
        <f t="shared" si="74"/>
        <v>0</v>
      </c>
      <c r="AE265" s="31"/>
      <c r="AF265" s="31"/>
      <c r="AG265" s="31">
        <f t="shared" si="75"/>
        <v>0</v>
      </c>
      <c r="AH265" s="31">
        <f t="shared" si="76"/>
        <v>0</v>
      </c>
      <c r="AI265" s="31"/>
      <c r="AJ265" s="31">
        <f t="shared" si="77"/>
        <v>0</v>
      </c>
      <c r="AK265" s="31">
        <f t="shared" si="78"/>
        <v>0</v>
      </c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</row>
    <row r="266" spans="2:50" s="154" customFormat="1" ht="13" outlineLevel="1">
      <c r="B266" s="159" t="s">
        <v>418</v>
      </c>
      <c r="C266" s="24" t="s">
        <v>419</v>
      </c>
      <c r="D266" s="49" t="s">
        <v>16</v>
      </c>
      <c r="E266" s="38">
        <v>43417</v>
      </c>
      <c r="F266" s="217" t="s">
        <v>420</v>
      </c>
      <c r="G266" s="218" t="s">
        <v>13</v>
      </c>
      <c r="H266" s="28">
        <f t="shared" si="79"/>
        <v>335</v>
      </c>
      <c r="I266" s="71">
        <v>35</v>
      </c>
      <c r="J266" s="71">
        <v>300</v>
      </c>
      <c r="K266" s="253">
        <v>0</v>
      </c>
      <c r="L266" s="31" t="s">
        <v>1139</v>
      </c>
      <c r="M266" s="31" t="s">
        <v>1139</v>
      </c>
      <c r="N266" s="31" t="s">
        <v>1140</v>
      </c>
      <c r="O266" s="31" t="s">
        <v>1139</v>
      </c>
      <c r="P266" s="31" t="s">
        <v>1139</v>
      </c>
      <c r="Q266" s="31" t="s">
        <v>1139</v>
      </c>
      <c r="R266" s="31" t="s">
        <v>1139</v>
      </c>
      <c r="S266" s="55" t="s">
        <v>1261</v>
      </c>
      <c r="T266" s="31"/>
      <c r="U266" s="31">
        <f t="shared" si="71"/>
        <v>0</v>
      </c>
      <c r="V266" s="30"/>
      <c r="W266" s="272"/>
      <c r="X266" s="31"/>
      <c r="Y266" s="31">
        <f t="shared" si="72"/>
        <v>0</v>
      </c>
      <c r="AA266" s="31"/>
      <c r="AB266" s="31">
        <f t="shared" si="73"/>
        <v>0</v>
      </c>
      <c r="AC266" s="31"/>
      <c r="AD266" s="31">
        <f t="shared" si="74"/>
        <v>0</v>
      </c>
      <c r="AE266" s="31"/>
      <c r="AF266" s="31"/>
      <c r="AG266" s="31">
        <f t="shared" si="75"/>
        <v>0</v>
      </c>
      <c r="AH266" s="31">
        <f t="shared" si="76"/>
        <v>0</v>
      </c>
      <c r="AI266" s="31"/>
      <c r="AJ266" s="31">
        <f t="shared" si="77"/>
        <v>0</v>
      </c>
      <c r="AK266" s="31">
        <f t="shared" si="78"/>
        <v>0</v>
      </c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</row>
    <row r="267" spans="2:50" s="154" customFormat="1" ht="13" outlineLevel="1">
      <c r="B267" s="159" t="s">
        <v>421</v>
      </c>
      <c r="C267" s="24" t="s">
        <v>422</v>
      </c>
      <c r="D267" s="49" t="s">
        <v>423</v>
      </c>
      <c r="E267" s="38">
        <v>43242</v>
      </c>
      <c r="F267" s="217" t="s">
        <v>53</v>
      </c>
      <c r="G267" s="218" t="s">
        <v>13</v>
      </c>
      <c r="H267" s="28">
        <f t="shared" si="79"/>
        <v>730</v>
      </c>
      <c r="I267" s="71">
        <v>75</v>
      </c>
      <c r="J267" s="71">
        <v>655</v>
      </c>
      <c r="K267" s="253">
        <v>0</v>
      </c>
      <c r="L267" s="31" t="s">
        <v>1139</v>
      </c>
      <c r="M267" s="31" t="s">
        <v>1139</v>
      </c>
      <c r="N267" s="31" t="s">
        <v>1140</v>
      </c>
      <c r="O267" s="31" t="s">
        <v>1139</v>
      </c>
      <c r="P267" s="31" t="s">
        <v>1139</v>
      </c>
      <c r="Q267" s="31" t="s">
        <v>1140</v>
      </c>
      <c r="R267" s="31" t="s">
        <v>1139</v>
      </c>
      <c r="S267" s="55" t="s">
        <v>1264</v>
      </c>
      <c r="T267" s="31"/>
      <c r="U267" s="31">
        <f t="shared" si="71"/>
        <v>0</v>
      </c>
      <c r="V267" s="30"/>
      <c r="W267" s="272"/>
      <c r="X267" s="31"/>
      <c r="Y267" s="31">
        <f t="shared" si="72"/>
        <v>0</v>
      </c>
      <c r="AA267" s="31"/>
      <c r="AB267" s="31">
        <f t="shared" si="73"/>
        <v>0</v>
      </c>
      <c r="AC267" s="31"/>
      <c r="AD267" s="31">
        <f t="shared" si="74"/>
        <v>0</v>
      </c>
      <c r="AE267" s="31"/>
      <c r="AF267" s="31"/>
      <c r="AG267" s="31">
        <f t="shared" si="75"/>
        <v>0</v>
      </c>
      <c r="AH267" s="31">
        <f t="shared" si="76"/>
        <v>0</v>
      </c>
      <c r="AI267" s="31"/>
      <c r="AJ267" s="31">
        <f t="shared" si="77"/>
        <v>0</v>
      </c>
      <c r="AK267" s="31">
        <f t="shared" si="78"/>
        <v>0</v>
      </c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</row>
    <row r="268" spans="2:50" s="154" customFormat="1" ht="13" outlineLevel="1">
      <c r="B268" s="159" t="s">
        <v>1427</v>
      </c>
      <c r="C268" s="24" t="s">
        <v>1428</v>
      </c>
      <c r="D268" s="49" t="s">
        <v>1429</v>
      </c>
      <c r="E268" s="38">
        <v>43728</v>
      </c>
      <c r="F268" s="217" t="s">
        <v>420</v>
      </c>
      <c r="G268" s="218" t="s">
        <v>13</v>
      </c>
      <c r="H268" s="28">
        <f t="shared" si="79"/>
        <v>360</v>
      </c>
      <c r="I268" s="71">
        <v>60</v>
      </c>
      <c r="J268" s="71">
        <v>300</v>
      </c>
      <c r="K268" s="253">
        <v>0</v>
      </c>
      <c r="L268" s="173"/>
      <c r="M268" s="173"/>
      <c r="N268" s="173"/>
      <c r="O268" s="173"/>
      <c r="P268" s="173"/>
      <c r="Q268" s="173"/>
      <c r="R268" s="173"/>
      <c r="S268" s="55"/>
      <c r="T268" s="31"/>
      <c r="U268" s="31">
        <f t="shared" si="71"/>
        <v>0</v>
      </c>
      <c r="V268" s="30"/>
      <c r="W268" s="272"/>
      <c r="X268" s="31"/>
      <c r="Y268" s="31">
        <f t="shared" si="72"/>
        <v>0</v>
      </c>
      <c r="AA268" s="31"/>
      <c r="AB268" s="31">
        <f t="shared" si="73"/>
        <v>0</v>
      </c>
      <c r="AC268" s="31"/>
      <c r="AD268" s="31">
        <f t="shared" si="74"/>
        <v>0</v>
      </c>
      <c r="AE268" s="31"/>
      <c r="AF268" s="31"/>
      <c r="AG268" s="31">
        <f t="shared" si="75"/>
        <v>0</v>
      </c>
      <c r="AH268" s="31">
        <f t="shared" si="76"/>
        <v>0</v>
      </c>
      <c r="AI268" s="31"/>
      <c r="AJ268" s="31">
        <f t="shared" si="77"/>
        <v>0</v>
      </c>
      <c r="AK268" s="31">
        <f t="shared" si="78"/>
        <v>0</v>
      </c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</row>
    <row r="269" spans="2:50" s="154" customFormat="1" ht="13" outlineLevel="1">
      <c r="B269" s="159" t="s">
        <v>424</v>
      </c>
      <c r="C269" s="24" t="s">
        <v>425</v>
      </c>
      <c r="D269" s="49" t="s">
        <v>1424</v>
      </c>
      <c r="E269" s="38">
        <v>43518</v>
      </c>
      <c r="F269" s="215" t="s">
        <v>12</v>
      </c>
      <c r="G269" s="216" t="s">
        <v>24</v>
      </c>
      <c r="H269" s="28">
        <f t="shared" si="79"/>
        <v>740</v>
      </c>
      <c r="I269" s="72">
        <v>20</v>
      </c>
      <c r="J269" s="72">
        <v>720</v>
      </c>
      <c r="K269" s="255">
        <v>20</v>
      </c>
      <c r="L269" s="31" t="s">
        <v>1139</v>
      </c>
      <c r="M269" s="31" t="s">
        <v>1139</v>
      </c>
      <c r="N269" s="31" t="s">
        <v>1140</v>
      </c>
      <c r="O269" s="31" t="s">
        <v>1139</v>
      </c>
      <c r="P269" s="31" t="s">
        <v>1139</v>
      </c>
      <c r="Q269" s="174" t="s">
        <v>1176</v>
      </c>
      <c r="R269" s="174" t="s">
        <v>1176</v>
      </c>
      <c r="S269" s="55" t="s">
        <v>1261</v>
      </c>
      <c r="T269" s="31"/>
      <c r="U269" s="31">
        <f t="shared" si="71"/>
        <v>0</v>
      </c>
      <c r="V269" s="30"/>
      <c r="W269" s="272"/>
      <c r="X269" s="31"/>
      <c r="Y269" s="31">
        <f t="shared" si="72"/>
        <v>0</v>
      </c>
      <c r="AA269" s="174"/>
      <c r="AB269" s="31">
        <f t="shared" si="73"/>
        <v>0</v>
      </c>
      <c r="AC269" s="31"/>
      <c r="AD269" s="31">
        <f t="shared" si="74"/>
        <v>0</v>
      </c>
      <c r="AE269" s="31"/>
      <c r="AF269" s="31"/>
      <c r="AG269" s="31">
        <f t="shared" si="75"/>
        <v>0</v>
      </c>
      <c r="AH269" s="31">
        <f t="shared" si="76"/>
        <v>0</v>
      </c>
      <c r="AI269" s="31"/>
      <c r="AJ269" s="31">
        <f t="shared" si="77"/>
        <v>0</v>
      </c>
      <c r="AK269" s="31">
        <f t="shared" si="78"/>
        <v>0</v>
      </c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</row>
    <row r="270" spans="2:50" s="154" customFormat="1" ht="13" outlineLevel="1">
      <c r="B270" s="159" t="s">
        <v>427</v>
      </c>
      <c r="C270" s="24" t="s">
        <v>428</v>
      </c>
      <c r="D270" s="49" t="s">
        <v>1430</v>
      </c>
      <c r="E270" s="38">
        <v>43518</v>
      </c>
      <c r="F270" s="215" t="s">
        <v>12</v>
      </c>
      <c r="G270" s="216" t="s">
        <v>13</v>
      </c>
      <c r="H270" s="28">
        <f t="shared" si="79"/>
        <v>750</v>
      </c>
      <c r="I270" s="72">
        <v>25</v>
      </c>
      <c r="J270" s="72">
        <v>725</v>
      </c>
      <c r="K270" s="255">
        <v>25</v>
      </c>
      <c r="L270" s="31" t="s">
        <v>1139</v>
      </c>
      <c r="M270" s="31" t="s">
        <v>1139</v>
      </c>
      <c r="N270" s="31" t="s">
        <v>1139</v>
      </c>
      <c r="O270" s="31" t="s">
        <v>1139</v>
      </c>
      <c r="P270" s="31" t="s">
        <v>1139</v>
      </c>
      <c r="Q270" s="31" t="s">
        <v>1139</v>
      </c>
      <c r="R270" s="31" t="s">
        <v>1139</v>
      </c>
      <c r="S270" s="55" t="s">
        <v>1261</v>
      </c>
      <c r="T270" s="31"/>
      <c r="U270" s="31">
        <f t="shared" si="71"/>
        <v>0</v>
      </c>
      <c r="V270" s="30"/>
      <c r="W270" s="272"/>
      <c r="X270" s="31"/>
      <c r="Y270" s="31">
        <f t="shared" si="72"/>
        <v>0</v>
      </c>
      <c r="AA270" s="174"/>
      <c r="AB270" s="31">
        <f t="shared" si="73"/>
        <v>0</v>
      </c>
      <c r="AC270" s="31"/>
      <c r="AD270" s="31">
        <f t="shared" si="74"/>
        <v>0</v>
      </c>
      <c r="AE270" s="31"/>
      <c r="AF270" s="31"/>
      <c r="AG270" s="31">
        <f t="shared" si="75"/>
        <v>0</v>
      </c>
      <c r="AH270" s="31">
        <f t="shared" si="76"/>
        <v>0</v>
      </c>
      <c r="AI270" s="31"/>
      <c r="AJ270" s="31">
        <f t="shared" si="77"/>
        <v>0</v>
      </c>
      <c r="AK270" s="31">
        <f t="shared" si="78"/>
        <v>0</v>
      </c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</row>
    <row r="271" spans="2:50" s="154" customFormat="1" ht="13" outlineLevel="1">
      <c r="B271" s="159" t="s">
        <v>429</v>
      </c>
      <c r="C271" s="24" t="s">
        <v>430</v>
      </c>
      <c r="D271" s="25" t="s">
        <v>406</v>
      </c>
      <c r="E271" s="16">
        <v>43314</v>
      </c>
      <c r="F271" s="70" t="s">
        <v>12</v>
      </c>
      <c r="G271" s="46" t="s">
        <v>13</v>
      </c>
      <c r="H271" s="28">
        <f t="shared" si="79"/>
        <v>680</v>
      </c>
      <c r="I271" s="72">
        <v>135</v>
      </c>
      <c r="J271" s="72">
        <v>545</v>
      </c>
      <c r="K271" s="255">
        <v>0</v>
      </c>
      <c r="L271" s="31" t="s">
        <v>1139</v>
      </c>
      <c r="M271" s="31" t="s">
        <v>1139</v>
      </c>
      <c r="N271" s="31" t="s">
        <v>1140</v>
      </c>
      <c r="O271" s="31" t="s">
        <v>1139</v>
      </c>
      <c r="P271" s="31" t="s">
        <v>1140</v>
      </c>
      <c r="Q271" s="31" t="s">
        <v>1139</v>
      </c>
      <c r="R271" s="31" t="s">
        <v>1139</v>
      </c>
      <c r="S271" s="55" t="s">
        <v>1261</v>
      </c>
      <c r="T271" s="31"/>
      <c r="U271" s="31">
        <f t="shared" si="71"/>
        <v>0</v>
      </c>
      <c r="V271" s="30"/>
      <c r="W271" s="272"/>
      <c r="X271" s="31"/>
      <c r="Y271" s="31">
        <f t="shared" si="72"/>
        <v>0</v>
      </c>
      <c r="AA271" s="174"/>
      <c r="AB271" s="31">
        <f t="shared" si="73"/>
        <v>0</v>
      </c>
      <c r="AC271" s="31"/>
      <c r="AD271" s="31">
        <f t="shared" si="74"/>
        <v>0</v>
      </c>
      <c r="AE271" s="31"/>
      <c r="AF271" s="31"/>
      <c r="AG271" s="31">
        <f t="shared" si="75"/>
        <v>0</v>
      </c>
      <c r="AH271" s="31">
        <f t="shared" si="76"/>
        <v>0</v>
      </c>
      <c r="AI271" s="31"/>
      <c r="AJ271" s="31">
        <f t="shared" si="77"/>
        <v>0</v>
      </c>
      <c r="AK271" s="31">
        <f t="shared" si="78"/>
        <v>0</v>
      </c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</row>
    <row r="272" spans="2:50" s="154" customFormat="1" ht="13" outlineLevel="1">
      <c r="B272" s="159" t="s">
        <v>431</v>
      </c>
      <c r="C272" s="24" t="s">
        <v>432</v>
      </c>
      <c r="D272" s="25" t="s">
        <v>426</v>
      </c>
      <c r="E272" s="16">
        <v>43403</v>
      </c>
      <c r="F272" s="70" t="s">
        <v>12</v>
      </c>
      <c r="G272" s="46" t="s">
        <v>13</v>
      </c>
      <c r="H272" s="28">
        <f t="shared" si="79"/>
        <v>725</v>
      </c>
      <c r="I272" s="71">
        <v>40</v>
      </c>
      <c r="J272" s="71">
        <v>685</v>
      </c>
      <c r="K272" s="255">
        <v>0</v>
      </c>
      <c r="L272" s="31" t="s">
        <v>1139</v>
      </c>
      <c r="M272" s="31" t="s">
        <v>1139</v>
      </c>
      <c r="N272" s="31" t="s">
        <v>1139</v>
      </c>
      <c r="O272" s="31" t="s">
        <v>1139</v>
      </c>
      <c r="P272" s="31" t="s">
        <v>1139</v>
      </c>
      <c r="Q272" s="31" t="s">
        <v>1139</v>
      </c>
      <c r="R272" s="31" t="s">
        <v>1139</v>
      </c>
      <c r="S272" s="55" t="s">
        <v>1261</v>
      </c>
      <c r="T272" s="31"/>
      <c r="U272" s="31">
        <f t="shared" si="71"/>
        <v>0</v>
      </c>
      <c r="V272" s="30"/>
      <c r="W272" s="272"/>
      <c r="X272" s="31"/>
      <c r="Y272" s="31">
        <f t="shared" si="72"/>
        <v>0</v>
      </c>
      <c r="AA272" s="174"/>
      <c r="AB272" s="31">
        <f t="shared" si="73"/>
        <v>0</v>
      </c>
      <c r="AC272" s="31"/>
      <c r="AD272" s="31">
        <f t="shared" si="74"/>
        <v>0</v>
      </c>
      <c r="AE272" s="31"/>
      <c r="AF272" s="31"/>
      <c r="AG272" s="31">
        <f t="shared" si="75"/>
        <v>0</v>
      </c>
      <c r="AH272" s="31">
        <f t="shared" si="76"/>
        <v>0</v>
      </c>
      <c r="AI272" s="31"/>
      <c r="AJ272" s="31">
        <f t="shared" si="77"/>
        <v>0</v>
      </c>
      <c r="AK272" s="31">
        <f t="shared" si="78"/>
        <v>0</v>
      </c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</row>
    <row r="273" spans="2:50" s="154" customFormat="1" ht="13" outlineLevel="1">
      <c r="B273" s="159" t="s">
        <v>433</v>
      </c>
      <c r="C273" s="24" t="s">
        <v>434</v>
      </c>
      <c r="D273" s="25" t="s">
        <v>1431</v>
      </c>
      <c r="E273" s="16">
        <v>43518</v>
      </c>
      <c r="F273" s="70" t="s">
        <v>12</v>
      </c>
      <c r="G273" s="46" t="s">
        <v>24</v>
      </c>
      <c r="H273" s="28">
        <f t="shared" si="79"/>
        <v>600</v>
      </c>
      <c r="I273" s="71">
        <v>35</v>
      </c>
      <c r="J273" s="71">
        <v>565</v>
      </c>
      <c r="K273" s="255">
        <v>0</v>
      </c>
      <c r="L273" s="31" t="s">
        <v>1139</v>
      </c>
      <c r="M273" s="31" t="s">
        <v>1139</v>
      </c>
      <c r="N273" s="31" t="s">
        <v>1140</v>
      </c>
      <c r="O273" s="31" t="s">
        <v>1139</v>
      </c>
      <c r="P273" s="31" t="s">
        <v>1140</v>
      </c>
      <c r="Q273" s="31" t="s">
        <v>1139</v>
      </c>
      <c r="R273" s="31" t="s">
        <v>1139</v>
      </c>
      <c r="S273" s="55" t="s">
        <v>1261</v>
      </c>
      <c r="T273" s="31"/>
      <c r="U273" s="31">
        <f t="shared" si="71"/>
        <v>0</v>
      </c>
      <c r="V273" s="30"/>
      <c r="W273" s="272"/>
      <c r="X273" s="31"/>
      <c r="Y273" s="31">
        <f t="shared" si="72"/>
        <v>0</v>
      </c>
      <c r="AA273" s="174"/>
      <c r="AB273" s="31">
        <f t="shared" si="73"/>
        <v>0</v>
      </c>
      <c r="AC273" s="31"/>
      <c r="AD273" s="31">
        <f t="shared" si="74"/>
        <v>0</v>
      </c>
      <c r="AE273" s="31"/>
      <c r="AF273" s="31"/>
      <c r="AG273" s="31">
        <f t="shared" si="75"/>
        <v>0</v>
      </c>
      <c r="AH273" s="31">
        <f t="shared" si="76"/>
        <v>0</v>
      </c>
      <c r="AI273" s="31"/>
      <c r="AJ273" s="31">
        <f t="shared" si="77"/>
        <v>0</v>
      </c>
      <c r="AK273" s="31">
        <f t="shared" si="78"/>
        <v>0</v>
      </c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</row>
    <row r="274" spans="2:50" s="154" customFormat="1" ht="13" outlineLevel="1">
      <c r="B274" s="159" t="s">
        <v>435</v>
      </c>
      <c r="C274" s="24" t="s">
        <v>436</v>
      </c>
      <c r="D274" s="25" t="s">
        <v>148</v>
      </c>
      <c r="E274" s="16">
        <v>43518</v>
      </c>
      <c r="F274" s="70" t="s">
        <v>12</v>
      </c>
      <c r="G274" s="46" t="s">
        <v>24</v>
      </c>
      <c r="H274" s="28">
        <f t="shared" si="79"/>
        <v>580</v>
      </c>
      <c r="I274" s="71">
        <v>25</v>
      </c>
      <c r="J274" s="71">
        <v>555</v>
      </c>
      <c r="K274" s="253">
        <v>0</v>
      </c>
      <c r="L274" s="31" t="s">
        <v>1139</v>
      </c>
      <c r="M274" s="31" t="s">
        <v>1139</v>
      </c>
      <c r="N274" s="31" t="s">
        <v>1140</v>
      </c>
      <c r="O274" s="31" t="s">
        <v>1139</v>
      </c>
      <c r="P274" s="31" t="s">
        <v>1140</v>
      </c>
      <c r="Q274" s="31" t="s">
        <v>1139</v>
      </c>
      <c r="R274" s="31" t="s">
        <v>1139</v>
      </c>
      <c r="S274" s="55" t="s">
        <v>1261</v>
      </c>
      <c r="T274" s="31"/>
      <c r="U274" s="31">
        <f t="shared" si="71"/>
        <v>0</v>
      </c>
      <c r="V274" s="30"/>
      <c r="W274" s="272"/>
      <c r="X274" s="31"/>
      <c r="Y274" s="31">
        <f t="shared" si="72"/>
        <v>0</v>
      </c>
      <c r="AA274" s="31"/>
      <c r="AB274" s="31">
        <f t="shared" si="73"/>
        <v>0</v>
      </c>
      <c r="AC274" s="31"/>
      <c r="AD274" s="31">
        <f t="shared" si="74"/>
        <v>0</v>
      </c>
      <c r="AE274" s="31"/>
      <c r="AF274" s="31"/>
      <c r="AG274" s="31">
        <f t="shared" si="75"/>
        <v>0</v>
      </c>
      <c r="AH274" s="31">
        <f t="shared" si="76"/>
        <v>0</v>
      </c>
      <c r="AI274" s="31"/>
      <c r="AJ274" s="31">
        <f t="shared" si="77"/>
        <v>0</v>
      </c>
      <c r="AK274" s="31">
        <f t="shared" si="78"/>
        <v>0</v>
      </c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</row>
    <row r="275" spans="2:50" s="154" customFormat="1" ht="13" outlineLevel="1">
      <c r="B275" s="159" t="s">
        <v>437</v>
      </c>
      <c r="C275" s="24" t="s">
        <v>438</v>
      </c>
      <c r="D275" s="25" t="s">
        <v>1424</v>
      </c>
      <c r="E275" s="16">
        <v>43518</v>
      </c>
      <c r="F275" s="70" t="s">
        <v>12</v>
      </c>
      <c r="G275" s="46" t="s">
        <v>24</v>
      </c>
      <c r="H275" s="28">
        <f t="shared" si="79"/>
        <v>1150</v>
      </c>
      <c r="I275" s="71">
        <v>35</v>
      </c>
      <c r="J275" s="71">
        <v>1115</v>
      </c>
      <c r="K275" s="253">
        <v>0</v>
      </c>
      <c r="L275" s="31" t="s">
        <v>1139</v>
      </c>
      <c r="M275" s="31" t="s">
        <v>1139</v>
      </c>
      <c r="N275" s="31" t="s">
        <v>1140</v>
      </c>
      <c r="O275" s="31" t="s">
        <v>1139</v>
      </c>
      <c r="P275" s="31" t="s">
        <v>1140</v>
      </c>
      <c r="Q275" s="31" t="s">
        <v>1140</v>
      </c>
      <c r="R275" s="31" t="s">
        <v>1139</v>
      </c>
      <c r="S275" s="55" t="s">
        <v>1261</v>
      </c>
      <c r="T275" s="31"/>
      <c r="U275" s="31">
        <f t="shared" si="71"/>
        <v>0</v>
      </c>
      <c r="V275" s="30"/>
      <c r="W275" s="272"/>
      <c r="X275" s="31"/>
      <c r="Y275" s="31">
        <f t="shared" si="72"/>
        <v>0</v>
      </c>
      <c r="AA275" s="31"/>
      <c r="AB275" s="31">
        <f t="shared" si="73"/>
        <v>0</v>
      </c>
      <c r="AC275" s="31"/>
      <c r="AD275" s="31">
        <f t="shared" si="74"/>
        <v>0</v>
      </c>
      <c r="AE275" s="31"/>
      <c r="AF275" s="31"/>
      <c r="AG275" s="31">
        <f t="shared" si="75"/>
        <v>0</v>
      </c>
      <c r="AH275" s="31">
        <f t="shared" si="76"/>
        <v>0</v>
      </c>
      <c r="AI275" s="31"/>
      <c r="AJ275" s="31">
        <f t="shared" si="77"/>
        <v>0</v>
      </c>
      <c r="AK275" s="31">
        <f t="shared" si="78"/>
        <v>0</v>
      </c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</row>
    <row r="276" spans="2:50" s="154" customFormat="1" ht="13" outlineLevel="1">
      <c r="B276" s="159" t="s">
        <v>439</v>
      </c>
      <c r="C276" s="24" t="s">
        <v>440</v>
      </c>
      <c r="D276" s="25" t="s">
        <v>156</v>
      </c>
      <c r="E276" s="16">
        <v>43313</v>
      </c>
      <c r="F276" s="70" t="s">
        <v>12</v>
      </c>
      <c r="G276" s="46" t="s">
        <v>13</v>
      </c>
      <c r="H276" s="28">
        <f t="shared" si="79"/>
        <v>1927</v>
      </c>
      <c r="I276" s="71">
        <v>7</v>
      </c>
      <c r="J276" s="71">
        <v>1920</v>
      </c>
      <c r="K276" s="255">
        <v>7</v>
      </c>
      <c r="L276" s="31" t="s">
        <v>1139</v>
      </c>
      <c r="M276" s="31" t="s">
        <v>1139</v>
      </c>
      <c r="N276" s="31" t="s">
        <v>1140</v>
      </c>
      <c r="O276" s="31" t="s">
        <v>1139</v>
      </c>
      <c r="P276" s="31" t="s">
        <v>1140</v>
      </c>
      <c r="Q276" s="31" t="s">
        <v>1139</v>
      </c>
      <c r="R276" s="31" t="s">
        <v>1139</v>
      </c>
      <c r="S276" s="55" t="s">
        <v>1261</v>
      </c>
      <c r="T276" s="31"/>
      <c r="U276" s="31">
        <f t="shared" si="71"/>
        <v>0</v>
      </c>
      <c r="V276" s="30"/>
      <c r="W276" s="272"/>
      <c r="X276" s="31"/>
      <c r="Y276" s="31">
        <f t="shared" si="72"/>
        <v>0</v>
      </c>
      <c r="AA276" s="174"/>
      <c r="AB276" s="31">
        <f t="shared" si="73"/>
        <v>0</v>
      </c>
      <c r="AC276" s="31"/>
      <c r="AD276" s="31">
        <f t="shared" si="74"/>
        <v>0</v>
      </c>
      <c r="AE276" s="31"/>
      <c r="AF276" s="31"/>
      <c r="AG276" s="31">
        <f t="shared" si="75"/>
        <v>0</v>
      </c>
      <c r="AH276" s="31">
        <f t="shared" si="76"/>
        <v>0</v>
      </c>
      <c r="AI276" s="31"/>
      <c r="AJ276" s="31">
        <f t="shared" si="77"/>
        <v>0</v>
      </c>
      <c r="AK276" s="31">
        <f t="shared" si="78"/>
        <v>0</v>
      </c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</row>
    <row r="277" spans="2:50" s="154" customFormat="1" ht="13" outlineLevel="1">
      <c r="B277" s="159" t="s">
        <v>441</v>
      </c>
      <c r="C277" s="24" t="s">
        <v>1432</v>
      </c>
      <c r="D277" s="49" t="s">
        <v>148</v>
      </c>
      <c r="E277" s="38">
        <v>43518</v>
      </c>
      <c r="F277" s="215" t="s">
        <v>12</v>
      </c>
      <c r="G277" s="46" t="s">
        <v>13</v>
      </c>
      <c r="H277" s="28">
        <f t="shared" si="79"/>
        <v>690</v>
      </c>
      <c r="I277" s="71">
        <v>25</v>
      </c>
      <c r="J277" s="71">
        <v>665</v>
      </c>
      <c r="K277" s="253">
        <v>0</v>
      </c>
      <c r="L277" s="31" t="s">
        <v>1176</v>
      </c>
      <c r="M277" s="31" t="s">
        <v>1176</v>
      </c>
      <c r="N277" s="31" t="s">
        <v>1140</v>
      </c>
      <c r="O277" s="31" t="s">
        <v>1176</v>
      </c>
      <c r="P277" s="31" t="s">
        <v>1140</v>
      </c>
      <c r="Q277" s="31" t="s">
        <v>1176</v>
      </c>
      <c r="R277" s="31" t="s">
        <v>1176</v>
      </c>
      <c r="S277" s="55" t="s">
        <v>1261</v>
      </c>
      <c r="T277" s="31"/>
      <c r="U277" s="31">
        <f t="shared" si="71"/>
        <v>0</v>
      </c>
      <c r="V277" s="30"/>
      <c r="W277" s="272"/>
      <c r="X277" s="31"/>
      <c r="Y277" s="31">
        <f t="shared" si="72"/>
        <v>0</v>
      </c>
      <c r="AA277" s="31"/>
      <c r="AB277" s="31">
        <f t="shared" si="73"/>
        <v>0</v>
      </c>
      <c r="AC277" s="31"/>
      <c r="AD277" s="31">
        <f t="shared" si="74"/>
        <v>0</v>
      </c>
      <c r="AE277" s="31"/>
      <c r="AF277" s="31"/>
      <c r="AG277" s="31">
        <f t="shared" si="75"/>
        <v>0</v>
      </c>
      <c r="AH277" s="31">
        <f t="shared" si="76"/>
        <v>0</v>
      </c>
      <c r="AI277" s="31"/>
      <c r="AJ277" s="31">
        <f t="shared" si="77"/>
        <v>0</v>
      </c>
      <c r="AK277" s="31">
        <f t="shared" si="78"/>
        <v>0</v>
      </c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</row>
    <row r="278" spans="2:50" s="154" customFormat="1" ht="13" outlineLevel="1">
      <c r="B278" s="159" t="s">
        <v>442</v>
      </c>
      <c r="C278" s="24" t="s">
        <v>443</v>
      </c>
      <c r="D278" s="49" t="s">
        <v>19</v>
      </c>
      <c r="E278" s="38">
        <v>43689</v>
      </c>
      <c r="F278" s="215" t="s">
        <v>12</v>
      </c>
      <c r="G278" s="46" t="s">
        <v>13</v>
      </c>
      <c r="H278" s="28">
        <f t="shared" si="79"/>
        <v>25</v>
      </c>
      <c r="I278" s="71">
        <v>25</v>
      </c>
      <c r="J278" s="71">
        <v>0</v>
      </c>
      <c r="K278" s="253">
        <v>0</v>
      </c>
      <c r="L278" s="31" t="s">
        <v>1139</v>
      </c>
      <c r="M278" s="31" t="s">
        <v>1139</v>
      </c>
      <c r="N278" s="31" t="s">
        <v>1140</v>
      </c>
      <c r="O278" s="31" t="s">
        <v>1139</v>
      </c>
      <c r="P278" s="31" t="s">
        <v>1140</v>
      </c>
      <c r="Q278" s="31" t="s">
        <v>1139</v>
      </c>
      <c r="R278" s="31" t="s">
        <v>1139</v>
      </c>
      <c r="S278" s="55" t="s">
        <v>1261</v>
      </c>
      <c r="T278" s="31"/>
      <c r="U278" s="31">
        <f t="shared" si="71"/>
        <v>0</v>
      </c>
      <c r="V278" s="30"/>
      <c r="W278" s="272"/>
      <c r="X278" s="31"/>
      <c r="Y278" s="31">
        <f t="shared" si="72"/>
        <v>0</v>
      </c>
      <c r="AA278" s="31"/>
      <c r="AB278" s="31">
        <f t="shared" si="73"/>
        <v>0</v>
      </c>
      <c r="AC278" s="31"/>
      <c r="AD278" s="31">
        <f t="shared" si="74"/>
        <v>0</v>
      </c>
      <c r="AE278" s="31"/>
      <c r="AF278" s="31"/>
      <c r="AG278" s="31">
        <f t="shared" si="75"/>
        <v>0</v>
      </c>
      <c r="AH278" s="31">
        <f t="shared" si="76"/>
        <v>0</v>
      </c>
      <c r="AI278" s="31"/>
      <c r="AJ278" s="31">
        <f t="shared" si="77"/>
        <v>0</v>
      </c>
      <c r="AK278" s="31">
        <f t="shared" si="78"/>
        <v>0</v>
      </c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</row>
    <row r="279" spans="2:50" s="154" customFormat="1" ht="13" outlineLevel="1">
      <c r="B279" s="159" t="s">
        <v>1433</v>
      </c>
      <c r="C279" s="24" t="s">
        <v>1434</v>
      </c>
      <c r="D279" s="49" t="s">
        <v>714</v>
      </c>
      <c r="E279" s="38">
        <v>43728</v>
      </c>
      <c r="F279" s="215" t="s">
        <v>12</v>
      </c>
      <c r="G279" s="46" t="s">
        <v>13</v>
      </c>
      <c r="H279" s="28">
        <f t="shared" si="79"/>
        <v>680</v>
      </c>
      <c r="I279" s="72">
        <v>135</v>
      </c>
      <c r="J279" s="72">
        <v>545</v>
      </c>
      <c r="K279" s="253">
        <v>0</v>
      </c>
      <c r="L279" s="31" t="s">
        <v>1139</v>
      </c>
      <c r="M279" s="31" t="s">
        <v>1139</v>
      </c>
      <c r="N279" s="31" t="s">
        <v>1140</v>
      </c>
      <c r="O279" s="31" t="s">
        <v>1139</v>
      </c>
      <c r="P279" s="31" t="s">
        <v>1140</v>
      </c>
      <c r="Q279" s="31" t="s">
        <v>1139</v>
      </c>
      <c r="R279" s="31" t="s">
        <v>1139</v>
      </c>
      <c r="S279" s="55" t="s">
        <v>1261</v>
      </c>
      <c r="T279" s="31"/>
      <c r="U279" s="31">
        <f t="shared" si="71"/>
        <v>0</v>
      </c>
      <c r="V279" s="30"/>
      <c r="W279" s="272"/>
      <c r="X279" s="31"/>
      <c r="Y279" s="31">
        <f t="shared" si="72"/>
        <v>0</v>
      </c>
      <c r="AA279" s="31"/>
      <c r="AB279" s="31">
        <f t="shared" si="73"/>
        <v>0</v>
      </c>
      <c r="AC279" s="31"/>
      <c r="AD279" s="31">
        <f t="shared" si="74"/>
        <v>0</v>
      </c>
      <c r="AE279" s="31"/>
      <c r="AF279" s="31"/>
      <c r="AG279" s="31">
        <f t="shared" si="75"/>
        <v>0</v>
      </c>
      <c r="AH279" s="31">
        <f t="shared" si="76"/>
        <v>0</v>
      </c>
      <c r="AI279" s="31"/>
      <c r="AJ279" s="31">
        <f t="shared" si="77"/>
        <v>0</v>
      </c>
      <c r="AK279" s="31">
        <f t="shared" si="78"/>
        <v>0</v>
      </c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</row>
    <row r="280" spans="2:50" s="154" customFormat="1" ht="13" outlineLevel="1">
      <c r="B280" s="159" t="s">
        <v>1584</v>
      </c>
      <c r="C280" s="24" t="s">
        <v>1585</v>
      </c>
      <c r="D280" s="49" t="s">
        <v>714</v>
      </c>
      <c r="E280" s="38">
        <v>43776</v>
      </c>
      <c r="F280" s="215" t="s">
        <v>12</v>
      </c>
      <c r="G280" s="46"/>
      <c r="H280" s="28">
        <f t="shared" si="79"/>
        <v>660</v>
      </c>
      <c r="I280" s="72">
        <v>55</v>
      </c>
      <c r="J280" s="72">
        <v>605</v>
      </c>
      <c r="K280" s="253">
        <v>0</v>
      </c>
      <c r="L280" s="31" t="s">
        <v>1139</v>
      </c>
      <c r="M280" s="31" t="s">
        <v>1139</v>
      </c>
      <c r="N280" s="31" t="s">
        <v>1140</v>
      </c>
      <c r="O280" s="31" t="s">
        <v>1139</v>
      </c>
      <c r="P280" s="31" t="s">
        <v>1140</v>
      </c>
      <c r="Q280" s="31" t="s">
        <v>1139</v>
      </c>
      <c r="R280" s="31" t="s">
        <v>1139</v>
      </c>
      <c r="S280" s="55" t="s">
        <v>1261</v>
      </c>
      <c r="T280" s="31"/>
      <c r="U280" s="31">
        <v>0</v>
      </c>
      <c r="V280" s="30"/>
      <c r="W280" s="272"/>
      <c r="X280" s="31"/>
      <c r="Y280" s="31"/>
      <c r="AA280" s="31"/>
      <c r="AB280" s="31">
        <f t="shared" si="73"/>
        <v>0</v>
      </c>
      <c r="AC280" s="31"/>
      <c r="AD280" s="31">
        <f t="shared" si="74"/>
        <v>0</v>
      </c>
      <c r="AE280" s="31"/>
      <c r="AF280" s="31"/>
      <c r="AG280" s="31">
        <f t="shared" si="75"/>
        <v>0</v>
      </c>
      <c r="AH280" s="31">
        <f t="shared" si="76"/>
        <v>0</v>
      </c>
      <c r="AI280" s="31"/>
      <c r="AJ280" s="31"/>
      <c r="AK280" s="31">
        <f t="shared" si="78"/>
        <v>0</v>
      </c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</row>
    <row r="281" spans="2:50" s="154" customFormat="1" ht="13" outlineLevel="1">
      <c r="B281" s="159" t="s">
        <v>2831</v>
      </c>
      <c r="C281" s="73" t="s">
        <v>2844</v>
      </c>
      <c r="D281" s="53" t="s">
        <v>714</v>
      </c>
      <c r="E281" s="38">
        <v>43788</v>
      </c>
      <c r="F281" s="215" t="s">
        <v>12</v>
      </c>
      <c r="G281" s="46"/>
      <c r="H281" s="28">
        <f t="shared" ref="H281" si="80">I281+J281</f>
        <v>380</v>
      </c>
      <c r="I281" s="72">
        <v>135</v>
      </c>
      <c r="J281" s="72">
        <v>245</v>
      </c>
      <c r="K281" s="253">
        <v>0</v>
      </c>
      <c r="L281" s="31" t="s">
        <v>1139</v>
      </c>
      <c r="M281" s="31" t="s">
        <v>1139</v>
      </c>
      <c r="N281" s="31" t="s">
        <v>1140</v>
      </c>
      <c r="O281" s="31" t="s">
        <v>1139</v>
      </c>
      <c r="P281" s="31" t="s">
        <v>1140</v>
      </c>
      <c r="Q281" s="31" t="s">
        <v>1139</v>
      </c>
      <c r="R281" s="31" t="s">
        <v>1139</v>
      </c>
      <c r="S281" s="55" t="s">
        <v>1261</v>
      </c>
      <c r="T281" s="31"/>
      <c r="U281" s="31">
        <v>0</v>
      </c>
      <c r="V281" s="30"/>
      <c r="W281" s="272"/>
      <c r="X281" s="31"/>
      <c r="Y281" s="31"/>
      <c r="AA281" s="31"/>
      <c r="AB281" s="31">
        <f t="shared" ref="AB281" si="81">SUMIF(AA281,"Y",K281)*X281</f>
        <v>0</v>
      </c>
      <c r="AC281" s="31"/>
      <c r="AD281" s="31">
        <f t="shared" ref="AD281" si="82">(I281-AB281)*COUNTIF(AL281:AU281,"L")</f>
        <v>0</v>
      </c>
      <c r="AE281" s="31"/>
      <c r="AF281" s="31"/>
      <c r="AG281" s="31">
        <f t="shared" ref="AG281" si="83">IFERROR(COUNTIF(AL281:AU281,"S")/(COUNTIF(AL281:AU281,"V")+COUNTIF(AL281:AU281,"S")),0)</f>
        <v>0</v>
      </c>
      <c r="AH281" s="31">
        <f t="shared" ref="AH281" si="84">(Y281-AB281-AD281)*AG281</f>
        <v>0</v>
      </c>
      <c r="AI281" s="31"/>
      <c r="AJ281" s="31"/>
      <c r="AK281" s="31">
        <f t="shared" ref="AK281" si="85">Y281-AB281-AD281-AH281</f>
        <v>0</v>
      </c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</row>
    <row r="282" spans="2:50" s="154" customFormat="1" ht="13" outlineLevel="1">
      <c r="B282" s="159" t="s">
        <v>444</v>
      </c>
      <c r="C282" s="24" t="s">
        <v>1435</v>
      </c>
      <c r="D282" s="49" t="s">
        <v>50</v>
      </c>
      <c r="E282" s="38">
        <v>42325</v>
      </c>
      <c r="F282" s="215" t="s">
        <v>12</v>
      </c>
      <c r="G282" s="46" t="s">
        <v>24</v>
      </c>
      <c r="H282" s="28">
        <f t="shared" si="79"/>
        <v>320</v>
      </c>
      <c r="I282" s="71">
        <v>160</v>
      </c>
      <c r="J282" s="71">
        <v>160</v>
      </c>
      <c r="K282" s="253">
        <v>0</v>
      </c>
      <c r="L282" s="31" t="s">
        <v>1139</v>
      </c>
      <c r="M282" s="31" t="s">
        <v>1139</v>
      </c>
      <c r="N282" s="31" t="s">
        <v>1140</v>
      </c>
      <c r="O282" s="31" t="s">
        <v>1139</v>
      </c>
      <c r="P282" s="31" t="s">
        <v>1140</v>
      </c>
      <c r="Q282" s="31" t="s">
        <v>1140</v>
      </c>
      <c r="R282" s="31" t="s">
        <v>1139</v>
      </c>
      <c r="S282" s="55" t="s">
        <v>1168</v>
      </c>
      <c r="T282" s="31"/>
      <c r="U282" s="31">
        <f t="shared" ref="U282:U286" si="86">SUMIF(T282,"Y",I282)</f>
        <v>0</v>
      </c>
      <c r="V282" s="30"/>
      <c r="W282" s="272"/>
      <c r="X282" s="31"/>
      <c r="Y282" s="31">
        <f t="shared" si="72"/>
        <v>0</v>
      </c>
      <c r="AA282" s="31"/>
      <c r="AB282" s="31">
        <f t="shared" si="73"/>
        <v>0</v>
      </c>
      <c r="AC282" s="31"/>
      <c r="AD282" s="31">
        <f t="shared" si="74"/>
        <v>0</v>
      </c>
      <c r="AE282" s="31"/>
      <c r="AF282" s="31"/>
      <c r="AG282" s="31">
        <f t="shared" si="75"/>
        <v>0</v>
      </c>
      <c r="AH282" s="31">
        <f t="shared" si="76"/>
        <v>0</v>
      </c>
      <c r="AI282" s="31"/>
      <c r="AJ282" s="31">
        <f t="shared" si="77"/>
        <v>0</v>
      </c>
      <c r="AK282" s="31">
        <f t="shared" si="78"/>
        <v>0</v>
      </c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</row>
    <row r="283" spans="2:50" s="154" customFormat="1" ht="13" outlineLevel="1">
      <c r="B283" s="159" t="s">
        <v>449</v>
      </c>
      <c r="C283" s="24" t="s">
        <v>450</v>
      </c>
      <c r="D283" s="49" t="s">
        <v>451</v>
      </c>
      <c r="E283" s="38">
        <v>42968</v>
      </c>
      <c r="F283" s="215" t="s">
        <v>12</v>
      </c>
      <c r="G283" s="46" t="s">
        <v>13</v>
      </c>
      <c r="H283" s="28">
        <f t="shared" si="79"/>
        <v>1102</v>
      </c>
      <c r="I283" s="71">
        <v>242</v>
      </c>
      <c r="J283" s="71">
        <v>860</v>
      </c>
      <c r="K283" s="253">
        <v>0</v>
      </c>
      <c r="L283" s="31" t="s">
        <v>1139</v>
      </c>
      <c r="M283" s="31" t="s">
        <v>1139</v>
      </c>
      <c r="N283" s="31" t="s">
        <v>1140</v>
      </c>
      <c r="O283" s="31" t="s">
        <v>1139</v>
      </c>
      <c r="P283" s="31" t="s">
        <v>1140</v>
      </c>
      <c r="Q283" s="31" t="s">
        <v>1139</v>
      </c>
      <c r="R283" s="31" t="s">
        <v>1139</v>
      </c>
      <c r="S283" s="55" t="s">
        <v>1265</v>
      </c>
      <c r="T283" s="31"/>
      <c r="U283" s="31">
        <f t="shared" si="86"/>
        <v>0</v>
      </c>
      <c r="V283" s="30"/>
      <c r="W283" s="272"/>
      <c r="X283" s="31"/>
      <c r="Y283" s="31">
        <f t="shared" si="72"/>
        <v>0</v>
      </c>
      <c r="AA283" s="31"/>
      <c r="AB283" s="31">
        <f t="shared" si="73"/>
        <v>0</v>
      </c>
      <c r="AC283" s="31"/>
      <c r="AD283" s="31">
        <f t="shared" si="74"/>
        <v>0</v>
      </c>
      <c r="AE283" s="31"/>
      <c r="AF283" s="31"/>
      <c r="AG283" s="31">
        <f t="shared" si="75"/>
        <v>0</v>
      </c>
      <c r="AH283" s="31">
        <f t="shared" si="76"/>
        <v>0</v>
      </c>
      <c r="AI283" s="31"/>
      <c r="AJ283" s="31">
        <f t="shared" si="77"/>
        <v>0</v>
      </c>
      <c r="AK283" s="31">
        <f t="shared" si="78"/>
        <v>0</v>
      </c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</row>
    <row r="284" spans="2:50" s="154" customFormat="1" ht="13" outlineLevel="1">
      <c r="B284" s="159" t="s">
        <v>452</v>
      </c>
      <c r="C284" s="24" t="s">
        <v>453</v>
      </c>
      <c r="D284" s="49" t="s">
        <v>451</v>
      </c>
      <c r="E284" s="38">
        <v>43396</v>
      </c>
      <c r="F284" s="215" t="s">
        <v>12</v>
      </c>
      <c r="G284" s="46" t="s">
        <v>13</v>
      </c>
      <c r="H284" s="28">
        <f t="shared" si="79"/>
        <v>300</v>
      </c>
      <c r="I284" s="71">
        <v>125</v>
      </c>
      <c r="J284" s="71">
        <v>175</v>
      </c>
      <c r="K284" s="253">
        <v>0</v>
      </c>
      <c r="L284" s="31" t="s">
        <v>1139</v>
      </c>
      <c r="M284" s="31" t="s">
        <v>1139</v>
      </c>
      <c r="N284" s="31" t="s">
        <v>1140</v>
      </c>
      <c r="O284" s="31" t="s">
        <v>1139</v>
      </c>
      <c r="P284" s="31" t="s">
        <v>1140</v>
      </c>
      <c r="Q284" s="31" t="s">
        <v>1139</v>
      </c>
      <c r="R284" s="31" t="s">
        <v>1139</v>
      </c>
      <c r="S284" s="55" t="s">
        <v>1265</v>
      </c>
      <c r="T284" s="31"/>
      <c r="U284" s="31">
        <f t="shared" si="86"/>
        <v>0</v>
      </c>
      <c r="V284" s="30"/>
      <c r="W284" s="272"/>
      <c r="X284" s="31"/>
      <c r="Y284" s="31">
        <f t="shared" si="72"/>
        <v>0</v>
      </c>
      <c r="AA284" s="31"/>
      <c r="AB284" s="31">
        <f t="shared" si="73"/>
        <v>0</v>
      </c>
      <c r="AC284" s="31"/>
      <c r="AD284" s="31">
        <f t="shared" si="74"/>
        <v>0</v>
      </c>
      <c r="AE284" s="31"/>
      <c r="AF284" s="31"/>
      <c r="AG284" s="31">
        <f t="shared" si="75"/>
        <v>0</v>
      </c>
      <c r="AH284" s="31">
        <f t="shared" si="76"/>
        <v>0</v>
      </c>
      <c r="AI284" s="31"/>
      <c r="AJ284" s="31">
        <f t="shared" si="77"/>
        <v>0</v>
      </c>
      <c r="AK284" s="31">
        <f t="shared" si="78"/>
        <v>0</v>
      </c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</row>
    <row r="285" spans="2:50" s="154" customFormat="1" ht="26" outlineLevel="1">
      <c r="B285" s="159" t="s">
        <v>1437</v>
      </c>
      <c r="C285" s="342" t="s">
        <v>2624</v>
      </c>
      <c r="D285" s="49" t="s">
        <v>1438</v>
      </c>
      <c r="E285" s="38">
        <v>43697</v>
      </c>
      <c r="F285" s="215" t="s">
        <v>12</v>
      </c>
      <c r="G285" s="46" t="s">
        <v>13</v>
      </c>
      <c r="H285" s="28">
        <f t="shared" si="79"/>
        <v>555</v>
      </c>
      <c r="I285" s="323">
        <v>275</v>
      </c>
      <c r="J285" s="323">
        <v>280</v>
      </c>
      <c r="K285" s="253">
        <v>0</v>
      </c>
      <c r="L285" s="31" t="s">
        <v>1139</v>
      </c>
      <c r="M285" s="31" t="s">
        <v>1139</v>
      </c>
      <c r="N285" s="31" t="s">
        <v>1140</v>
      </c>
      <c r="O285" s="31" t="s">
        <v>1139</v>
      </c>
      <c r="P285" s="31" t="s">
        <v>1140</v>
      </c>
      <c r="Q285" s="31" t="s">
        <v>1139</v>
      </c>
      <c r="R285" s="31" t="s">
        <v>1139</v>
      </c>
      <c r="S285" s="55" t="s">
        <v>1601</v>
      </c>
      <c r="T285" s="31"/>
      <c r="U285" s="31">
        <f t="shared" si="86"/>
        <v>0</v>
      </c>
      <c r="V285" s="30"/>
      <c r="W285" s="272"/>
      <c r="X285" s="31"/>
      <c r="Y285" s="31">
        <f t="shared" si="72"/>
        <v>0</v>
      </c>
      <c r="AA285" s="31"/>
      <c r="AB285" s="31">
        <f t="shared" si="73"/>
        <v>0</v>
      </c>
      <c r="AC285" s="31"/>
      <c r="AD285" s="31">
        <f t="shared" si="74"/>
        <v>0</v>
      </c>
      <c r="AE285" s="31"/>
      <c r="AF285" s="31"/>
      <c r="AG285" s="31">
        <f t="shared" si="75"/>
        <v>0</v>
      </c>
      <c r="AH285" s="31">
        <f t="shared" si="76"/>
        <v>0</v>
      </c>
      <c r="AI285" s="31"/>
      <c r="AJ285" s="31">
        <f t="shared" si="77"/>
        <v>0</v>
      </c>
      <c r="AK285" s="31">
        <f t="shared" si="78"/>
        <v>0</v>
      </c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</row>
    <row r="286" spans="2:50" s="154" customFormat="1" ht="39" outlineLevel="1">
      <c r="B286" s="159" t="s">
        <v>1439</v>
      </c>
      <c r="C286" s="380" t="s">
        <v>2625</v>
      </c>
      <c r="D286" s="53" t="s">
        <v>2821</v>
      </c>
      <c r="E286" s="38">
        <v>43798</v>
      </c>
      <c r="F286" s="215" t="s">
        <v>12</v>
      </c>
      <c r="G286" s="46" t="s">
        <v>13</v>
      </c>
      <c r="H286" s="28">
        <f t="shared" si="79"/>
        <v>2260</v>
      </c>
      <c r="I286" s="343">
        <v>435</v>
      </c>
      <c r="J286" s="343">
        <v>1825</v>
      </c>
      <c r="K286" s="253">
        <v>0</v>
      </c>
      <c r="L286" s="31" t="s">
        <v>1139</v>
      </c>
      <c r="M286" s="31" t="s">
        <v>1139</v>
      </c>
      <c r="N286" s="31" t="s">
        <v>1140</v>
      </c>
      <c r="O286" s="31" t="s">
        <v>1139</v>
      </c>
      <c r="P286" s="31" t="s">
        <v>1140</v>
      </c>
      <c r="Q286" s="31" t="s">
        <v>1139</v>
      </c>
      <c r="R286" s="31" t="s">
        <v>1139</v>
      </c>
      <c r="S286" s="55" t="s">
        <v>1602</v>
      </c>
      <c r="T286" s="31"/>
      <c r="U286" s="31">
        <f t="shared" si="86"/>
        <v>0</v>
      </c>
      <c r="V286" s="30"/>
      <c r="W286" s="272"/>
      <c r="X286" s="31"/>
      <c r="Y286" s="31">
        <f t="shared" si="72"/>
        <v>0</v>
      </c>
      <c r="AA286" s="31"/>
      <c r="AB286" s="31">
        <f t="shared" si="73"/>
        <v>0</v>
      </c>
      <c r="AC286" s="31"/>
      <c r="AD286" s="31">
        <f t="shared" si="74"/>
        <v>0</v>
      </c>
      <c r="AE286" s="31"/>
      <c r="AF286" s="31"/>
      <c r="AG286" s="31">
        <f t="shared" si="75"/>
        <v>0</v>
      </c>
      <c r="AH286" s="31">
        <f t="shared" si="76"/>
        <v>0</v>
      </c>
      <c r="AI286" s="31"/>
      <c r="AJ286" s="31">
        <f t="shared" si="77"/>
        <v>0</v>
      </c>
      <c r="AK286" s="31">
        <f t="shared" si="78"/>
        <v>0</v>
      </c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</row>
    <row r="287" spans="2:50" s="154" customFormat="1" ht="13">
      <c r="B287" s="409" t="s">
        <v>2623</v>
      </c>
      <c r="C287" s="409"/>
      <c r="D287" s="409"/>
      <c r="E287" s="410" t="s">
        <v>6</v>
      </c>
      <c r="F287" s="19" t="s">
        <v>7</v>
      </c>
      <c r="G287" s="42"/>
      <c r="H287" s="23">
        <f>H288/60</f>
        <v>124.75</v>
      </c>
      <c r="I287" s="23">
        <f>I288/60</f>
        <v>75.5</v>
      </c>
      <c r="J287" s="23">
        <f>J288/60</f>
        <v>49.25</v>
      </c>
      <c r="K287" s="252">
        <f>K288/60</f>
        <v>0</v>
      </c>
      <c r="L287" s="42"/>
      <c r="M287" s="42"/>
      <c r="N287" s="42"/>
      <c r="O287" s="42"/>
      <c r="P287" s="42"/>
      <c r="Q287" s="42"/>
      <c r="R287" s="42"/>
      <c r="S287" s="43"/>
      <c r="T287" s="42"/>
      <c r="U287" s="23">
        <f>U288/60</f>
        <v>0</v>
      </c>
      <c r="V287" s="43"/>
      <c r="W287" s="274"/>
      <c r="X287" s="42"/>
      <c r="Y287" s="23">
        <f>Y288/60</f>
        <v>0</v>
      </c>
      <c r="AA287" s="45"/>
      <c r="AB287" s="45">
        <f t="shared" ref="AB287:AK287" si="87">AB288/60</f>
        <v>0</v>
      </c>
      <c r="AC287" s="45"/>
      <c r="AD287" s="45">
        <f>AD288/60</f>
        <v>0</v>
      </c>
      <c r="AE287" s="45"/>
      <c r="AF287" s="45"/>
      <c r="AG287" s="45"/>
      <c r="AH287" s="45">
        <f>AH288/60</f>
        <v>0</v>
      </c>
      <c r="AI287" s="45"/>
      <c r="AJ287" s="42"/>
      <c r="AK287" s="45">
        <f t="shared" si="87"/>
        <v>0</v>
      </c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5"/>
      <c r="AW287" s="45"/>
      <c r="AX287" s="45">
        <f>AX288/60</f>
        <v>0</v>
      </c>
    </row>
    <row r="288" spans="2:50" s="154" customFormat="1" ht="13">
      <c r="B288" s="409"/>
      <c r="C288" s="409"/>
      <c r="D288" s="409"/>
      <c r="E288" s="410"/>
      <c r="F288" s="19" t="s">
        <v>8</v>
      </c>
      <c r="G288" s="45"/>
      <c r="H288" s="23">
        <f>SUM(I288:J288)</f>
        <v>7485</v>
      </c>
      <c r="I288" s="23">
        <f>SUM(I289:I292)</f>
        <v>4530</v>
      </c>
      <c r="J288" s="23">
        <f t="shared" ref="J288:K288" si="88">SUM(J289:J292)</f>
        <v>2955</v>
      </c>
      <c r="K288" s="23">
        <f t="shared" si="88"/>
        <v>0</v>
      </c>
      <c r="L288" s="42"/>
      <c r="M288" s="42"/>
      <c r="N288" s="42"/>
      <c r="O288" s="42"/>
      <c r="P288" s="42"/>
      <c r="Q288" s="42"/>
      <c r="R288" s="42"/>
      <c r="S288" s="43"/>
      <c r="T288" s="42"/>
      <c r="U288" s="23">
        <f t="shared" ref="U288" si="89">SUM(U289:U292)</f>
        <v>0</v>
      </c>
      <c r="V288" s="43"/>
      <c r="W288" s="274"/>
      <c r="X288" s="42"/>
      <c r="Y288" s="23">
        <f t="shared" ref="Y288" si="90">SUM(Y289:Y292)</f>
        <v>0</v>
      </c>
      <c r="AA288" s="45"/>
      <c r="AB288" s="23">
        <f t="shared" ref="AB288" si="91">SUM(AB289:AB292)</f>
        <v>0</v>
      </c>
      <c r="AC288" s="45"/>
      <c r="AD288" s="23">
        <f t="shared" ref="AD288" si="92">SUM(AD289:AD292)</f>
        <v>0</v>
      </c>
      <c r="AE288" s="45"/>
      <c r="AF288" s="45"/>
      <c r="AG288" s="45"/>
      <c r="AH288" s="23">
        <f t="shared" ref="AH288" si="93">SUM(AH289:AH292)</f>
        <v>0</v>
      </c>
      <c r="AI288" s="45"/>
      <c r="AJ288" s="42"/>
      <c r="AK288" s="23">
        <f t="shared" ref="AK288" si="94">SUM(AK289:AK292)</f>
        <v>0</v>
      </c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5"/>
      <c r="AW288" s="45"/>
      <c r="AX288" s="23">
        <f t="shared" ref="AX288" si="95">SUM(AX289:AX292)</f>
        <v>0</v>
      </c>
    </row>
    <row r="289" spans="2:50" s="154" customFormat="1" ht="13" outlineLevel="1">
      <c r="B289" s="159" t="s">
        <v>445</v>
      </c>
      <c r="C289" s="24" t="s">
        <v>446</v>
      </c>
      <c r="D289" s="49" t="s">
        <v>1436</v>
      </c>
      <c r="E289" s="38">
        <v>43628</v>
      </c>
      <c r="F289" s="215" t="s">
        <v>12</v>
      </c>
      <c r="G289" s="46" t="s">
        <v>13</v>
      </c>
      <c r="H289" s="28">
        <f t="shared" ref="H289:H291" si="96">I289+J289</f>
        <v>4920</v>
      </c>
      <c r="I289" s="71">
        <v>3610</v>
      </c>
      <c r="J289" s="71">
        <v>1310</v>
      </c>
      <c r="K289" s="253">
        <v>0</v>
      </c>
      <c r="L289" s="31" t="s">
        <v>1139</v>
      </c>
      <c r="M289" s="31" t="s">
        <v>1139</v>
      </c>
      <c r="N289" s="31" t="s">
        <v>1139</v>
      </c>
      <c r="O289" s="31" t="s">
        <v>1139</v>
      </c>
      <c r="P289" s="31" t="s">
        <v>1139</v>
      </c>
      <c r="Q289" s="31" t="s">
        <v>1139</v>
      </c>
      <c r="R289" s="31" t="s">
        <v>1139</v>
      </c>
      <c r="S289" s="55" t="s">
        <v>1239</v>
      </c>
      <c r="T289" s="31"/>
      <c r="U289" s="31">
        <f t="shared" ref="U289:U292" si="97">SUMIF(T289,"Y",I289)</f>
        <v>0</v>
      </c>
      <c r="V289" s="30"/>
      <c r="W289" s="272"/>
      <c r="X289" s="31"/>
      <c r="Y289" s="31">
        <f t="shared" ref="Y289:Y292" si="98">U289*X289</f>
        <v>0</v>
      </c>
      <c r="AA289" s="31"/>
      <c r="AB289" s="31">
        <f t="shared" ref="AB289:AB292" si="99">SUMIF(AA289,"Y",K289)*X289</f>
        <v>0</v>
      </c>
      <c r="AC289" s="31"/>
      <c r="AD289" s="31">
        <f t="shared" ref="AD289:AD292" si="100">(I289-AB289)*COUNTIF(AL289:AU289,"L")</f>
        <v>0</v>
      </c>
      <c r="AE289" s="31"/>
      <c r="AF289" s="31"/>
      <c r="AG289" s="31">
        <f t="shared" ref="AG289:AG292" si="101">IFERROR(COUNTIF(AL289:AU289,"S")/(COUNTIF(AL289:AU289,"V")+COUNTIF(AL289:AU289,"S")),0)</f>
        <v>0</v>
      </c>
      <c r="AH289" s="31">
        <f t="shared" ref="AH289:AH292" si="102">(Y289-AB289-AD289)*AG289</f>
        <v>0</v>
      </c>
      <c r="AI289" s="31"/>
      <c r="AJ289" s="31">
        <f t="shared" ref="AJ289:AJ292" si="103">COUNTIF(AL289:AU289,"V")</f>
        <v>0</v>
      </c>
      <c r="AK289" s="31">
        <f t="shared" ref="AK289:AK292" si="104">Y289-AB289-AD289-AH289</f>
        <v>0</v>
      </c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</row>
    <row r="290" spans="2:50" s="154" customFormat="1" ht="13" outlineLevel="1">
      <c r="B290" s="159" t="s">
        <v>447</v>
      </c>
      <c r="C290" s="24" t="s">
        <v>448</v>
      </c>
      <c r="D290" s="49" t="s">
        <v>23</v>
      </c>
      <c r="E290" s="38">
        <v>43642</v>
      </c>
      <c r="F290" s="215" t="s">
        <v>12</v>
      </c>
      <c r="G290" s="46" t="s">
        <v>24</v>
      </c>
      <c r="H290" s="28">
        <f t="shared" si="96"/>
        <v>330</v>
      </c>
      <c r="I290" s="71">
        <v>290</v>
      </c>
      <c r="J290" s="71">
        <v>40</v>
      </c>
      <c r="K290" s="253">
        <v>0</v>
      </c>
      <c r="L290" s="48" t="s">
        <v>1139</v>
      </c>
      <c r="M290" s="48" t="s">
        <v>1139</v>
      </c>
      <c r="N290" s="48" t="s">
        <v>1140</v>
      </c>
      <c r="O290" s="48" t="s">
        <v>1139</v>
      </c>
      <c r="P290" s="48" t="s">
        <v>1140</v>
      </c>
      <c r="Q290" s="48" t="s">
        <v>1140</v>
      </c>
      <c r="R290" s="48" t="s">
        <v>1140</v>
      </c>
      <c r="S290" s="55" t="s">
        <v>1239</v>
      </c>
      <c r="T290" s="31"/>
      <c r="U290" s="31">
        <f t="shared" si="97"/>
        <v>0</v>
      </c>
      <c r="V290" s="30"/>
      <c r="W290" s="272"/>
      <c r="X290" s="31"/>
      <c r="Y290" s="31">
        <f t="shared" si="98"/>
        <v>0</v>
      </c>
      <c r="AA290" s="31"/>
      <c r="AB290" s="31">
        <f t="shared" si="99"/>
        <v>0</v>
      </c>
      <c r="AC290" s="31"/>
      <c r="AD290" s="31">
        <f t="shared" si="100"/>
        <v>0</v>
      </c>
      <c r="AE290" s="31"/>
      <c r="AF290" s="31"/>
      <c r="AG290" s="31">
        <f t="shared" si="101"/>
        <v>0</v>
      </c>
      <c r="AH290" s="31">
        <f t="shared" si="102"/>
        <v>0</v>
      </c>
      <c r="AI290" s="31"/>
      <c r="AJ290" s="31">
        <f t="shared" si="103"/>
        <v>0</v>
      </c>
      <c r="AK290" s="31">
        <f t="shared" si="104"/>
        <v>0</v>
      </c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</row>
    <row r="291" spans="2:50" s="154" customFormat="1" ht="26" outlineLevel="1">
      <c r="B291" s="159" t="s">
        <v>1437</v>
      </c>
      <c r="C291" s="342" t="s">
        <v>2626</v>
      </c>
      <c r="D291" s="49" t="s">
        <v>1438</v>
      </c>
      <c r="E291" s="38">
        <v>43697</v>
      </c>
      <c r="F291" s="215" t="s">
        <v>12</v>
      </c>
      <c r="G291" s="46" t="s">
        <v>13</v>
      </c>
      <c r="H291" s="28">
        <f t="shared" si="96"/>
        <v>270</v>
      </c>
      <c r="I291" s="323">
        <v>90</v>
      </c>
      <c r="J291" s="323">
        <v>180</v>
      </c>
      <c r="K291" s="253">
        <v>0</v>
      </c>
      <c r="L291" s="31" t="s">
        <v>1139</v>
      </c>
      <c r="M291" s="31" t="s">
        <v>1139</v>
      </c>
      <c r="N291" s="31" t="s">
        <v>1140</v>
      </c>
      <c r="O291" s="31" t="s">
        <v>1139</v>
      </c>
      <c r="P291" s="31" t="s">
        <v>1140</v>
      </c>
      <c r="Q291" s="31" t="s">
        <v>1139</v>
      </c>
      <c r="R291" s="31" t="s">
        <v>1139</v>
      </c>
      <c r="S291" s="55" t="s">
        <v>1601</v>
      </c>
      <c r="T291" s="31"/>
      <c r="U291" s="31">
        <f t="shared" si="97"/>
        <v>0</v>
      </c>
      <c r="V291" s="30"/>
      <c r="W291" s="272"/>
      <c r="X291" s="31"/>
      <c r="Y291" s="31">
        <f t="shared" si="98"/>
        <v>0</v>
      </c>
      <c r="AA291" s="31"/>
      <c r="AB291" s="31">
        <f t="shared" si="99"/>
        <v>0</v>
      </c>
      <c r="AC291" s="31"/>
      <c r="AD291" s="31">
        <f t="shared" si="100"/>
        <v>0</v>
      </c>
      <c r="AE291" s="31"/>
      <c r="AF291" s="31"/>
      <c r="AG291" s="31">
        <f t="shared" si="101"/>
        <v>0</v>
      </c>
      <c r="AH291" s="31">
        <f t="shared" si="102"/>
        <v>0</v>
      </c>
      <c r="AI291" s="31"/>
      <c r="AJ291" s="31">
        <f t="shared" si="103"/>
        <v>0</v>
      </c>
      <c r="AK291" s="31">
        <f t="shared" si="104"/>
        <v>0</v>
      </c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</row>
    <row r="292" spans="2:50" s="154" customFormat="1" ht="39" outlineLevel="1">
      <c r="B292" s="159" t="s">
        <v>1439</v>
      </c>
      <c r="C292" s="380" t="s">
        <v>2830</v>
      </c>
      <c r="D292" s="53" t="s">
        <v>2821</v>
      </c>
      <c r="E292" s="38">
        <v>43798</v>
      </c>
      <c r="F292" s="215" t="s">
        <v>12</v>
      </c>
      <c r="G292" s="46" t="s">
        <v>13</v>
      </c>
      <c r="H292" s="28">
        <v>1965</v>
      </c>
      <c r="I292" s="343">
        <v>540</v>
      </c>
      <c r="J292" s="343">
        <v>1425</v>
      </c>
      <c r="K292" s="253">
        <v>0</v>
      </c>
      <c r="L292" s="31" t="s">
        <v>1139</v>
      </c>
      <c r="M292" s="31" t="s">
        <v>1139</v>
      </c>
      <c r="N292" s="31" t="s">
        <v>1140</v>
      </c>
      <c r="O292" s="31" t="s">
        <v>1139</v>
      </c>
      <c r="P292" s="31" t="s">
        <v>1140</v>
      </c>
      <c r="Q292" s="31" t="s">
        <v>1139</v>
      </c>
      <c r="R292" s="31" t="s">
        <v>1139</v>
      </c>
      <c r="S292" s="55" t="s">
        <v>1602</v>
      </c>
      <c r="T292" s="31"/>
      <c r="U292" s="31">
        <f t="shared" si="97"/>
        <v>0</v>
      </c>
      <c r="V292" s="30"/>
      <c r="W292" s="272"/>
      <c r="X292" s="31"/>
      <c r="Y292" s="31">
        <f t="shared" si="98"/>
        <v>0</v>
      </c>
      <c r="AA292" s="31"/>
      <c r="AB292" s="31">
        <f t="shared" si="99"/>
        <v>0</v>
      </c>
      <c r="AC292" s="31"/>
      <c r="AD292" s="31">
        <f t="shared" si="100"/>
        <v>0</v>
      </c>
      <c r="AE292" s="31"/>
      <c r="AF292" s="31"/>
      <c r="AG292" s="31">
        <f t="shared" si="101"/>
        <v>0</v>
      </c>
      <c r="AH292" s="31">
        <f t="shared" si="102"/>
        <v>0</v>
      </c>
      <c r="AI292" s="31"/>
      <c r="AJ292" s="31">
        <f t="shared" si="103"/>
        <v>0</v>
      </c>
      <c r="AK292" s="31">
        <f t="shared" si="104"/>
        <v>0</v>
      </c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</row>
    <row r="293" spans="2:50" s="154" customFormat="1" ht="13">
      <c r="B293" s="405" t="s">
        <v>454</v>
      </c>
      <c r="C293" s="405"/>
      <c r="D293" s="405"/>
      <c r="E293" s="406"/>
      <c r="F293" s="41" t="s">
        <v>7</v>
      </c>
      <c r="G293" s="42"/>
      <c r="H293" s="23">
        <f>H294/60</f>
        <v>556.61666666666667</v>
      </c>
      <c r="I293" s="23">
        <f>I294/60</f>
        <v>156.19999999999999</v>
      </c>
      <c r="J293" s="23">
        <f>J294/60</f>
        <v>400.41666666666669</v>
      </c>
      <c r="K293" s="252">
        <f>K294/60</f>
        <v>60.1</v>
      </c>
      <c r="L293" s="42"/>
      <c r="M293" s="42"/>
      <c r="N293" s="42"/>
      <c r="O293" s="42"/>
      <c r="P293" s="42"/>
      <c r="Q293" s="42"/>
      <c r="R293" s="42"/>
      <c r="S293" s="43"/>
      <c r="T293" s="42"/>
      <c r="U293" s="23">
        <f>U294/60</f>
        <v>0</v>
      </c>
      <c r="V293" s="43"/>
      <c r="W293" s="274"/>
      <c r="X293" s="42"/>
      <c r="Y293" s="23">
        <f>Y294/60</f>
        <v>0</v>
      </c>
      <c r="AA293" s="45"/>
      <c r="AB293" s="45">
        <f t="shared" ref="AB293:AK293" si="105">AB294/60</f>
        <v>0</v>
      </c>
      <c r="AC293" s="45"/>
      <c r="AD293" s="45">
        <f>AD294/60</f>
        <v>0</v>
      </c>
      <c r="AE293" s="45"/>
      <c r="AF293" s="45"/>
      <c r="AG293" s="45"/>
      <c r="AH293" s="45">
        <f>AH294/60</f>
        <v>0</v>
      </c>
      <c r="AI293" s="45"/>
      <c r="AJ293" s="42"/>
      <c r="AK293" s="45">
        <f t="shared" si="105"/>
        <v>0</v>
      </c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5"/>
      <c r="AW293" s="45"/>
      <c r="AX293" s="45">
        <f>AX294/60</f>
        <v>0</v>
      </c>
    </row>
    <row r="294" spans="2:50" s="154" customFormat="1" ht="13">
      <c r="B294" s="405"/>
      <c r="C294" s="405"/>
      <c r="D294" s="405"/>
      <c r="E294" s="406"/>
      <c r="F294" s="44" t="s">
        <v>8</v>
      </c>
      <c r="G294" s="45"/>
      <c r="H294" s="23">
        <f>SUM(I294:J294)</f>
        <v>33397</v>
      </c>
      <c r="I294" s="23">
        <f>SUMIF(F295:F319,"DQA",$I295:$I319)</f>
        <v>9372</v>
      </c>
      <c r="J294" s="23">
        <f>SUMIF(F295:F319,"DQA",$J295:$J319)</f>
        <v>24025</v>
      </c>
      <c r="K294" s="252">
        <f>SUM(K295:K324)</f>
        <v>3606</v>
      </c>
      <c r="L294" s="42"/>
      <c r="M294" s="42"/>
      <c r="N294" s="42"/>
      <c r="O294" s="42"/>
      <c r="P294" s="42"/>
      <c r="Q294" s="42"/>
      <c r="R294" s="42"/>
      <c r="S294" s="43"/>
      <c r="T294" s="42"/>
      <c r="U294" s="23">
        <f>SUM(U295:U319)</f>
        <v>0</v>
      </c>
      <c r="V294" s="43"/>
      <c r="W294" s="274"/>
      <c r="X294" s="42"/>
      <c r="Y294" s="23">
        <f>SUM(Y295:Y319)</f>
        <v>0</v>
      </c>
      <c r="AA294" s="45"/>
      <c r="AB294" s="45">
        <f t="shared" ref="AB294" si="106">SUM(AB295:AB319)</f>
        <v>0</v>
      </c>
      <c r="AC294" s="45"/>
      <c r="AD294" s="45">
        <f>SUM(AD295:AD319)</f>
        <v>0</v>
      </c>
      <c r="AE294" s="45"/>
      <c r="AF294" s="45"/>
      <c r="AG294" s="45"/>
      <c r="AH294" s="45">
        <f>SUM(AH295:AH319)</f>
        <v>0</v>
      </c>
      <c r="AI294" s="45"/>
      <c r="AJ294" s="42"/>
      <c r="AK294" s="45">
        <f t="shared" ref="AK294" si="107">SUM(AK295:AK319)</f>
        <v>0</v>
      </c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5"/>
      <c r="AW294" s="45"/>
      <c r="AX294" s="45">
        <f t="shared" ref="AX294" si="108">SUM(AX295:AX319)</f>
        <v>0</v>
      </c>
    </row>
    <row r="295" spans="2:50" s="154" customFormat="1" ht="13" outlineLevel="1">
      <c r="B295" s="160" t="s">
        <v>456</v>
      </c>
      <c r="C295" s="39" t="s">
        <v>457</v>
      </c>
      <c r="D295" s="15" t="s">
        <v>19</v>
      </c>
      <c r="E295" s="16">
        <v>43656</v>
      </c>
      <c r="F295" s="17" t="s">
        <v>12</v>
      </c>
      <c r="G295" s="27" t="s">
        <v>13</v>
      </c>
      <c r="H295" s="28">
        <f t="shared" ref="H295:H324" si="109">I295+J295</f>
        <v>755</v>
      </c>
      <c r="I295" s="48">
        <v>35</v>
      </c>
      <c r="J295" s="48">
        <v>720</v>
      </c>
      <c r="K295" s="255">
        <f>I295/2</f>
        <v>17.5</v>
      </c>
      <c r="L295" s="31" t="s">
        <v>1139</v>
      </c>
      <c r="M295" s="31" t="s">
        <v>1139</v>
      </c>
      <c r="N295" s="31" t="s">
        <v>1139</v>
      </c>
      <c r="O295" s="31" t="s">
        <v>1139</v>
      </c>
      <c r="P295" s="31" t="s">
        <v>1140</v>
      </c>
      <c r="Q295" s="31" t="s">
        <v>1139</v>
      </c>
      <c r="R295" s="31" t="s">
        <v>1139</v>
      </c>
      <c r="S295" s="55"/>
      <c r="T295" s="31"/>
      <c r="U295" s="31">
        <f t="shared" ref="U295:U324" si="110">SUMIF(T295,"Y",I295)</f>
        <v>0</v>
      </c>
      <c r="V295" s="30"/>
      <c r="W295" s="272"/>
      <c r="X295" s="31"/>
      <c r="Y295" s="31">
        <f>U295*X295/2</f>
        <v>0</v>
      </c>
      <c r="AA295" s="174"/>
      <c r="AB295" s="31">
        <f t="shared" ref="AB295:AB322" si="111">SUMIF(AA295,"Y",K295)*X295</f>
        <v>0</v>
      </c>
      <c r="AC295" s="31"/>
      <c r="AD295" s="31">
        <f t="shared" ref="AD295:AD324" si="112">(I295-AB295)*COUNTIF(AL295:AU295,"L")</f>
        <v>0</v>
      </c>
      <c r="AE295" s="31"/>
      <c r="AF295" s="31"/>
      <c r="AG295" s="31">
        <f t="shared" ref="AG295:AG324" si="113">IFERROR(COUNTIF(AL295:AU295,"S")/(COUNTIF(AL295:AU295,"V")+COUNTIF(AL295:AU295,"S")),0)</f>
        <v>0</v>
      </c>
      <c r="AH295" s="31">
        <f t="shared" ref="AH295:AH324" si="114">(Y295-AB295-AD295)*AG295</f>
        <v>0</v>
      </c>
      <c r="AI295" s="31"/>
      <c r="AJ295" s="173"/>
      <c r="AK295" s="31">
        <f t="shared" ref="AK295:AK324" si="115">Y295-AB295-AD295-AH295</f>
        <v>0</v>
      </c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</row>
    <row r="296" spans="2:50" s="154" customFormat="1" ht="13" outlineLevel="1">
      <c r="B296" s="160" t="s">
        <v>458</v>
      </c>
      <c r="C296" s="39" t="s">
        <v>459</v>
      </c>
      <c r="D296" s="15" t="s">
        <v>36</v>
      </c>
      <c r="E296" s="16">
        <v>43656</v>
      </c>
      <c r="F296" s="17" t="s">
        <v>12</v>
      </c>
      <c r="G296" s="27" t="s">
        <v>13</v>
      </c>
      <c r="H296" s="28">
        <f t="shared" si="109"/>
        <v>995</v>
      </c>
      <c r="I296" s="48">
        <v>35</v>
      </c>
      <c r="J296" s="48">
        <v>960</v>
      </c>
      <c r="K296" s="255">
        <f t="shared" ref="K296:K302" si="116">I296/2</f>
        <v>17.5</v>
      </c>
      <c r="L296" s="31" t="s">
        <v>1139</v>
      </c>
      <c r="M296" s="31" t="s">
        <v>1139</v>
      </c>
      <c r="N296" s="31" t="s">
        <v>1139</v>
      </c>
      <c r="O296" s="31" t="s">
        <v>1139</v>
      </c>
      <c r="P296" s="31" t="s">
        <v>1140</v>
      </c>
      <c r="Q296" s="31" t="s">
        <v>1139</v>
      </c>
      <c r="R296" s="31" t="s">
        <v>1139</v>
      </c>
      <c r="S296" s="55" t="s">
        <v>1267</v>
      </c>
      <c r="T296" s="31"/>
      <c r="U296" s="31">
        <f t="shared" si="110"/>
        <v>0</v>
      </c>
      <c r="V296" s="30"/>
      <c r="W296" s="272"/>
      <c r="X296" s="31"/>
      <c r="Y296" s="31">
        <f t="shared" ref="Y296:Y324" si="117">U296*X296/2</f>
        <v>0</v>
      </c>
      <c r="AA296" s="174"/>
      <c r="AB296" s="31">
        <f t="shared" si="111"/>
        <v>0</v>
      </c>
      <c r="AC296" s="31"/>
      <c r="AD296" s="31">
        <f t="shared" si="112"/>
        <v>0</v>
      </c>
      <c r="AE296" s="31"/>
      <c r="AF296" s="31"/>
      <c r="AG296" s="31">
        <f t="shared" si="113"/>
        <v>0</v>
      </c>
      <c r="AH296" s="31">
        <f t="shared" si="114"/>
        <v>0</v>
      </c>
      <c r="AI296" s="31"/>
      <c r="AJ296" s="173"/>
      <c r="AK296" s="31">
        <f t="shared" si="115"/>
        <v>0</v>
      </c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</row>
    <row r="297" spans="2:50" s="154" customFormat="1" ht="13" outlineLevel="1">
      <c r="B297" s="160" t="s">
        <v>460</v>
      </c>
      <c r="C297" s="39" t="s">
        <v>461</v>
      </c>
      <c r="D297" s="15" t="s">
        <v>36</v>
      </c>
      <c r="E297" s="16">
        <v>43656</v>
      </c>
      <c r="F297" s="17" t="s">
        <v>12</v>
      </c>
      <c r="G297" s="27" t="s">
        <v>13</v>
      </c>
      <c r="H297" s="28">
        <f t="shared" si="109"/>
        <v>755</v>
      </c>
      <c r="I297" s="48">
        <v>35</v>
      </c>
      <c r="J297" s="48">
        <v>720</v>
      </c>
      <c r="K297" s="255">
        <f t="shared" si="116"/>
        <v>17.5</v>
      </c>
      <c r="L297" s="31" t="s">
        <v>1139</v>
      </c>
      <c r="M297" s="31" t="s">
        <v>1139</v>
      </c>
      <c r="N297" s="31" t="s">
        <v>1139</v>
      </c>
      <c r="O297" s="31" t="s">
        <v>1139</v>
      </c>
      <c r="P297" s="31" t="s">
        <v>1140</v>
      </c>
      <c r="Q297" s="31" t="s">
        <v>1139</v>
      </c>
      <c r="R297" s="31" t="s">
        <v>1139</v>
      </c>
      <c r="S297" s="55" t="s">
        <v>1267</v>
      </c>
      <c r="T297" s="31"/>
      <c r="U297" s="31">
        <f t="shared" si="110"/>
        <v>0</v>
      </c>
      <c r="V297" s="30"/>
      <c r="W297" s="272"/>
      <c r="X297" s="31"/>
      <c r="Y297" s="31">
        <f t="shared" si="117"/>
        <v>0</v>
      </c>
      <c r="AA297" s="174"/>
      <c r="AB297" s="31">
        <f t="shared" si="111"/>
        <v>0</v>
      </c>
      <c r="AC297" s="31"/>
      <c r="AD297" s="31">
        <f t="shared" si="112"/>
        <v>0</v>
      </c>
      <c r="AE297" s="31"/>
      <c r="AF297" s="31"/>
      <c r="AG297" s="31">
        <f t="shared" si="113"/>
        <v>0</v>
      </c>
      <c r="AH297" s="31">
        <f t="shared" si="114"/>
        <v>0</v>
      </c>
      <c r="AI297" s="31"/>
      <c r="AJ297" s="173"/>
      <c r="AK297" s="31">
        <f t="shared" si="115"/>
        <v>0</v>
      </c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</row>
    <row r="298" spans="2:50" s="154" customFormat="1" ht="13" outlineLevel="1">
      <c r="B298" s="160" t="s">
        <v>462</v>
      </c>
      <c r="C298" s="39" t="s">
        <v>463</v>
      </c>
      <c r="D298" s="15" t="s">
        <v>36</v>
      </c>
      <c r="E298" s="16">
        <v>43656</v>
      </c>
      <c r="F298" s="17" t="s">
        <v>12</v>
      </c>
      <c r="G298" s="27" t="s">
        <v>13</v>
      </c>
      <c r="H298" s="28">
        <f t="shared" si="109"/>
        <v>525</v>
      </c>
      <c r="I298" s="48">
        <v>45</v>
      </c>
      <c r="J298" s="48">
        <v>480</v>
      </c>
      <c r="K298" s="255">
        <f t="shared" si="116"/>
        <v>22.5</v>
      </c>
      <c r="L298" s="31" t="s">
        <v>1139</v>
      </c>
      <c r="M298" s="31" t="s">
        <v>1139</v>
      </c>
      <c r="N298" s="31" t="s">
        <v>1139</v>
      </c>
      <c r="O298" s="31" t="s">
        <v>1139</v>
      </c>
      <c r="P298" s="31" t="s">
        <v>1140</v>
      </c>
      <c r="Q298" s="31" t="s">
        <v>1139</v>
      </c>
      <c r="R298" s="31" t="s">
        <v>1139</v>
      </c>
      <c r="S298" s="55" t="s">
        <v>1267</v>
      </c>
      <c r="T298" s="31"/>
      <c r="U298" s="31">
        <f t="shared" si="110"/>
        <v>0</v>
      </c>
      <c r="V298" s="30"/>
      <c r="W298" s="272"/>
      <c r="X298" s="31"/>
      <c r="Y298" s="31">
        <f t="shared" si="117"/>
        <v>0</v>
      </c>
      <c r="AA298" s="174"/>
      <c r="AB298" s="31">
        <f t="shared" si="111"/>
        <v>0</v>
      </c>
      <c r="AC298" s="31"/>
      <c r="AD298" s="31">
        <f t="shared" si="112"/>
        <v>0</v>
      </c>
      <c r="AE298" s="31"/>
      <c r="AF298" s="31"/>
      <c r="AG298" s="31">
        <f t="shared" si="113"/>
        <v>0</v>
      </c>
      <c r="AH298" s="31">
        <f t="shared" si="114"/>
        <v>0</v>
      </c>
      <c r="AI298" s="31"/>
      <c r="AJ298" s="173"/>
      <c r="AK298" s="31">
        <f t="shared" si="115"/>
        <v>0</v>
      </c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</row>
    <row r="299" spans="2:50" s="154" customFormat="1" ht="13" outlineLevel="1">
      <c r="B299" s="160" t="s">
        <v>464</v>
      </c>
      <c r="C299" s="39" t="s">
        <v>465</v>
      </c>
      <c r="D299" s="15" t="s">
        <v>36</v>
      </c>
      <c r="E299" s="16">
        <v>43656</v>
      </c>
      <c r="F299" s="17" t="s">
        <v>12</v>
      </c>
      <c r="G299" s="27" t="s">
        <v>24</v>
      </c>
      <c r="H299" s="28">
        <f t="shared" si="109"/>
        <v>542</v>
      </c>
      <c r="I299" s="48">
        <v>62</v>
      </c>
      <c r="J299" s="48">
        <v>480</v>
      </c>
      <c r="K299" s="255">
        <f t="shared" si="116"/>
        <v>31</v>
      </c>
      <c r="L299" s="31" t="s">
        <v>1139</v>
      </c>
      <c r="M299" s="31" t="s">
        <v>1139</v>
      </c>
      <c r="N299" s="31" t="s">
        <v>1139</v>
      </c>
      <c r="O299" s="31" t="s">
        <v>1139</v>
      </c>
      <c r="P299" s="31" t="s">
        <v>1140</v>
      </c>
      <c r="Q299" s="31" t="s">
        <v>1139</v>
      </c>
      <c r="R299" s="31" t="s">
        <v>1139</v>
      </c>
      <c r="S299" s="55" t="s">
        <v>1267</v>
      </c>
      <c r="T299" s="31"/>
      <c r="U299" s="31">
        <f t="shared" si="110"/>
        <v>0</v>
      </c>
      <c r="V299" s="30"/>
      <c r="W299" s="272"/>
      <c r="X299" s="31"/>
      <c r="Y299" s="31">
        <f t="shared" si="117"/>
        <v>0</v>
      </c>
      <c r="AA299" s="174"/>
      <c r="AB299" s="31">
        <f t="shared" si="111"/>
        <v>0</v>
      </c>
      <c r="AC299" s="31"/>
      <c r="AD299" s="31">
        <f t="shared" si="112"/>
        <v>0</v>
      </c>
      <c r="AE299" s="31"/>
      <c r="AF299" s="31"/>
      <c r="AG299" s="31">
        <f t="shared" si="113"/>
        <v>0</v>
      </c>
      <c r="AH299" s="31">
        <f t="shared" si="114"/>
        <v>0</v>
      </c>
      <c r="AI299" s="31"/>
      <c r="AJ299" s="173"/>
      <c r="AK299" s="31">
        <f t="shared" si="115"/>
        <v>0</v>
      </c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</row>
    <row r="300" spans="2:50" s="154" customFormat="1" ht="13" outlineLevel="1">
      <c r="B300" s="160" t="s">
        <v>466</v>
      </c>
      <c r="C300" s="39" t="s">
        <v>467</v>
      </c>
      <c r="D300" s="15" t="s">
        <v>156</v>
      </c>
      <c r="E300" s="16">
        <v>43656</v>
      </c>
      <c r="F300" s="17" t="s">
        <v>12</v>
      </c>
      <c r="G300" s="27" t="s">
        <v>24</v>
      </c>
      <c r="H300" s="28">
        <f t="shared" si="109"/>
        <v>515</v>
      </c>
      <c r="I300" s="48">
        <v>35</v>
      </c>
      <c r="J300" s="48">
        <v>480</v>
      </c>
      <c r="K300" s="255">
        <f t="shared" si="116"/>
        <v>17.5</v>
      </c>
      <c r="L300" s="31" t="s">
        <v>1139</v>
      </c>
      <c r="M300" s="31" t="s">
        <v>1139</v>
      </c>
      <c r="N300" s="31" t="s">
        <v>1139</v>
      </c>
      <c r="O300" s="31" t="s">
        <v>1139</v>
      </c>
      <c r="P300" s="31" t="s">
        <v>1140</v>
      </c>
      <c r="Q300" s="31" t="s">
        <v>1139</v>
      </c>
      <c r="R300" s="31" t="s">
        <v>1139</v>
      </c>
      <c r="S300" s="55" t="s">
        <v>1267</v>
      </c>
      <c r="T300" s="31"/>
      <c r="U300" s="31">
        <f t="shared" si="110"/>
        <v>0</v>
      </c>
      <c r="V300" s="30"/>
      <c r="W300" s="272"/>
      <c r="X300" s="31"/>
      <c r="Y300" s="31">
        <f t="shared" si="117"/>
        <v>0</v>
      </c>
      <c r="AA300" s="174"/>
      <c r="AB300" s="31">
        <f t="shared" si="111"/>
        <v>0</v>
      </c>
      <c r="AC300" s="31"/>
      <c r="AD300" s="31">
        <f t="shared" si="112"/>
        <v>0</v>
      </c>
      <c r="AE300" s="31"/>
      <c r="AF300" s="31"/>
      <c r="AG300" s="31">
        <f t="shared" si="113"/>
        <v>0</v>
      </c>
      <c r="AH300" s="31">
        <f t="shared" si="114"/>
        <v>0</v>
      </c>
      <c r="AI300" s="31"/>
      <c r="AJ300" s="173"/>
      <c r="AK300" s="31">
        <f t="shared" si="115"/>
        <v>0</v>
      </c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</row>
    <row r="301" spans="2:50" s="154" customFormat="1" ht="13" outlineLevel="1">
      <c r="B301" s="160" t="s">
        <v>468</v>
      </c>
      <c r="C301" s="39" t="s">
        <v>469</v>
      </c>
      <c r="D301" s="15" t="s">
        <v>23</v>
      </c>
      <c r="E301" s="16">
        <v>43656</v>
      </c>
      <c r="F301" s="17" t="s">
        <v>12</v>
      </c>
      <c r="G301" s="27" t="s">
        <v>24</v>
      </c>
      <c r="H301" s="28">
        <f t="shared" si="109"/>
        <v>515</v>
      </c>
      <c r="I301" s="48">
        <v>35</v>
      </c>
      <c r="J301" s="48">
        <v>480</v>
      </c>
      <c r="K301" s="255">
        <f t="shared" si="116"/>
        <v>17.5</v>
      </c>
      <c r="L301" s="31" t="s">
        <v>1139</v>
      </c>
      <c r="M301" s="31" t="s">
        <v>1139</v>
      </c>
      <c r="N301" s="31" t="s">
        <v>1139</v>
      </c>
      <c r="O301" s="31" t="s">
        <v>1139</v>
      </c>
      <c r="P301" s="31" t="s">
        <v>1139</v>
      </c>
      <c r="Q301" s="31" t="s">
        <v>1139</v>
      </c>
      <c r="R301" s="31" t="s">
        <v>1139</v>
      </c>
      <c r="S301" s="55" t="s">
        <v>1267</v>
      </c>
      <c r="T301" s="31"/>
      <c r="U301" s="31">
        <f t="shared" si="110"/>
        <v>0</v>
      </c>
      <c r="V301" s="30"/>
      <c r="W301" s="272"/>
      <c r="X301" s="31"/>
      <c r="Y301" s="31">
        <f t="shared" si="117"/>
        <v>0</v>
      </c>
      <c r="AA301" s="174"/>
      <c r="AB301" s="31">
        <f t="shared" si="111"/>
        <v>0</v>
      </c>
      <c r="AC301" s="31"/>
      <c r="AD301" s="31">
        <f t="shared" si="112"/>
        <v>0</v>
      </c>
      <c r="AE301" s="31"/>
      <c r="AF301" s="31"/>
      <c r="AG301" s="31">
        <f t="shared" si="113"/>
        <v>0</v>
      </c>
      <c r="AH301" s="31">
        <f t="shared" si="114"/>
        <v>0</v>
      </c>
      <c r="AI301" s="31"/>
      <c r="AJ301" s="173"/>
      <c r="AK301" s="31">
        <f t="shared" si="115"/>
        <v>0</v>
      </c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</row>
    <row r="302" spans="2:50" s="154" customFormat="1" ht="13" outlineLevel="1">
      <c r="B302" s="160" t="s">
        <v>470</v>
      </c>
      <c r="C302" s="39" t="s">
        <v>471</v>
      </c>
      <c r="D302" s="15" t="s">
        <v>23</v>
      </c>
      <c r="E302" s="16">
        <v>43656</v>
      </c>
      <c r="F302" s="17" t="s">
        <v>12</v>
      </c>
      <c r="G302" s="27" t="s">
        <v>24</v>
      </c>
      <c r="H302" s="28">
        <f t="shared" si="109"/>
        <v>515</v>
      </c>
      <c r="I302" s="48">
        <v>35</v>
      </c>
      <c r="J302" s="48">
        <v>480</v>
      </c>
      <c r="K302" s="255">
        <f t="shared" si="116"/>
        <v>17.5</v>
      </c>
      <c r="L302" s="31" t="s">
        <v>1139</v>
      </c>
      <c r="M302" s="31" t="s">
        <v>1139</v>
      </c>
      <c r="N302" s="31" t="s">
        <v>1139</v>
      </c>
      <c r="O302" s="31" t="s">
        <v>1139</v>
      </c>
      <c r="P302" s="31" t="s">
        <v>1139</v>
      </c>
      <c r="Q302" s="31" t="s">
        <v>1139</v>
      </c>
      <c r="R302" s="31" t="s">
        <v>1139</v>
      </c>
      <c r="S302" s="55" t="s">
        <v>1267</v>
      </c>
      <c r="T302" s="31"/>
      <c r="U302" s="31">
        <f t="shared" si="110"/>
        <v>0</v>
      </c>
      <c r="V302" s="30"/>
      <c r="W302" s="272"/>
      <c r="X302" s="31"/>
      <c r="Y302" s="31">
        <f t="shared" si="117"/>
        <v>0</v>
      </c>
      <c r="AA302" s="174"/>
      <c r="AB302" s="31">
        <f t="shared" si="111"/>
        <v>0</v>
      </c>
      <c r="AC302" s="31"/>
      <c r="AD302" s="31">
        <f t="shared" si="112"/>
        <v>0</v>
      </c>
      <c r="AE302" s="31"/>
      <c r="AF302" s="31"/>
      <c r="AG302" s="31">
        <f t="shared" si="113"/>
        <v>0</v>
      </c>
      <c r="AH302" s="31">
        <f t="shared" si="114"/>
        <v>0</v>
      </c>
      <c r="AI302" s="31"/>
      <c r="AJ302" s="173"/>
      <c r="AK302" s="31">
        <f t="shared" si="115"/>
        <v>0</v>
      </c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</row>
    <row r="303" spans="2:50" s="154" customFormat="1" ht="13" outlineLevel="1">
      <c r="B303" s="160" t="s">
        <v>472</v>
      </c>
      <c r="C303" s="39" t="s">
        <v>473</v>
      </c>
      <c r="D303" s="15" t="s">
        <v>156</v>
      </c>
      <c r="E303" s="16">
        <v>43656</v>
      </c>
      <c r="F303" s="17" t="s">
        <v>12</v>
      </c>
      <c r="G303" s="27" t="s">
        <v>13</v>
      </c>
      <c r="H303" s="28">
        <f t="shared" si="109"/>
        <v>790</v>
      </c>
      <c r="I303" s="48">
        <v>40</v>
      </c>
      <c r="J303" s="48">
        <v>750</v>
      </c>
      <c r="K303" s="255">
        <v>0</v>
      </c>
      <c r="L303" s="31" t="s">
        <v>1139</v>
      </c>
      <c r="M303" s="31" t="s">
        <v>1139</v>
      </c>
      <c r="N303" s="31" t="s">
        <v>1140</v>
      </c>
      <c r="O303" s="31" t="s">
        <v>1139</v>
      </c>
      <c r="P303" s="31" t="s">
        <v>1140</v>
      </c>
      <c r="Q303" s="31" t="s">
        <v>1139</v>
      </c>
      <c r="R303" s="31" t="s">
        <v>1139</v>
      </c>
      <c r="S303" s="55" t="s">
        <v>1267</v>
      </c>
      <c r="T303" s="31"/>
      <c r="U303" s="31">
        <f t="shared" si="110"/>
        <v>0</v>
      </c>
      <c r="V303" s="30"/>
      <c r="W303" s="272"/>
      <c r="X303" s="31"/>
      <c r="Y303" s="31">
        <f t="shared" si="117"/>
        <v>0</v>
      </c>
      <c r="AA303" s="174"/>
      <c r="AB303" s="31">
        <f t="shared" si="111"/>
        <v>0</v>
      </c>
      <c r="AC303" s="31"/>
      <c r="AD303" s="31">
        <f t="shared" si="112"/>
        <v>0</v>
      </c>
      <c r="AE303" s="31"/>
      <c r="AF303" s="31"/>
      <c r="AG303" s="31">
        <f t="shared" si="113"/>
        <v>0</v>
      </c>
      <c r="AH303" s="31">
        <f t="shared" si="114"/>
        <v>0</v>
      </c>
      <c r="AI303" s="31"/>
      <c r="AJ303" s="173"/>
      <c r="AK303" s="31">
        <f t="shared" si="115"/>
        <v>0</v>
      </c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</row>
    <row r="304" spans="2:50" s="154" customFormat="1" ht="13" outlineLevel="1">
      <c r="B304" s="160" t="s">
        <v>474</v>
      </c>
      <c r="C304" s="39" t="s">
        <v>1440</v>
      </c>
      <c r="D304" s="15" t="s">
        <v>19</v>
      </c>
      <c r="E304" s="16">
        <v>43656</v>
      </c>
      <c r="F304" s="17" t="s">
        <v>12</v>
      </c>
      <c r="G304" s="27" t="s">
        <v>13</v>
      </c>
      <c r="H304" s="28">
        <f t="shared" si="109"/>
        <v>275</v>
      </c>
      <c r="I304" s="48">
        <v>35</v>
      </c>
      <c r="J304" s="48">
        <v>240</v>
      </c>
      <c r="K304" s="255">
        <f>I304/2</f>
        <v>17.5</v>
      </c>
      <c r="L304" s="31" t="s">
        <v>1139</v>
      </c>
      <c r="M304" s="31" t="s">
        <v>1139</v>
      </c>
      <c r="N304" s="31" t="s">
        <v>1140</v>
      </c>
      <c r="O304" s="31" t="s">
        <v>1139</v>
      </c>
      <c r="P304" s="31" t="s">
        <v>1140</v>
      </c>
      <c r="Q304" s="31" t="s">
        <v>1139</v>
      </c>
      <c r="R304" s="31" t="s">
        <v>1139</v>
      </c>
      <c r="S304" s="55" t="s">
        <v>1267</v>
      </c>
      <c r="T304" s="31"/>
      <c r="U304" s="31">
        <f t="shared" si="110"/>
        <v>0</v>
      </c>
      <c r="V304" s="30"/>
      <c r="W304" s="272"/>
      <c r="X304" s="31"/>
      <c r="Y304" s="31">
        <f t="shared" si="117"/>
        <v>0</v>
      </c>
      <c r="AA304" s="174"/>
      <c r="AB304" s="31">
        <f t="shared" si="111"/>
        <v>0</v>
      </c>
      <c r="AC304" s="31"/>
      <c r="AD304" s="31">
        <f t="shared" si="112"/>
        <v>0</v>
      </c>
      <c r="AE304" s="31"/>
      <c r="AF304" s="31"/>
      <c r="AG304" s="31">
        <f t="shared" si="113"/>
        <v>0</v>
      </c>
      <c r="AH304" s="31">
        <f t="shared" si="114"/>
        <v>0</v>
      </c>
      <c r="AI304" s="31"/>
      <c r="AJ304" s="173"/>
      <c r="AK304" s="31">
        <f t="shared" si="115"/>
        <v>0</v>
      </c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</row>
    <row r="305" spans="2:50" s="154" customFormat="1" ht="13" outlineLevel="1">
      <c r="B305" s="160" t="s">
        <v>475</v>
      </c>
      <c r="C305" s="39" t="s">
        <v>476</v>
      </c>
      <c r="D305" s="76" t="s">
        <v>50</v>
      </c>
      <c r="E305" s="16">
        <v>42122</v>
      </c>
      <c r="F305" s="17" t="s">
        <v>12</v>
      </c>
      <c r="G305" s="27" t="s">
        <v>13</v>
      </c>
      <c r="H305" s="28">
        <f t="shared" si="109"/>
        <v>505</v>
      </c>
      <c r="I305" s="48">
        <v>25</v>
      </c>
      <c r="J305" s="48">
        <v>480</v>
      </c>
      <c r="K305" s="255">
        <v>0</v>
      </c>
      <c r="L305" s="31" t="s">
        <v>1139</v>
      </c>
      <c r="M305" s="31" t="s">
        <v>1139</v>
      </c>
      <c r="N305" s="31" t="s">
        <v>1140</v>
      </c>
      <c r="O305" s="31" t="s">
        <v>1139</v>
      </c>
      <c r="P305" s="31" t="s">
        <v>1140</v>
      </c>
      <c r="Q305" s="31" t="s">
        <v>1139</v>
      </c>
      <c r="R305" s="31" t="s">
        <v>1139</v>
      </c>
      <c r="S305" s="55" t="s">
        <v>1267</v>
      </c>
      <c r="T305" s="31"/>
      <c r="U305" s="31">
        <f t="shared" si="110"/>
        <v>0</v>
      </c>
      <c r="V305" s="30"/>
      <c r="W305" s="272"/>
      <c r="X305" s="31"/>
      <c r="Y305" s="31">
        <f t="shared" si="117"/>
        <v>0</v>
      </c>
      <c r="AA305" s="174"/>
      <c r="AB305" s="31">
        <f t="shared" si="111"/>
        <v>0</v>
      </c>
      <c r="AC305" s="31"/>
      <c r="AD305" s="31">
        <f t="shared" si="112"/>
        <v>0</v>
      </c>
      <c r="AE305" s="31"/>
      <c r="AF305" s="31"/>
      <c r="AG305" s="31">
        <f t="shared" si="113"/>
        <v>0</v>
      </c>
      <c r="AH305" s="31">
        <f t="shared" si="114"/>
        <v>0</v>
      </c>
      <c r="AI305" s="31"/>
      <c r="AJ305" s="173"/>
      <c r="AK305" s="31">
        <f t="shared" si="115"/>
        <v>0</v>
      </c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</row>
    <row r="306" spans="2:50" s="154" customFormat="1" ht="13" outlineLevel="1">
      <c r="B306" s="160" t="s">
        <v>477</v>
      </c>
      <c r="C306" s="39" t="s">
        <v>478</v>
      </c>
      <c r="D306" s="49" t="s">
        <v>156</v>
      </c>
      <c r="E306" s="38">
        <v>43656</v>
      </c>
      <c r="F306" s="17" t="s">
        <v>12</v>
      </c>
      <c r="G306" s="27" t="s">
        <v>13</v>
      </c>
      <c r="H306" s="28">
        <f t="shared" si="109"/>
        <v>520</v>
      </c>
      <c r="I306" s="48">
        <v>40</v>
      </c>
      <c r="J306" s="48">
        <v>480</v>
      </c>
      <c r="K306" s="255">
        <f t="shared" ref="K306:K307" si="118">I306/2</f>
        <v>20</v>
      </c>
      <c r="L306" s="31" t="s">
        <v>1139</v>
      </c>
      <c r="M306" s="31" t="s">
        <v>1139</v>
      </c>
      <c r="N306" s="31" t="s">
        <v>1140</v>
      </c>
      <c r="O306" s="31" t="s">
        <v>1139</v>
      </c>
      <c r="P306" s="31" t="s">
        <v>1140</v>
      </c>
      <c r="Q306" s="31" t="s">
        <v>1139</v>
      </c>
      <c r="R306" s="31" t="s">
        <v>1139</v>
      </c>
      <c r="S306" s="55" t="s">
        <v>1267</v>
      </c>
      <c r="T306" s="31"/>
      <c r="U306" s="31">
        <f t="shared" si="110"/>
        <v>0</v>
      </c>
      <c r="V306" s="30"/>
      <c r="W306" s="272"/>
      <c r="X306" s="31"/>
      <c r="Y306" s="31">
        <f t="shared" si="117"/>
        <v>0</v>
      </c>
      <c r="AA306" s="174"/>
      <c r="AB306" s="31">
        <f t="shared" si="111"/>
        <v>0</v>
      </c>
      <c r="AC306" s="31"/>
      <c r="AD306" s="31">
        <f t="shared" si="112"/>
        <v>0</v>
      </c>
      <c r="AE306" s="31"/>
      <c r="AF306" s="31"/>
      <c r="AG306" s="31">
        <f t="shared" si="113"/>
        <v>0</v>
      </c>
      <c r="AH306" s="31">
        <f t="shared" si="114"/>
        <v>0</v>
      </c>
      <c r="AI306" s="31"/>
      <c r="AJ306" s="173"/>
      <c r="AK306" s="31">
        <f t="shared" si="115"/>
        <v>0</v>
      </c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</row>
    <row r="307" spans="2:50" s="154" customFormat="1" ht="13" outlineLevel="1">
      <c r="B307" s="160" t="s">
        <v>479</v>
      </c>
      <c r="C307" s="39" t="s">
        <v>480</v>
      </c>
      <c r="D307" s="49" t="s">
        <v>156</v>
      </c>
      <c r="E307" s="38">
        <v>43656</v>
      </c>
      <c r="F307" s="17" t="s">
        <v>12</v>
      </c>
      <c r="G307" s="27" t="s">
        <v>13</v>
      </c>
      <c r="H307" s="28">
        <f t="shared" si="109"/>
        <v>520</v>
      </c>
      <c r="I307" s="48">
        <v>40</v>
      </c>
      <c r="J307" s="48">
        <v>480</v>
      </c>
      <c r="K307" s="255">
        <f t="shared" si="118"/>
        <v>20</v>
      </c>
      <c r="L307" s="31" t="s">
        <v>1139</v>
      </c>
      <c r="M307" s="31" t="s">
        <v>1139</v>
      </c>
      <c r="N307" s="31" t="s">
        <v>1140</v>
      </c>
      <c r="O307" s="31" t="s">
        <v>1139</v>
      </c>
      <c r="P307" s="31" t="s">
        <v>1140</v>
      </c>
      <c r="Q307" s="31" t="s">
        <v>1139</v>
      </c>
      <c r="R307" s="31" t="s">
        <v>1139</v>
      </c>
      <c r="S307" s="55" t="s">
        <v>1267</v>
      </c>
      <c r="T307" s="31"/>
      <c r="U307" s="31">
        <f t="shared" si="110"/>
        <v>0</v>
      </c>
      <c r="V307" s="30"/>
      <c r="W307" s="272"/>
      <c r="X307" s="31"/>
      <c r="Y307" s="31">
        <f t="shared" si="117"/>
        <v>0</v>
      </c>
      <c r="AA307" s="174"/>
      <c r="AB307" s="31">
        <f t="shared" si="111"/>
        <v>0</v>
      </c>
      <c r="AC307" s="31"/>
      <c r="AD307" s="31">
        <f t="shared" si="112"/>
        <v>0</v>
      </c>
      <c r="AE307" s="31"/>
      <c r="AF307" s="31"/>
      <c r="AG307" s="31">
        <f t="shared" si="113"/>
        <v>0</v>
      </c>
      <c r="AH307" s="31">
        <f t="shared" si="114"/>
        <v>0</v>
      </c>
      <c r="AI307" s="31"/>
      <c r="AJ307" s="173"/>
      <c r="AK307" s="31">
        <f t="shared" si="115"/>
        <v>0</v>
      </c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</row>
    <row r="308" spans="2:50" s="154" customFormat="1" ht="13" outlineLevel="1">
      <c r="B308" s="160" t="s">
        <v>481</v>
      </c>
      <c r="C308" s="39" t="s">
        <v>482</v>
      </c>
      <c r="D308" s="49" t="s">
        <v>39</v>
      </c>
      <c r="E308" s="38">
        <v>43516</v>
      </c>
      <c r="F308" s="17" t="s">
        <v>12</v>
      </c>
      <c r="G308" s="27" t="s">
        <v>13</v>
      </c>
      <c r="H308" s="28">
        <f t="shared" si="109"/>
        <v>280</v>
      </c>
      <c r="I308" s="48">
        <v>30</v>
      </c>
      <c r="J308" s="48">
        <v>250</v>
      </c>
      <c r="K308" s="255">
        <v>0</v>
      </c>
      <c r="L308" s="31" t="s">
        <v>1139</v>
      </c>
      <c r="M308" s="31" t="s">
        <v>1139</v>
      </c>
      <c r="N308" s="31" t="s">
        <v>1140</v>
      </c>
      <c r="O308" s="31" t="s">
        <v>1140</v>
      </c>
      <c r="P308" s="31" t="s">
        <v>1139</v>
      </c>
      <c r="Q308" s="31" t="s">
        <v>1139</v>
      </c>
      <c r="R308" s="31" t="s">
        <v>1139</v>
      </c>
      <c r="S308" s="55" t="s">
        <v>1267</v>
      </c>
      <c r="T308" s="31"/>
      <c r="U308" s="31">
        <f t="shared" si="110"/>
        <v>0</v>
      </c>
      <c r="V308" s="30"/>
      <c r="W308" s="272"/>
      <c r="X308" s="31"/>
      <c r="Y308" s="31">
        <f t="shared" si="117"/>
        <v>0</v>
      </c>
      <c r="AA308" s="174"/>
      <c r="AB308" s="31">
        <f t="shared" si="111"/>
        <v>0</v>
      </c>
      <c r="AC308" s="31"/>
      <c r="AD308" s="31">
        <f t="shared" si="112"/>
        <v>0</v>
      </c>
      <c r="AE308" s="31"/>
      <c r="AF308" s="31"/>
      <c r="AG308" s="31">
        <f t="shared" si="113"/>
        <v>0</v>
      </c>
      <c r="AH308" s="31">
        <f t="shared" si="114"/>
        <v>0</v>
      </c>
      <c r="AI308" s="31"/>
      <c r="AJ308" s="173"/>
      <c r="AK308" s="31">
        <f t="shared" si="115"/>
        <v>0</v>
      </c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</row>
    <row r="309" spans="2:50" s="154" customFormat="1" ht="13" outlineLevel="1">
      <c r="B309" s="160" t="s">
        <v>483</v>
      </c>
      <c r="C309" s="39" t="s">
        <v>1608</v>
      </c>
      <c r="D309" s="49" t="s">
        <v>1498</v>
      </c>
      <c r="E309" s="38">
        <v>43776</v>
      </c>
      <c r="F309" s="17" t="s">
        <v>12</v>
      </c>
      <c r="G309" s="27" t="s">
        <v>24</v>
      </c>
      <c r="H309" s="28">
        <f t="shared" si="109"/>
        <v>5560</v>
      </c>
      <c r="I309" s="48">
        <v>5315</v>
      </c>
      <c r="J309" s="48">
        <v>245</v>
      </c>
      <c r="K309" s="255">
        <f>I309/2</f>
        <v>2657.5</v>
      </c>
      <c r="L309" s="31" t="s">
        <v>1139</v>
      </c>
      <c r="M309" s="31" t="s">
        <v>1139</v>
      </c>
      <c r="N309" s="174" t="s">
        <v>1176</v>
      </c>
      <c r="O309" s="31" t="s">
        <v>1139</v>
      </c>
      <c r="P309" s="31" t="s">
        <v>1140</v>
      </c>
      <c r="Q309" s="31" t="s">
        <v>1139</v>
      </c>
      <c r="R309" s="31" t="s">
        <v>1139</v>
      </c>
      <c r="S309" s="55" t="s">
        <v>1273</v>
      </c>
      <c r="T309" s="31"/>
      <c r="U309" s="31">
        <f t="shared" si="110"/>
        <v>0</v>
      </c>
      <c r="V309" s="30"/>
      <c r="W309" s="272"/>
      <c r="X309" s="31"/>
      <c r="Y309" s="173">
        <f>U309*5</f>
        <v>0</v>
      </c>
      <c r="AA309" s="174"/>
      <c r="AB309" s="173">
        <f>SUMIF(AA309,"Y",K309)*5</f>
        <v>0</v>
      </c>
      <c r="AC309" s="31"/>
      <c r="AD309" s="31">
        <f t="shared" si="112"/>
        <v>0</v>
      </c>
      <c r="AE309" s="31"/>
      <c r="AF309" s="31"/>
      <c r="AG309" s="31">
        <f t="shared" si="113"/>
        <v>0</v>
      </c>
      <c r="AH309" s="31">
        <f t="shared" si="114"/>
        <v>0</v>
      </c>
      <c r="AI309" s="31"/>
      <c r="AJ309" s="173"/>
      <c r="AK309" s="31">
        <f t="shared" si="115"/>
        <v>0</v>
      </c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</row>
    <row r="310" spans="2:50" s="154" customFormat="1" ht="13" outlineLevel="1">
      <c r="B310" s="160" t="s">
        <v>484</v>
      </c>
      <c r="C310" s="39" t="s">
        <v>485</v>
      </c>
      <c r="D310" s="49" t="s">
        <v>23</v>
      </c>
      <c r="E310" s="38">
        <v>43656</v>
      </c>
      <c r="F310" s="17" t="s">
        <v>12</v>
      </c>
      <c r="G310" s="27" t="s">
        <v>13</v>
      </c>
      <c r="H310" s="28">
        <f t="shared" si="109"/>
        <v>525</v>
      </c>
      <c r="I310" s="48">
        <v>45</v>
      </c>
      <c r="J310" s="48">
        <v>480</v>
      </c>
      <c r="K310" s="253">
        <v>0</v>
      </c>
      <c r="L310" s="31" t="s">
        <v>1139</v>
      </c>
      <c r="M310" s="31" t="s">
        <v>1139</v>
      </c>
      <c r="N310" s="31" t="s">
        <v>1140</v>
      </c>
      <c r="O310" s="31" t="s">
        <v>1139</v>
      </c>
      <c r="P310" s="31" t="s">
        <v>1140</v>
      </c>
      <c r="Q310" s="31" t="s">
        <v>1139</v>
      </c>
      <c r="R310" s="31" t="s">
        <v>1139</v>
      </c>
      <c r="S310" s="55" t="s">
        <v>1267</v>
      </c>
      <c r="T310" s="31"/>
      <c r="U310" s="31">
        <f t="shared" si="110"/>
        <v>0</v>
      </c>
      <c r="V310" s="30"/>
      <c r="W310" s="272"/>
      <c r="X310" s="31"/>
      <c r="Y310" s="31">
        <f t="shared" si="117"/>
        <v>0</v>
      </c>
      <c r="AA310" s="174"/>
      <c r="AB310" s="31">
        <f t="shared" si="111"/>
        <v>0</v>
      </c>
      <c r="AC310" s="31"/>
      <c r="AD310" s="31">
        <f t="shared" si="112"/>
        <v>0</v>
      </c>
      <c r="AE310" s="31"/>
      <c r="AF310" s="31"/>
      <c r="AG310" s="31">
        <f t="shared" si="113"/>
        <v>0</v>
      </c>
      <c r="AH310" s="31">
        <f t="shared" si="114"/>
        <v>0</v>
      </c>
      <c r="AI310" s="31"/>
      <c r="AJ310" s="173"/>
      <c r="AK310" s="31">
        <f t="shared" si="115"/>
        <v>0</v>
      </c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</row>
    <row r="311" spans="2:50" s="154" customFormat="1" ht="13" outlineLevel="1">
      <c r="B311" s="160" t="s">
        <v>486</v>
      </c>
      <c r="C311" s="39" t="s">
        <v>487</v>
      </c>
      <c r="D311" s="12" t="s">
        <v>39</v>
      </c>
      <c r="E311" s="38">
        <v>42366</v>
      </c>
      <c r="F311" s="26" t="s">
        <v>12</v>
      </c>
      <c r="G311" s="27" t="s">
        <v>13</v>
      </c>
      <c r="H311" s="28">
        <f t="shared" si="109"/>
        <v>680</v>
      </c>
      <c r="I311" s="48">
        <v>50</v>
      </c>
      <c r="J311" s="48">
        <v>630</v>
      </c>
      <c r="K311" s="255">
        <v>0</v>
      </c>
      <c r="L311" s="31" t="s">
        <v>1139</v>
      </c>
      <c r="M311" s="31" t="s">
        <v>1139</v>
      </c>
      <c r="N311" s="31" t="s">
        <v>1140</v>
      </c>
      <c r="O311" s="31" t="s">
        <v>1139</v>
      </c>
      <c r="P311" s="31" t="s">
        <v>1140</v>
      </c>
      <c r="Q311" s="31" t="s">
        <v>1139</v>
      </c>
      <c r="R311" s="31" t="s">
        <v>1139</v>
      </c>
      <c r="S311" s="55" t="s">
        <v>1267</v>
      </c>
      <c r="T311" s="31"/>
      <c r="U311" s="31">
        <f t="shared" si="110"/>
        <v>0</v>
      </c>
      <c r="V311" s="30"/>
      <c r="W311" s="272"/>
      <c r="X311" s="31"/>
      <c r="Y311" s="31">
        <f t="shared" si="117"/>
        <v>0</v>
      </c>
      <c r="AA311" s="174"/>
      <c r="AB311" s="31">
        <f t="shared" si="111"/>
        <v>0</v>
      </c>
      <c r="AC311" s="31"/>
      <c r="AD311" s="31">
        <f t="shared" si="112"/>
        <v>0</v>
      </c>
      <c r="AE311" s="31"/>
      <c r="AF311" s="31"/>
      <c r="AG311" s="31">
        <f t="shared" si="113"/>
        <v>0</v>
      </c>
      <c r="AH311" s="31">
        <f t="shared" si="114"/>
        <v>0</v>
      </c>
      <c r="AI311" s="31"/>
      <c r="AJ311" s="173"/>
      <c r="AK311" s="31">
        <f t="shared" si="115"/>
        <v>0</v>
      </c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</row>
    <row r="312" spans="2:50" s="154" customFormat="1" ht="13" outlineLevel="1">
      <c r="B312" s="160" t="s">
        <v>488</v>
      </c>
      <c r="C312" s="39" t="s">
        <v>489</v>
      </c>
      <c r="D312" s="15" t="s">
        <v>23</v>
      </c>
      <c r="E312" s="16">
        <v>43657</v>
      </c>
      <c r="F312" s="17" t="s">
        <v>12</v>
      </c>
      <c r="G312" s="27" t="s">
        <v>13</v>
      </c>
      <c r="H312" s="28">
        <f t="shared" si="109"/>
        <v>1725</v>
      </c>
      <c r="I312" s="48">
        <v>45</v>
      </c>
      <c r="J312" s="48">
        <v>1680</v>
      </c>
      <c r="K312" s="255">
        <f>I312/2</f>
        <v>22.5</v>
      </c>
      <c r="L312" s="31" t="s">
        <v>1139</v>
      </c>
      <c r="M312" s="31" t="s">
        <v>1139</v>
      </c>
      <c r="N312" s="31" t="s">
        <v>1140</v>
      </c>
      <c r="O312" s="31" t="s">
        <v>1139</v>
      </c>
      <c r="P312" s="31" t="s">
        <v>1140</v>
      </c>
      <c r="Q312" s="31" t="s">
        <v>1139</v>
      </c>
      <c r="R312" s="31" t="s">
        <v>1139</v>
      </c>
      <c r="S312" s="55" t="s">
        <v>1267</v>
      </c>
      <c r="T312" s="31"/>
      <c r="U312" s="31">
        <f t="shared" si="110"/>
        <v>0</v>
      </c>
      <c r="V312" s="30"/>
      <c r="W312" s="272"/>
      <c r="X312" s="31"/>
      <c r="Y312" s="31">
        <f t="shared" si="117"/>
        <v>0</v>
      </c>
      <c r="AA312" s="174"/>
      <c r="AB312" s="31">
        <f t="shared" si="111"/>
        <v>0</v>
      </c>
      <c r="AC312" s="31"/>
      <c r="AD312" s="31">
        <f t="shared" si="112"/>
        <v>0</v>
      </c>
      <c r="AE312" s="31"/>
      <c r="AF312" s="31"/>
      <c r="AG312" s="31">
        <f t="shared" si="113"/>
        <v>0</v>
      </c>
      <c r="AH312" s="31">
        <f t="shared" si="114"/>
        <v>0</v>
      </c>
      <c r="AI312" s="31"/>
      <c r="AJ312" s="173"/>
      <c r="AK312" s="31">
        <f t="shared" si="115"/>
        <v>0</v>
      </c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</row>
    <row r="313" spans="2:50" s="154" customFormat="1" ht="13" outlineLevel="1">
      <c r="B313" s="160" t="s">
        <v>490</v>
      </c>
      <c r="C313" s="39" t="s">
        <v>491</v>
      </c>
      <c r="D313" s="15" t="s">
        <v>36</v>
      </c>
      <c r="E313" s="16">
        <v>43657</v>
      </c>
      <c r="F313" s="17" t="s">
        <v>12</v>
      </c>
      <c r="G313" s="27" t="s">
        <v>13</v>
      </c>
      <c r="H313" s="28">
        <f t="shared" si="109"/>
        <v>4075</v>
      </c>
      <c r="I313" s="48">
        <v>595</v>
      </c>
      <c r="J313" s="48">
        <v>3480</v>
      </c>
      <c r="K313" s="48">
        <f t="shared" ref="K313:K314" si="119">I313/2</f>
        <v>297.5</v>
      </c>
      <c r="L313" s="31" t="s">
        <v>1139</v>
      </c>
      <c r="M313" s="31" t="s">
        <v>1139</v>
      </c>
      <c r="N313" s="31" t="s">
        <v>1139</v>
      </c>
      <c r="O313" s="31" t="s">
        <v>1139</v>
      </c>
      <c r="P313" s="31" t="s">
        <v>1139</v>
      </c>
      <c r="Q313" s="31" t="s">
        <v>1139</v>
      </c>
      <c r="R313" s="31" t="s">
        <v>1139</v>
      </c>
      <c r="S313" s="55" t="s">
        <v>1267</v>
      </c>
      <c r="T313" s="31"/>
      <c r="U313" s="31">
        <f t="shared" si="110"/>
        <v>0</v>
      </c>
      <c r="V313" s="30"/>
      <c r="W313" s="272"/>
      <c r="X313" s="31"/>
      <c r="Y313" s="31">
        <f t="shared" si="117"/>
        <v>0</v>
      </c>
      <c r="AA313" s="174"/>
      <c r="AB313" s="31">
        <f t="shared" si="111"/>
        <v>0</v>
      </c>
      <c r="AC313" s="31"/>
      <c r="AD313" s="31">
        <f t="shared" si="112"/>
        <v>0</v>
      </c>
      <c r="AE313" s="31"/>
      <c r="AF313" s="31"/>
      <c r="AG313" s="31">
        <f t="shared" si="113"/>
        <v>0</v>
      </c>
      <c r="AH313" s="31">
        <f t="shared" si="114"/>
        <v>0</v>
      </c>
      <c r="AI313" s="31"/>
      <c r="AJ313" s="173"/>
      <c r="AK313" s="31">
        <f t="shared" si="115"/>
        <v>0</v>
      </c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</row>
    <row r="314" spans="2:50" s="154" customFormat="1" ht="13" outlineLevel="1">
      <c r="B314" s="160" t="s">
        <v>492</v>
      </c>
      <c r="C314" s="39" t="s">
        <v>493</v>
      </c>
      <c r="D314" s="49" t="s">
        <v>23</v>
      </c>
      <c r="E314" s="38">
        <v>43657</v>
      </c>
      <c r="F314" s="39" t="s">
        <v>12</v>
      </c>
      <c r="G314" s="216" t="s">
        <v>13</v>
      </c>
      <c r="H314" s="28">
        <f t="shared" si="109"/>
        <v>4675</v>
      </c>
      <c r="I314" s="48">
        <v>595</v>
      </c>
      <c r="J314" s="48">
        <v>4080</v>
      </c>
      <c r="K314" s="48">
        <f t="shared" si="119"/>
        <v>297.5</v>
      </c>
      <c r="L314" s="31" t="s">
        <v>1139</v>
      </c>
      <c r="M314" s="31" t="s">
        <v>1139</v>
      </c>
      <c r="N314" s="31" t="s">
        <v>1139</v>
      </c>
      <c r="O314" s="31" t="s">
        <v>1139</v>
      </c>
      <c r="P314" s="31" t="s">
        <v>1139</v>
      </c>
      <c r="Q314" s="31" t="s">
        <v>1139</v>
      </c>
      <c r="R314" s="31" t="s">
        <v>1139</v>
      </c>
      <c r="S314" s="55" t="s">
        <v>1267</v>
      </c>
      <c r="T314" s="31"/>
      <c r="U314" s="31">
        <f t="shared" si="110"/>
        <v>0</v>
      </c>
      <c r="V314" s="30"/>
      <c r="W314" s="272"/>
      <c r="X314" s="31"/>
      <c r="Y314" s="31">
        <f t="shared" si="117"/>
        <v>0</v>
      </c>
      <c r="AA314" s="174"/>
      <c r="AB314" s="31">
        <f t="shared" si="111"/>
        <v>0</v>
      </c>
      <c r="AC314" s="31"/>
      <c r="AD314" s="31">
        <f t="shared" si="112"/>
        <v>0</v>
      </c>
      <c r="AE314" s="31"/>
      <c r="AF314" s="31"/>
      <c r="AG314" s="31">
        <f t="shared" si="113"/>
        <v>0</v>
      </c>
      <c r="AH314" s="31">
        <f t="shared" si="114"/>
        <v>0</v>
      </c>
      <c r="AI314" s="31"/>
      <c r="AJ314" s="173"/>
      <c r="AK314" s="31">
        <f t="shared" si="115"/>
        <v>0</v>
      </c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</row>
    <row r="315" spans="2:50" s="154" customFormat="1" ht="13" outlineLevel="1">
      <c r="B315" s="160" t="s">
        <v>494</v>
      </c>
      <c r="C315" s="39" t="s">
        <v>495</v>
      </c>
      <c r="D315" s="49" t="s">
        <v>36</v>
      </c>
      <c r="E315" s="38">
        <v>43657</v>
      </c>
      <c r="F315" s="39" t="s">
        <v>12</v>
      </c>
      <c r="G315" s="216" t="s">
        <v>13</v>
      </c>
      <c r="H315" s="28">
        <f t="shared" si="109"/>
        <v>4675</v>
      </c>
      <c r="I315" s="48">
        <v>595</v>
      </c>
      <c r="J315" s="48">
        <v>4080</v>
      </c>
      <c r="K315" s="255">
        <v>0</v>
      </c>
      <c r="L315" s="31" t="s">
        <v>1139</v>
      </c>
      <c r="M315" s="31" t="s">
        <v>1139</v>
      </c>
      <c r="N315" s="31" t="s">
        <v>1139</v>
      </c>
      <c r="O315" s="31" t="s">
        <v>1139</v>
      </c>
      <c r="P315" s="31" t="s">
        <v>1139</v>
      </c>
      <c r="Q315" s="31" t="s">
        <v>1139</v>
      </c>
      <c r="R315" s="31" t="s">
        <v>1139</v>
      </c>
      <c r="S315" s="55" t="s">
        <v>1267</v>
      </c>
      <c r="T315" s="31"/>
      <c r="U315" s="31">
        <f t="shared" si="110"/>
        <v>0</v>
      </c>
      <c r="V315" s="30"/>
      <c r="W315" s="272"/>
      <c r="X315" s="31"/>
      <c r="Y315" s="31">
        <f t="shared" si="117"/>
        <v>0</v>
      </c>
      <c r="AA315" s="174"/>
      <c r="AB315" s="31">
        <f t="shared" si="111"/>
        <v>0</v>
      </c>
      <c r="AC315" s="31"/>
      <c r="AD315" s="31">
        <f t="shared" si="112"/>
        <v>0</v>
      </c>
      <c r="AE315" s="31"/>
      <c r="AF315" s="31"/>
      <c r="AG315" s="31">
        <f t="shared" si="113"/>
        <v>0</v>
      </c>
      <c r="AH315" s="31">
        <f t="shared" si="114"/>
        <v>0</v>
      </c>
      <c r="AI315" s="31"/>
      <c r="AJ315" s="173"/>
      <c r="AK315" s="31">
        <f t="shared" si="115"/>
        <v>0</v>
      </c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</row>
    <row r="316" spans="2:50" s="154" customFormat="1" ht="13" outlineLevel="1">
      <c r="B316" s="160" t="s">
        <v>496</v>
      </c>
      <c r="C316" s="39" t="s">
        <v>1441</v>
      </c>
      <c r="D316" s="219" t="s">
        <v>19</v>
      </c>
      <c r="E316" s="38">
        <v>43656</v>
      </c>
      <c r="F316" s="39" t="s">
        <v>12</v>
      </c>
      <c r="G316" s="216" t="s">
        <v>13</v>
      </c>
      <c r="H316" s="28">
        <f t="shared" si="109"/>
        <v>70</v>
      </c>
      <c r="I316" s="48">
        <v>50</v>
      </c>
      <c r="J316" s="48">
        <v>20</v>
      </c>
      <c r="K316" s="255">
        <f t="shared" ref="K316:K317" si="120">I316/2</f>
        <v>25</v>
      </c>
      <c r="L316" s="31" t="s">
        <v>1139</v>
      </c>
      <c r="M316" s="31" t="s">
        <v>1139</v>
      </c>
      <c r="N316" s="31" t="s">
        <v>1139</v>
      </c>
      <c r="O316" s="31" t="s">
        <v>1139</v>
      </c>
      <c r="P316" s="31" t="s">
        <v>1140</v>
      </c>
      <c r="Q316" s="31" t="s">
        <v>1139</v>
      </c>
      <c r="R316" s="31" t="s">
        <v>1139</v>
      </c>
      <c r="S316" s="55" t="s">
        <v>1276</v>
      </c>
      <c r="T316" s="31"/>
      <c r="U316" s="31">
        <f t="shared" si="110"/>
        <v>0</v>
      </c>
      <c r="V316" s="30"/>
      <c r="W316" s="272"/>
      <c r="X316" s="31"/>
      <c r="Y316" s="31">
        <f t="shared" si="117"/>
        <v>0</v>
      </c>
      <c r="AA316" s="174"/>
      <c r="AB316" s="31">
        <f t="shared" si="111"/>
        <v>0</v>
      </c>
      <c r="AC316" s="31"/>
      <c r="AD316" s="31">
        <f t="shared" si="112"/>
        <v>0</v>
      </c>
      <c r="AE316" s="31"/>
      <c r="AF316" s="31"/>
      <c r="AG316" s="31">
        <f t="shared" si="113"/>
        <v>0</v>
      </c>
      <c r="AH316" s="31">
        <f t="shared" si="114"/>
        <v>0</v>
      </c>
      <c r="AI316" s="31"/>
      <c r="AJ316" s="173"/>
      <c r="AK316" s="31">
        <f t="shared" si="115"/>
        <v>0</v>
      </c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</row>
    <row r="317" spans="2:50" s="154" customFormat="1" ht="13" outlineLevel="1">
      <c r="B317" s="160" t="s">
        <v>497</v>
      </c>
      <c r="C317" s="39" t="s">
        <v>498</v>
      </c>
      <c r="D317" s="49" t="s">
        <v>156</v>
      </c>
      <c r="E317" s="38">
        <v>43517</v>
      </c>
      <c r="F317" s="39" t="s">
        <v>12</v>
      </c>
      <c r="G317" s="216" t="s">
        <v>13</v>
      </c>
      <c r="H317" s="28">
        <f t="shared" si="109"/>
        <v>770</v>
      </c>
      <c r="I317" s="48">
        <v>50</v>
      </c>
      <c r="J317" s="48">
        <v>720</v>
      </c>
      <c r="K317" s="255">
        <f t="shared" si="120"/>
        <v>25</v>
      </c>
      <c r="L317" s="31" t="s">
        <v>1139</v>
      </c>
      <c r="M317" s="31" t="s">
        <v>1139</v>
      </c>
      <c r="N317" s="31" t="s">
        <v>1140</v>
      </c>
      <c r="O317" s="31" t="s">
        <v>1139</v>
      </c>
      <c r="P317" s="31" t="s">
        <v>1140</v>
      </c>
      <c r="Q317" s="31" t="s">
        <v>1139</v>
      </c>
      <c r="R317" s="31" t="s">
        <v>1139</v>
      </c>
      <c r="S317" s="55" t="s">
        <v>1267</v>
      </c>
      <c r="T317" s="31"/>
      <c r="U317" s="31">
        <f t="shared" si="110"/>
        <v>0</v>
      </c>
      <c r="V317" s="30"/>
      <c r="W317" s="272"/>
      <c r="X317" s="31"/>
      <c r="Y317" s="31">
        <f t="shared" si="117"/>
        <v>0</v>
      </c>
      <c r="AA317" s="174"/>
      <c r="AB317" s="31">
        <f t="shared" si="111"/>
        <v>0</v>
      </c>
      <c r="AC317" s="31"/>
      <c r="AD317" s="31">
        <f t="shared" si="112"/>
        <v>0</v>
      </c>
      <c r="AE317" s="31"/>
      <c r="AF317" s="31"/>
      <c r="AG317" s="31">
        <f t="shared" si="113"/>
        <v>0</v>
      </c>
      <c r="AH317" s="31">
        <f t="shared" si="114"/>
        <v>0</v>
      </c>
      <c r="AI317" s="31"/>
      <c r="AJ317" s="173"/>
      <c r="AK317" s="31">
        <f t="shared" si="115"/>
        <v>0</v>
      </c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</row>
    <row r="318" spans="2:50" s="154" customFormat="1" ht="13" outlineLevel="1">
      <c r="B318" s="160" t="s">
        <v>499</v>
      </c>
      <c r="C318" s="39" t="s">
        <v>500</v>
      </c>
      <c r="D318" s="12" t="s">
        <v>39</v>
      </c>
      <c r="E318" s="38">
        <v>43081</v>
      </c>
      <c r="F318" s="39" t="s">
        <v>12</v>
      </c>
      <c r="G318" s="216" t="s">
        <v>24</v>
      </c>
      <c r="H318" s="28">
        <f t="shared" si="109"/>
        <v>2120</v>
      </c>
      <c r="I318" s="48">
        <v>1470</v>
      </c>
      <c r="J318" s="48">
        <v>650</v>
      </c>
      <c r="K318" s="255">
        <v>0</v>
      </c>
      <c r="L318" s="31" t="s">
        <v>1139</v>
      </c>
      <c r="M318" s="31" t="s">
        <v>1139</v>
      </c>
      <c r="N318" s="31" t="s">
        <v>1140</v>
      </c>
      <c r="O318" s="31" t="s">
        <v>1139</v>
      </c>
      <c r="P318" s="31" t="s">
        <v>1140</v>
      </c>
      <c r="Q318" s="31" t="s">
        <v>1140</v>
      </c>
      <c r="R318" s="31" t="s">
        <v>1139</v>
      </c>
      <c r="S318" s="55" t="s">
        <v>1267</v>
      </c>
      <c r="T318" s="31"/>
      <c r="U318" s="31">
        <f t="shared" si="110"/>
        <v>0</v>
      </c>
      <c r="V318" s="30"/>
      <c r="W318" s="272"/>
      <c r="X318" s="31"/>
      <c r="Y318" s="31">
        <f t="shared" si="117"/>
        <v>0</v>
      </c>
      <c r="AA318" s="174"/>
      <c r="AB318" s="31">
        <f t="shared" si="111"/>
        <v>0</v>
      </c>
      <c r="AC318" s="31"/>
      <c r="AD318" s="31">
        <f t="shared" si="112"/>
        <v>0</v>
      </c>
      <c r="AE318" s="31"/>
      <c r="AF318" s="31"/>
      <c r="AG318" s="31">
        <f t="shared" si="113"/>
        <v>0</v>
      </c>
      <c r="AH318" s="31">
        <f t="shared" si="114"/>
        <v>0</v>
      </c>
      <c r="AI318" s="31"/>
      <c r="AJ318" s="173"/>
      <c r="AK318" s="31">
        <f t="shared" si="115"/>
        <v>0</v>
      </c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</row>
    <row r="319" spans="2:50" s="154" customFormat="1" ht="13" outlineLevel="1">
      <c r="B319" s="160" t="s">
        <v>501</v>
      </c>
      <c r="C319" s="24" t="s">
        <v>502</v>
      </c>
      <c r="D319" s="49" t="s">
        <v>43</v>
      </c>
      <c r="E319" s="38">
        <v>43516</v>
      </c>
      <c r="F319" s="39" t="s">
        <v>12</v>
      </c>
      <c r="G319" s="216" t="s">
        <v>13</v>
      </c>
      <c r="H319" s="28">
        <f t="shared" si="109"/>
        <v>515</v>
      </c>
      <c r="I319" s="48">
        <v>35</v>
      </c>
      <c r="J319" s="48">
        <v>480</v>
      </c>
      <c r="K319" s="255">
        <f>I319/2</f>
        <v>17.5</v>
      </c>
      <c r="L319" s="31" t="s">
        <v>1139</v>
      </c>
      <c r="M319" s="31" t="s">
        <v>1139</v>
      </c>
      <c r="N319" s="31" t="s">
        <v>1140</v>
      </c>
      <c r="O319" s="31" t="s">
        <v>1139</v>
      </c>
      <c r="P319" s="31" t="s">
        <v>1140</v>
      </c>
      <c r="Q319" s="31" t="s">
        <v>1140</v>
      </c>
      <c r="R319" s="31" t="s">
        <v>1139</v>
      </c>
      <c r="S319" s="55" t="s">
        <v>1267</v>
      </c>
      <c r="T319" s="31"/>
      <c r="U319" s="31">
        <f t="shared" si="110"/>
        <v>0</v>
      </c>
      <c r="V319" s="30"/>
      <c r="W319" s="272"/>
      <c r="X319" s="31"/>
      <c r="Y319" s="31">
        <f t="shared" si="117"/>
        <v>0</v>
      </c>
      <c r="AA319" s="174"/>
      <c r="AB319" s="31">
        <f t="shared" si="111"/>
        <v>0</v>
      </c>
      <c r="AC319" s="31"/>
      <c r="AD319" s="31">
        <f t="shared" si="112"/>
        <v>0</v>
      </c>
      <c r="AE319" s="31"/>
      <c r="AF319" s="31"/>
      <c r="AG319" s="31">
        <f t="shared" si="113"/>
        <v>0</v>
      </c>
      <c r="AH319" s="31">
        <f t="shared" si="114"/>
        <v>0</v>
      </c>
      <c r="AI319" s="31"/>
      <c r="AJ319" s="173"/>
      <c r="AK319" s="31">
        <f t="shared" si="115"/>
        <v>0</v>
      </c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</row>
    <row r="320" spans="2:50" s="154" customFormat="1" ht="13" outlineLevel="1">
      <c r="B320" s="160" t="s">
        <v>1442</v>
      </c>
      <c r="C320" s="24" t="s">
        <v>1443</v>
      </c>
      <c r="D320" s="49" t="s">
        <v>50</v>
      </c>
      <c r="E320" s="38">
        <v>43657</v>
      </c>
      <c r="F320" s="39" t="s">
        <v>12</v>
      </c>
      <c r="G320" s="216" t="s">
        <v>13</v>
      </c>
      <c r="H320" s="28">
        <f t="shared" si="109"/>
        <v>530</v>
      </c>
      <c r="I320" s="48">
        <v>95</v>
      </c>
      <c r="J320" s="48">
        <v>435</v>
      </c>
      <c r="K320" s="255">
        <v>0</v>
      </c>
      <c r="L320" s="173" t="s">
        <v>1139</v>
      </c>
      <c r="M320" s="173" t="s">
        <v>1139</v>
      </c>
      <c r="N320" s="173" t="s">
        <v>1140</v>
      </c>
      <c r="O320" s="173" t="s">
        <v>1140</v>
      </c>
      <c r="P320" s="173" t="s">
        <v>1140</v>
      </c>
      <c r="Q320" s="173" t="s">
        <v>1139</v>
      </c>
      <c r="R320" s="173" t="s">
        <v>1139</v>
      </c>
      <c r="S320" s="55" t="s">
        <v>1603</v>
      </c>
      <c r="T320" s="31"/>
      <c r="U320" s="31">
        <f t="shared" si="110"/>
        <v>0</v>
      </c>
      <c r="V320" s="30"/>
      <c r="W320" s="272"/>
      <c r="X320" s="31"/>
      <c r="Y320" s="31">
        <f t="shared" si="117"/>
        <v>0</v>
      </c>
      <c r="AA320" s="174"/>
      <c r="AB320" s="31">
        <f t="shared" si="111"/>
        <v>0</v>
      </c>
      <c r="AC320" s="31"/>
      <c r="AD320" s="31">
        <f t="shared" si="112"/>
        <v>0</v>
      </c>
      <c r="AE320" s="31"/>
      <c r="AF320" s="31"/>
      <c r="AG320" s="31">
        <f t="shared" si="113"/>
        <v>0</v>
      </c>
      <c r="AH320" s="31">
        <f t="shared" si="114"/>
        <v>0</v>
      </c>
      <c r="AI320" s="31"/>
      <c r="AJ320" s="173"/>
      <c r="AK320" s="31">
        <f t="shared" si="115"/>
        <v>0</v>
      </c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</row>
    <row r="321" spans="2:50" s="154" customFormat="1" ht="39" outlineLevel="1">
      <c r="B321" s="160" t="s">
        <v>1074</v>
      </c>
      <c r="C321" s="39" t="s">
        <v>1444</v>
      </c>
      <c r="D321" s="49" t="s">
        <v>50</v>
      </c>
      <c r="E321" s="38">
        <v>43657</v>
      </c>
      <c r="F321" s="39" t="s">
        <v>12</v>
      </c>
      <c r="G321" s="216" t="s">
        <v>24</v>
      </c>
      <c r="H321" s="28">
        <f t="shared" si="109"/>
        <v>210</v>
      </c>
      <c r="I321" s="48">
        <v>45</v>
      </c>
      <c r="J321" s="48">
        <v>165</v>
      </c>
      <c r="K321" s="255">
        <v>0</v>
      </c>
      <c r="L321" s="47" t="s">
        <v>1139</v>
      </c>
      <c r="M321" s="47" t="s">
        <v>1139</v>
      </c>
      <c r="N321" s="47" t="s">
        <v>1140</v>
      </c>
      <c r="O321" s="47" t="s">
        <v>1140</v>
      </c>
      <c r="P321" s="47" t="s">
        <v>1140</v>
      </c>
      <c r="Q321" s="47" t="s">
        <v>1139</v>
      </c>
      <c r="R321" s="47" t="s">
        <v>1139</v>
      </c>
      <c r="S321" s="55" t="s">
        <v>1604</v>
      </c>
      <c r="T321" s="31"/>
      <c r="U321" s="31">
        <f t="shared" si="110"/>
        <v>0</v>
      </c>
      <c r="V321" s="30"/>
      <c r="W321" s="272"/>
      <c r="X321" s="31"/>
      <c r="Y321" s="31">
        <f t="shared" si="117"/>
        <v>0</v>
      </c>
      <c r="AA321" s="174"/>
      <c r="AB321" s="31">
        <f t="shared" si="111"/>
        <v>0</v>
      </c>
      <c r="AC321" s="31"/>
      <c r="AD321" s="31">
        <f t="shared" si="112"/>
        <v>0</v>
      </c>
      <c r="AE321" s="31"/>
      <c r="AF321" s="31"/>
      <c r="AG321" s="31">
        <f t="shared" si="113"/>
        <v>0</v>
      </c>
      <c r="AH321" s="31">
        <f t="shared" si="114"/>
        <v>0</v>
      </c>
      <c r="AI321" s="31"/>
      <c r="AJ321" s="173"/>
      <c r="AK321" s="31">
        <f t="shared" si="115"/>
        <v>0</v>
      </c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</row>
    <row r="322" spans="2:50" s="154" customFormat="1" ht="13" outlineLevel="1">
      <c r="B322" s="160" t="s">
        <v>1445</v>
      </c>
      <c r="C322" s="39" t="s">
        <v>455</v>
      </c>
      <c r="D322" s="49" t="s">
        <v>2851</v>
      </c>
      <c r="E322" s="38">
        <v>43656</v>
      </c>
      <c r="F322" s="39" t="s">
        <v>12</v>
      </c>
      <c r="G322" s="216" t="s">
        <v>24</v>
      </c>
      <c r="H322" s="28">
        <f t="shared" si="109"/>
        <v>815</v>
      </c>
      <c r="I322" s="48">
        <v>95</v>
      </c>
      <c r="J322" s="48">
        <v>720</v>
      </c>
      <c r="K322" s="254">
        <f>I322/2</f>
        <v>47.5</v>
      </c>
      <c r="L322" s="48" t="s">
        <v>1139</v>
      </c>
      <c r="M322" s="48" t="s">
        <v>1139</v>
      </c>
      <c r="N322" s="48" t="s">
        <v>1139</v>
      </c>
      <c r="O322" s="48" t="s">
        <v>1139</v>
      </c>
      <c r="P322" s="48" t="s">
        <v>1140</v>
      </c>
      <c r="Q322" s="48" t="s">
        <v>1140</v>
      </c>
      <c r="R322" s="48" t="s">
        <v>1139</v>
      </c>
      <c r="S322" s="55" t="s">
        <v>1277</v>
      </c>
      <c r="T322" s="31"/>
      <c r="U322" s="31">
        <f t="shared" si="110"/>
        <v>0</v>
      </c>
      <c r="V322" s="30"/>
      <c r="W322" s="272"/>
      <c r="X322" s="31"/>
      <c r="Y322" s="31">
        <f t="shared" si="117"/>
        <v>0</v>
      </c>
      <c r="AA322" s="174"/>
      <c r="AB322" s="31">
        <f t="shared" si="111"/>
        <v>0</v>
      </c>
      <c r="AC322" s="31"/>
      <c r="AD322" s="31">
        <f t="shared" si="112"/>
        <v>0</v>
      </c>
      <c r="AE322" s="31"/>
      <c r="AF322" s="31"/>
      <c r="AG322" s="31">
        <f t="shared" si="113"/>
        <v>0</v>
      </c>
      <c r="AH322" s="31">
        <f t="shared" si="114"/>
        <v>0</v>
      </c>
      <c r="AI322" s="31"/>
      <c r="AJ322" s="173"/>
      <c r="AK322" s="31">
        <f t="shared" si="115"/>
        <v>0</v>
      </c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</row>
    <row r="323" spans="2:50" s="154" customFormat="1" ht="13" outlineLevel="1">
      <c r="B323" s="160" t="s">
        <v>1586</v>
      </c>
      <c r="C323" s="39" t="s">
        <v>1587</v>
      </c>
      <c r="D323" s="49" t="s">
        <v>1588</v>
      </c>
      <c r="E323" s="38">
        <v>43517</v>
      </c>
      <c r="F323" s="39"/>
      <c r="G323" s="216"/>
      <c r="H323" s="28">
        <f t="shared" si="109"/>
        <v>25</v>
      </c>
      <c r="I323" s="48">
        <v>25</v>
      </c>
      <c r="J323" s="48">
        <v>0</v>
      </c>
      <c r="K323" s="254">
        <v>0</v>
      </c>
      <c r="L323" s="48" t="s">
        <v>1139</v>
      </c>
      <c r="M323" s="48" t="s">
        <v>1139</v>
      </c>
      <c r="N323" s="48" t="s">
        <v>1139</v>
      </c>
      <c r="O323" s="48" t="s">
        <v>1139</v>
      </c>
      <c r="P323" s="48" t="s">
        <v>1140</v>
      </c>
      <c r="Q323" s="48" t="s">
        <v>1139</v>
      </c>
      <c r="R323" s="48" t="s">
        <v>1139</v>
      </c>
      <c r="S323" s="55" t="s">
        <v>1277</v>
      </c>
      <c r="T323" s="31"/>
      <c r="U323" s="31">
        <f t="shared" si="110"/>
        <v>0</v>
      </c>
      <c r="V323" s="30"/>
      <c r="W323" s="272"/>
      <c r="X323" s="31"/>
      <c r="Y323" s="31">
        <f t="shared" si="117"/>
        <v>0</v>
      </c>
      <c r="AA323" s="174"/>
      <c r="AB323" s="31"/>
      <c r="AC323" s="31"/>
      <c r="AD323" s="31">
        <f t="shared" si="112"/>
        <v>0</v>
      </c>
      <c r="AE323" s="31"/>
      <c r="AF323" s="31"/>
      <c r="AG323" s="31">
        <f t="shared" si="113"/>
        <v>0</v>
      </c>
      <c r="AH323" s="31">
        <f t="shared" si="114"/>
        <v>0</v>
      </c>
      <c r="AI323" s="31"/>
      <c r="AJ323" s="173"/>
      <c r="AK323" s="31">
        <f t="shared" si="115"/>
        <v>0</v>
      </c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</row>
    <row r="324" spans="2:50" s="154" customFormat="1" ht="13" outlineLevel="1">
      <c r="B324" s="160" t="s">
        <v>503</v>
      </c>
      <c r="C324" s="24" t="s">
        <v>504</v>
      </c>
      <c r="D324" s="49" t="s">
        <v>43</v>
      </c>
      <c r="E324" s="38">
        <v>43517</v>
      </c>
      <c r="F324" s="39" t="s">
        <v>12</v>
      </c>
      <c r="G324" s="216"/>
      <c r="H324" s="28">
        <f t="shared" si="109"/>
        <v>0</v>
      </c>
      <c r="I324" s="48">
        <v>0</v>
      </c>
      <c r="J324" s="48">
        <v>0</v>
      </c>
      <c r="K324" s="253">
        <v>0</v>
      </c>
      <c r="L324" s="177" t="s">
        <v>1293</v>
      </c>
      <c r="M324" s="177" t="s">
        <v>1293</v>
      </c>
      <c r="N324" s="177" t="s">
        <v>1293</v>
      </c>
      <c r="O324" s="177" t="s">
        <v>1293</v>
      </c>
      <c r="P324" s="177" t="s">
        <v>1293</v>
      </c>
      <c r="Q324" s="177" t="s">
        <v>1293</v>
      </c>
      <c r="R324" s="177" t="s">
        <v>1293</v>
      </c>
      <c r="S324" s="55"/>
      <c r="T324" s="31"/>
      <c r="U324" s="31">
        <f t="shared" si="110"/>
        <v>0</v>
      </c>
      <c r="V324" s="30"/>
      <c r="W324" s="272"/>
      <c r="X324" s="31"/>
      <c r="Y324" s="31">
        <f t="shared" si="117"/>
        <v>0</v>
      </c>
      <c r="AA324" s="31"/>
      <c r="AB324" s="31">
        <f>SUMIF(AA324,"Y",K324)*X324</f>
        <v>0</v>
      </c>
      <c r="AC324" s="31"/>
      <c r="AD324" s="31">
        <f t="shared" si="112"/>
        <v>0</v>
      </c>
      <c r="AE324" s="31"/>
      <c r="AF324" s="31"/>
      <c r="AG324" s="31">
        <f t="shared" si="113"/>
        <v>0</v>
      </c>
      <c r="AH324" s="31">
        <f t="shared" si="114"/>
        <v>0</v>
      </c>
      <c r="AI324" s="31"/>
      <c r="AJ324" s="173"/>
      <c r="AK324" s="31">
        <f t="shared" si="115"/>
        <v>0</v>
      </c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</row>
    <row r="325" spans="2:50" s="154" customFormat="1" ht="13">
      <c r="B325" s="405" t="s">
        <v>520</v>
      </c>
      <c r="C325" s="405"/>
      <c r="D325" s="405"/>
      <c r="E325" s="406"/>
      <c r="F325" s="41" t="s">
        <v>7</v>
      </c>
      <c r="G325" s="42"/>
      <c r="H325" s="20">
        <f>H326/60</f>
        <v>340.46666666666664</v>
      </c>
      <c r="I325" s="20">
        <f>I326/60</f>
        <v>205.18333333333334</v>
      </c>
      <c r="J325" s="20">
        <f>J326/60</f>
        <v>135.28333333333333</v>
      </c>
      <c r="K325" s="257">
        <f>K326/60</f>
        <v>0</v>
      </c>
      <c r="L325" s="42"/>
      <c r="M325" s="42"/>
      <c r="N325" s="42"/>
      <c r="O325" s="42"/>
      <c r="P325" s="42"/>
      <c r="Q325" s="42"/>
      <c r="R325" s="42"/>
      <c r="S325" s="43"/>
      <c r="T325" s="42"/>
      <c r="U325" s="20">
        <f>U326/60</f>
        <v>0</v>
      </c>
      <c r="V325" s="43"/>
      <c r="W325" s="274"/>
      <c r="X325" s="42"/>
      <c r="Y325" s="20">
        <f>Y326/60</f>
        <v>0</v>
      </c>
      <c r="AA325" s="45"/>
      <c r="AB325" s="45">
        <f t="shared" ref="AB325:AK325" si="121">AB326/60</f>
        <v>0</v>
      </c>
      <c r="AC325" s="45"/>
      <c r="AD325" s="45">
        <f>AD326/60</f>
        <v>0</v>
      </c>
      <c r="AE325" s="45"/>
      <c r="AF325" s="45"/>
      <c r="AG325" s="45">
        <f t="shared" ref="AG325:AG326" si="122">IFERROR(COUNTIF(AL325:AT325,"S")/(COUNTIF(AL325:AT325,"V")+COUNTIF(AL325:AT325,"S")),0)</f>
        <v>0</v>
      </c>
      <c r="AH325" s="45">
        <f>AH326/60</f>
        <v>0</v>
      </c>
      <c r="AI325" s="45"/>
      <c r="AJ325" s="42"/>
      <c r="AK325" s="45">
        <f t="shared" si="121"/>
        <v>0</v>
      </c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5"/>
      <c r="AW325" s="45"/>
      <c r="AX325" s="45">
        <f t="shared" ref="AX325:AX326" si="123">AV325*I325*AW325</f>
        <v>0</v>
      </c>
    </row>
    <row r="326" spans="2:50" s="154" customFormat="1" ht="13">
      <c r="B326" s="405"/>
      <c r="C326" s="405"/>
      <c r="D326" s="405"/>
      <c r="E326" s="406"/>
      <c r="F326" s="44" t="s">
        <v>8</v>
      </c>
      <c r="G326" s="45"/>
      <c r="H326" s="23">
        <f>SUM(I326:J326)</f>
        <v>20428</v>
      </c>
      <c r="I326" s="23">
        <f>SUMIF(F327:F456,"DQA",$I327:$I456)+SUMIF(F327:F456,"SIT/DQA",$I327:$I456)</f>
        <v>12311</v>
      </c>
      <c r="J326" s="23">
        <f>SUMIF(F327:F456,"DQA",$J327:$J456)+SUMIF(F327:F456,"SIT/DQA",$J327:$J456)</f>
        <v>8117</v>
      </c>
      <c r="K326" s="252">
        <f>SUM(K327:K456)</f>
        <v>0</v>
      </c>
      <c r="L326" s="42"/>
      <c r="M326" s="42"/>
      <c r="N326" s="42"/>
      <c r="O326" s="42"/>
      <c r="P326" s="42"/>
      <c r="Q326" s="42"/>
      <c r="R326" s="42"/>
      <c r="S326" s="43"/>
      <c r="T326" s="42"/>
      <c r="U326" s="23">
        <f>SUM(U327:U456)</f>
        <v>0</v>
      </c>
      <c r="V326" s="43"/>
      <c r="W326" s="274"/>
      <c r="X326" s="42"/>
      <c r="Y326" s="23">
        <f>SUM(Y327:Y456)</f>
        <v>0</v>
      </c>
      <c r="AA326" s="45"/>
      <c r="AB326" s="45">
        <f>SUM(AB327:AB456)</f>
        <v>0</v>
      </c>
      <c r="AC326" s="45"/>
      <c r="AD326" s="45">
        <f>SUM(AD327:AD456)</f>
        <v>0</v>
      </c>
      <c r="AE326" s="45"/>
      <c r="AF326" s="45"/>
      <c r="AG326" s="45">
        <f t="shared" si="122"/>
        <v>0</v>
      </c>
      <c r="AH326" s="45">
        <f>SUM(AH327:AH456)</f>
        <v>0</v>
      </c>
      <c r="AI326" s="45"/>
      <c r="AJ326" s="42"/>
      <c r="AK326" s="45">
        <f>SUM(AK327:AK456)</f>
        <v>0</v>
      </c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5"/>
      <c r="AW326" s="45"/>
      <c r="AX326" s="45">
        <f t="shared" si="123"/>
        <v>0</v>
      </c>
    </row>
    <row r="327" spans="2:50" s="154" customFormat="1" ht="13" outlineLevel="1">
      <c r="B327" s="77" t="s">
        <v>521</v>
      </c>
      <c r="C327" s="77" t="s">
        <v>522</v>
      </c>
      <c r="D327" s="78" t="s">
        <v>1446</v>
      </c>
      <c r="E327" s="65">
        <v>43535</v>
      </c>
      <c r="F327" s="79" t="s">
        <v>420</v>
      </c>
      <c r="G327" s="67" t="s">
        <v>1292</v>
      </c>
      <c r="H327" s="68">
        <v>0</v>
      </c>
      <c r="I327" s="68">
        <v>0</v>
      </c>
      <c r="J327" s="68">
        <v>0</v>
      </c>
      <c r="K327" s="258">
        <v>0</v>
      </c>
      <c r="L327" s="177" t="s">
        <v>1293</v>
      </c>
      <c r="M327" s="177" t="s">
        <v>1293</v>
      </c>
      <c r="N327" s="177" t="s">
        <v>1293</v>
      </c>
      <c r="O327" s="177" t="s">
        <v>1293</v>
      </c>
      <c r="P327" s="177" t="s">
        <v>1293</v>
      </c>
      <c r="Q327" s="85" t="s">
        <v>1140</v>
      </c>
      <c r="R327" s="85" t="s">
        <v>1139</v>
      </c>
      <c r="S327" s="179" t="s">
        <v>1294</v>
      </c>
      <c r="T327" s="85"/>
      <c r="U327" s="31">
        <f t="shared" ref="U327:U390" si="124">SUMIF(T327,"Y",I327)</f>
        <v>0</v>
      </c>
      <c r="V327" s="80"/>
      <c r="W327" s="276"/>
      <c r="X327" s="85"/>
      <c r="Y327" s="85">
        <f t="shared" ref="Y327:Y390" si="125">U327*X327</f>
        <v>0</v>
      </c>
      <c r="AA327" s="85"/>
      <c r="AB327" s="85">
        <f t="shared" ref="AB327:AB390" si="126">SUMIF(AA327,"Y",K327)*X327</f>
        <v>0</v>
      </c>
      <c r="AC327" s="85"/>
      <c r="AD327" s="31">
        <f t="shared" ref="AD327:AD390" si="127">(I327-AB327)*COUNTIF(AL327:AU327,"L")</f>
        <v>0</v>
      </c>
      <c r="AE327" s="31"/>
      <c r="AF327" s="85"/>
      <c r="AG327" s="85">
        <f t="shared" ref="AG327:AG390" si="128">IFERROR(COUNTIF(AL327:AU327,"S")/(COUNTIF(AL327:AU327,"V")+COUNTIF(AL327:AU327,"S")),0)</f>
        <v>0</v>
      </c>
      <c r="AH327" s="31">
        <f t="shared" ref="AH327:AH390" si="129">(Y327-AB327-AD327)*AG327</f>
        <v>0</v>
      </c>
      <c r="AI327" s="85"/>
      <c r="AJ327" s="31">
        <f t="shared" ref="AJ327:AJ390" si="130">COUNTIF(AL327:AU327,"V")</f>
        <v>0</v>
      </c>
      <c r="AK327" s="31">
        <f t="shared" ref="AK327:AK390" si="131">Y327-AB327-AD327-AH327</f>
        <v>0</v>
      </c>
      <c r="AL327" s="85"/>
      <c r="AM327" s="85"/>
      <c r="AN327" s="85"/>
      <c r="AO327" s="85"/>
      <c r="AP327" s="85"/>
      <c r="AQ327" s="85"/>
      <c r="AR327" s="85"/>
      <c r="AS327" s="85"/>
      <c r="AT327" s="85"/>
      <c r="AU327" s="85"/>
      <c r="AV327" s="85"/>
      <c r="AW327" s="85"/>
      <c r="AX327" s="85"/>
    </row>
    <row r="328" spans="2:50" s="154" customFormat="1" ht="13" outlineLevel="1">
      <c r="B328" s="155" t="s">
        <v>523</v>
      </c>
      <c r="C328" s="17" t="s">
        <v>524</v>
      </c>
      <c r="D328" s="76" t="s">
        <v>525</v>
      </c>
      <c r="E328" s="16">
        <v>42550</v>
      </c>
      <c r="F328" s="26" t="s">
        <v>12</v>
      </c>
      <c r="G328" s="177" t="s">
        <v>1293</v>
      </c>
      <c r="H328" s="81">
        <f t="shared" ref="H328:H391" si="132">SUM(I328,J328)</f>
        <v>182</v>
      </c>
      <c r="I328" s="82">
        <v>77</v>
      </c>
      <c r="J328" s="82">
        <v>105</v>
      </c>
      <c r="K328" s="258">
        <v>0</v>
      </c>
      <c r="L328" s="177" t="s">
        <v>1293</v>
      </c>
      <c r="M328" s="177" t="s">
        <v>1293</v>
      </c>
      <c r="N328" s="177" t="s">
        <v>1293</v>
      </c>
      <c r="O328" s="177" t="s">
        <v>1293</v>
      </c>
      <c r="P328" s="177" t="s">
        <v>1293</v>
      </c>
      <c r="Q328" s="85" t="s">
        <v>1140</v>
      </c>
      <c r="R328" s="85" t="s">
        <v>1139</v>
      </c>
      <c r="S328" s="179" t="s">
        <v>1294</v>
      </c>
      <c r="T328" s="85"/>
      <c r="U328" s="31">
        <f t="shared" si="124"/>
        <v>0</v>
      </c>
      <c r="V328" s="80"/>
      <c r="W328" s="276"/>
      <c r="X328" s="85"/>
      <c r="Y328" s="85">
        <f t="shared" si="125"/>
        <v>0</v>
      </c>
      <c r="AA328" s="85"/>
      <c r="AB328" s="85">
        <f t="shared" si="126"/>
        <v>0</v>
      </c>
      <c r="AC328" s="85"/>
      <c r="AD328" s="31">
        <f t="shared" si="127"/>
        <v>0</v>
      </c>
      <c r="AE328" s="31"/>
      <c r="AF328" s="85"/>
      <c r="AG328" s="85">
        <f t="shared" si="128"/>
        <v>0</v>
      </c>
      <c r="AH328" s="31">
        <f t="shared" si="129"/>
        <v>0</v>
      </c>
      <c r="AI328" s="85"/>
      <c r="AJ328" s="31">
        <f t="shared" si="130"/>
        <v>0</v>
      </c>
      <c r="AK328" s="31">
        <f t="shared" si="131"/>
        <v>0</v>
      </c>
      <c r="AL328" s="85"/>
      <c r="AM328" s="85"/>
      <c r="AN328" s="85"/>
      <c r="AO328" s="85"/>
      <c r="AP328" s="85"/>
      <c r="AQ328" s="85"/>
      <c r="AR328" s="85"/>
      <c r="AS328" s="85"/>
      <c r="AT328" s="85"/>
      <c r="AU328" s="85"/>
      <c r="AV328" s="85"/>
      <c r="AW328" s="85"/>
      <c r="AX328" s="85"/>
    </row>
    <row r="329" spans="2:50" s="154" customFormat="1" ht="13" outlineLevel="1">
      <c r="B329" s="155" t="s">
        <v>526</v>
      </c>
      <c r="C329" s="17" t="s">
        <v>527</v>
      </c>
      <c r="D329" s="76">
        <v>1.8</v>
      </c>
      <c r="E329" s="16">
        <v>43070</v>
      </c>
      <c r="F329" s="26" t="s">
        <v>12</v>
      </c>
      <c r="G329" s="46" t="s">
        <v>1292</v>
      </c>
      <c r="H329" s="81">
        <f t="shared" si="132"/>
        <v>246</v>
      </c>
      <c r="I329" s="82">
        <v>246</v>
      </c>
      <c r="J329" s="82">
        <v>0</v>
      </c>
      <c r="K329" s="258">
        <v>0</v>
      </c>
      <c r="L329" s="177" t="s">
        <v>1293</v>
      </c>
      <c r="M329" s="177" t="s">
        <v>1293</v>
      </c>
      <c r="N329" s="177" t="s">
        <v>1293</v>
      </c>
      <c r="O329" s="177" t="s">
        <v>1293</v>
      </c>
      <c r="P329" s="177" t="s">
        <v>1293</v>
      </c>
      <c r="Q329" s="85" t="s">
        <v>1140</v>
      </c>
      <c r="R329" s="85" t="s">
        <v>1139</v>
      </c>
      <c r="S329" s="179" t="s">
        <v>1294</v>
      </c>
      <c r="T329" s="85"/>
      <c r="U329" s="31">
        <f t="shared" si="124"/>
        <v>0</v>
      </c>
      <c r="V329" s="80"/>
      <c r="W329" s="276"/>
      <c r="X329" s="85"/>
      <c r="Y329" s="85">
        <f t="shared" si="125"/>
        <v>0</v>
      </c>
      <c r="AA329" s="85"/>
      <c r="AB329" s="85">
        <f t="shared" si="126"/>
        <v>0</v>
      </c>
      <c r="AC329" s="85"/>
      <c r="AD329" s="31">
        <f t="shared" si="127"/>
        <v>0</v>
      </c>
      <c r="AE329" s="31"/>
      <c r="AF329" s="85"/>
      <c r="AG329" s="85">
        <f t="shared" si="128"/>
        <v>0</v>
      </c>
      <c r="AH329" s="31">
        <f t="shared" si="129"/>
        <v>0</v>
      </c>
      <c r="AI329" s="85"/>
      <c r="AJ329" s="31">
        <f t="shared" si="130"/>
        <v>0</v>
      </c>
      <c r="AK329" s="31">
        <f t="shared" si="131"/>
        <v>0</v>
      </c>
      <c r="AL329" s="85"/>
      <c r="AM329" s="85"/>
      <c r="AN329" s="85"/>
      <c r="AO329" s="85"/>
      <c r="AP329" s="85"/>
      <c r="AQ329" s="85"/>
      <c r="AR329" s="85"/>
      <c r="AS329" s="85"/>
      <c r="AT329" s="85"/>
      <c r="AU329" s="85"/>
      <c r="AV329" s="85"/>
      <c r="AW329" s="85"/>
      <c r="AX329" s="85"/>
    </row>
    <row r="330" spans="2:50" s="154" customFormat="1" ht="13" outlineLevel="1">
      <c r="B330" s="155" t="s">
        <v>528</v>
      </c>
      <c r="C330" s="17" t="s">
        <v>529</v>
      </c>
      <c r="D330" s="76" t="s">
        <v>530</v>
      </c>
      <c r="E330" s="16">
        <v>43070</v>
      </c>
      <c r="F330" s="26" t="s">
        <v>12</v>
      </c>
      <c r="G330" s="46" t="s">
        <v>1292</v>
      </c>
      <c r="H330" s="81">
        <f t="shared" si="132"/>
        <v>279</v>
      </c>
      <c r="I330" s="82">
        <v>234</v>
      </c>
      <c r="J330" s="82">
        <v>45</v>
      </c>
      <c r="K330" s="258">
        <v>0</v>
      </c>
      <c r="L330" s="177" t="s">
        <v>1293</v>
      </c>
      <c r="M330" s="177" t="s">
        <v>1293</v>
      </c>
      <c r="N330" s="177" t="s">
        <v>1293</v>
      </c>
      <c r="O330" s="177" t="s">
        <v>1293</v>
      </c>
      <c r="P330" s="177" t="s">
        <v>1293</v>
      </c>
      <c r="Q330" s="85" t="s">
        <v>1140</v>
      </c>
      <c r="R330" s="85" t="s">
        <v>1139</v>
      </c>
      <c r="S330" s="179" t="s">
        <v>1294</v>
      </c>
      <c r="T330" s="85"/>
      <c r="U330" s="31">
        <f t="shared" si="124"/>
        <v>0</v>
      </c>
      <c r="V330" s="80"/>
      <c r="W330" s="276"/>
      <c r="X330" s="85"/>
      <c r="Y330" s="85">
        <f t="shared" si="125"/>
        <v>0</v>
      </c>
      <c r="AA330" s="85"/>
      <c r="AB330" s="85">
        <f t="shared" si="126"/>
        <v>0</v>
      </c>
      <c r="AC330" s="85"/>
      <c r="AD330" s="31">
        <f t="shared" si="127"/>
        <v>0</v>
      </c>
      <c r="AE330" s="31"/>
      <c r="AF330" s="85"/>
      <c r="AG330" s="85">
        <f t="shared" si="128"/>
        <v>0</v>
      </c>
      <c r="AH330" s="31">
        <f t="shared" si="129"/>
        <v>0</v>
      </c>
      <c r="AI330" s="85"/>
      <c r="AJ330" s="31">
        <f t="shared" si="130"/>
        <v>0</v>
      </c>
      <c r="AK330" s="31">
        <f t="shared" si="131"/>
        <v>0</v>
      </c>
      <c r="AL330" s="85"/>
      <c r="AM330" s="85"/>
      <c r="AN330" s="85"/>
      <c r="AO330" s="85"/>
      <c r="AP330" s="85"/>
      <c r="AQ330" s="85"/>
      <c r="AR330" s="85"/>
      <c r="AS330" s="85"/>
      <c r="AT330" s="85"/>
      <c r="AU330" s="85"/>
      <c r="AV330" s="85"/>
      <c r="AW330" s="85"/>
      <c r="AX330" s="85"/>
    </row>
    <row r="331" spans="2:50" s="154" customFormat="1" ht="13" outlineLevel="1">
      <c r="B331" s="155" t="s">
        <v>531</v>
      </c>
      <c r="C331" s="17" t="s">
        <v>532</v>
      </c>
      <c r="D331" s="76">
        <v>1.6</v>
      </c>
      <c r="E331" s="16">
        <v>43181</v>
      </c>
      <c r="F331" s="26" t="s">
        <v>12</v>
      </c>
      <c r="G331" s="46" t="s">
        <v>1292</v>
      </c>
      <c r="H331" s="81">
        <f t="shared" si="132"/>
        <v>30</v>
      </c>
      <c r="I331" s="82">
        <v>15</v>
      </c>
      <c r="J331" s="82">
        <v>15</v>
      </c>
      <c r="K331" s="258">
        <v>0</v>
      </c>
      <c r="L331" s="177" t="s">
        <v>1293</v>
      </c>
      <c r="M331" s="177" t="s">
        <v>1293</v>
      </c>
      <c r="N331" s="177" t="s">
        <v>1293</v>
      </c>
      <c r="O331" s="177" t="s">
        <v>1293</v>
      </c>
      <c r="P331" s="177" t="s">
        <v>1293</v>
      </c>
      <c r="Q331" s="85" t="s">
        <v>1140</v>
      </c>
      <c r="R331" s="85" t="s">
        <v>1139</v>
      </c>
      <c r="S331" s="179" t="s">
        <v>1294</v>
      </c>
      <c r="T331" s="85"/>
      <c r="U331" s="31">
        <f t="shared" si="124"/>
        <v>0</v>
      </c>
      <c r="V331" s="80"/>
      <c r="W331" s="276"/>
      <c r="X331" s="85"/>
      <c r="Y331" s="85">
        <f t="shared" si="125"/>
        <v>0</v>
      </c>
      <c r="AA331" s="85"/>
      <c r="AB331" s="85">
        <f t="shared" si="126"/>
        <v>0</v>
      </c>
      <c r="AC331" s="85"/>
      <c r="AD331" s="31">
        <f t="shared" si="127"/>
        <v>0</v>
      </c>
      <c r="AE331" s="31"/>
      <c r="AF331" s="85"/>
      <c r="AG331" s="85">
        <f t="shared" si="128"/>
        <v>0</v>
      </c>
      <c r="AH331" s="31">
        <f t="shared" si="129"/>
        <v>0</v>
      </c>
      <c r="AI331" s="85"/>
      <c r="AJ331" s="31">
        <f t="shared" si="130"/>
        <v>0</v>
      </c>
      <c r="AK331" s="31">
        <f t="shared" si="131"/>
        <v>0</v>
      </c>
      <c r="AL331" s="85"/>
      <c r="AM331" s="85"/>
      <c r="AN331" s="85"/>
      <c r="AO331" s="85"/>
      <c r="AP331" s="85"/>
      <c r="AQ331" s="85"/>
      <c r="AR331" s="85"/>
      <c r="AS331" s="85"/>
      <c r="AT331" s="85"/>
      <c r="AU331" s="85"/>
      <c r="AV331" s="85"/>
      <c r="AW331" s="85"/>
      <c r="AX331" s="85"/>
    </row>
    <row r="332" spans="2:50" s="154" customFormat="1" ht="13" outlineLevel="1">
      <c r="B332" s="155" t="s">
        <v>533</v>
      </c>
      <c r="C332" s="17" t="s">
        <v>534</v>
      </c>
      <c r="D332" s="76" t="s">
        <v>530</v>
      </c>
      <c r="E332" s="16">
        <v>42541</v>
      </c>
      <c r="F332" s="26" t="s">
        <v>12</v>
      </c>
      <c r="G332" s="46" t="s">
        <v>1292</v>
      </c>
      <c r="H332" s="81">
        <f t="shared" si="132"/>
        <v>110</v>
      </c>
      <c r="I332" s="82">
        <v>79</v>
      </c>
      <c r="J332" s="82">
        <v>31</v>
      </c>
      <c r="K332" s="258">
        <v>0</v>
      </c>
      <c r="L332" s="177" t="s">
        <v>1293</v>
      </c>
      <c r="M332" s="177" t="s">
        <v>1293</v>
      </c>
      <c r="N332" s="177" t="s">
        <v>1293</v>
      </c>
      <c r="O332" s="177" t="s">
        <v>1293</v>
      </c>
      <c r="P332" s="177" t="s">
        <v>1293</v>
      </c>
      <c r="Q332" s="85" t="s">
        <v>1140</v>
      </c>
      <c r="R332" s="85" t="s">
        <v>1139</v>
      </c>
      <c r="S332" s="179" t="s">
        <v>1294</v>
      </c>
      <c r="T332" s="85"/>
      <c r="U332" s="31">
        <f t="shared" si="124"/>
        <v>0</v>
      </c>
      <c r="V332" s="80"/>
      <c r="W332" s="276"/>
      <c r="X332" s="85"/>
      <c r="Y332" s="85">
        <f t="shared" si="125"/>
        <v>0</v>
      </c>
      <c r="AA332" s="85"/>
      <c r="AB332" s="85">
        <f t="shared" si="126"/>
        <v>0</v>
      </c>
      <c r="AC332" s="85"/>
      <c r="AD332" s="31">
        <f t="shared" si="127"/>
        <v>0</v>
      </c>
      <c r="AE332" s="31"/>
      <c r="AF332" s="85"/>
      <c r="AG332" s="85">
        <f t="shared" si="128"/>
        <v>0</v>
      </c>
      <c r="AH332" s="31">
        <f t="shared" si="129"/>
        <v>0</v>
      </c>
      <c r="AI332" s="85"/>
      <c r="AJ332" s="31">
        <f t="shared" si="130"/>
        <v>0</v>
      </c>
      <c r="AK332" s="31">
        <f t="shared" si="131"/>
        <v>0</v>
      </c>
      <c r="AL332" s="85"/>
      <c r="AM332" s="85"/>
      <c r="AN332" s="85"/>
      <c r="AO332" s="85"/>
      <c r="AP332" s="85"/>
      <c r="AQ332" s="85"/>
      <c r="AR332" s="85"/>
      <c r="AS332" s="85"/>
      <c r="AT332" s="85"/>
      <c r="AU332" s="85"/>
      <c r="AV332" s="85"/>
      <c r="AW332" s="85"/>
      <c r="AX332" s="85"/>
    </row>
    <row r="333" spans="2:50" s="154" customFormat="1" ht="13" outlineLevel="1">
      <c r="B333" s="155" t="s">
        <v>535</v>
      </c>
      <c r="C333" s="17" t="s">
        <v>948</v>
      </c>
      <c r="D333" s="83" t="s">
        <v>536</v>
      </c>
      <c r="E333" s="16">
        <v>43181</v>
      </c>
      <c r="F333" s="26" t="s">
        <v>53</v>
      </c>
      <c r="G333" s="46" t="s">
        <v>1292</v>
      </c>
      <c r="H333" s="81">
        <f t="shared" si="132"/>
        <v>6</v>
      </c>
      <c r="I333" s="82">
        <v>6</v>
      </c>
      <c r="J333" s="82">
        <v>0</v>
      </c>
      <c r="K333" s="258">
        <v>0</v>
      </c>
      <c r="L333" s="177" t="s">
        <v>1293</v>
      </c>
      <c r="M333" s="177" t="s">
        <v>1293</v>
      </c>
      <c r="N333" s="177" t="s">
        <v>1293</v>
      </c>
      <c r="O333" s="177" t="s">
        <v>1293</v>
      </c>
      <c r="P333" s="177" t="s">
        <v>1293</v>
      </c>
      <c r="Q333" s="85" t="s">
        <v>1140</v>
      </c>
      <c r="R333" s="85" t="s">
        <v>1139</v>
      </c>
      <c r="S333" s="179" t="s">
        <v>1294</v>
      </c>
      <c r="T333" s="85"/>
      <c r="U333" s="31">
        <f t="shared" si="124"/>
        <v>0</v>
      </c>
      <c r="V333" s="80"/>
      <c r="W333" s="276"/>
      <c r="X333" s="85"/>
      <c r="Y333" s="85">
        <f t="shared" si="125"/>
        <v>0</v>
      </c>
      <c r="AA333" s="85"/>
      <c r="AB333" s="85">
        <f t="shared" si="126"/>
        <v>0</v>
      </c>
      <c r="AC333" s="85"/>
      <c r="AD333" s="31">
        <f t="shared" si="127"/>
        <v>0</v>
      </c>
      <c r="AE333" s="31"/>
      <c r="AF333" s="85"/>
      <c r="AG333" s="85">
        <f t="shared" si="128"/>
        <v>0</v>
      </c>
      <c r="AH333" s="31">
        <f t="shared" si="129"/>
        <v>0</v>
      </c>
      <c r="AI333" s="85"/>
      <c r="AJ333" s="31">
        <f t="shared" si="130"/>
        <v>0</v>
      </c>
      <c r="AK333" s="31">
        <f t="shared" si="131"/>
        <v>0</v>
      </c>
      <c r="AL333" s="85"/>
      <c r="AM333" s="85"/>
      <c r="AN333" s="85"/>
      <c r="AO333" s="85"/>
      <c r="AP333" s="85"/>
      <c r="AQ333" s="85"/>
      <c r="AR333" s="85"/>
      <c r="AS333" s="85"/>
      <c r="AT333" s="85"/>
      <c r="AU333" s="85"/>
      <c r="AV333" s="85"/>
      <c r="AW333" s="85"/>
      <c r="AX333" s="85"/>
    </row>
    <row r="334" spans="2:50" s="154" customFormat="1" ht="13" outlineLevel="1">
      <c r="B334" s="155" t="s">
        <v>537</v>
      </c>
      <c r="C334" s="17" t="s">
        <v>538</v>
      </c>
      <c r="D334" s="76" t="s">
        <v>140</v>
      </c>
      <c r="E334" s="16">
        <v>42160</v>
      </c>
      <c r="F334" s="26" t="s">
        <v>12</v>
      </c>
      <c r="G334" s="46" t="s">
        <v>1292</v>
      </c>
      <c r="H334" s="81">
        <f t="shared" si="132"/>
        <v>17</v>
      </c>
      <c r="I334" s="82">
        <v>11</v>
      </c>
      <c r="J334" s="82">
        <v>6</v>
      </c>
      <c r="K334" s="258">
        <v>0</v>
      </c>
      <c r="L334" s="177" t="s">
        <v>1293</v>
      </c>
      <c r="M334" s="177" t="s">
        <v>1293</v>
      </c>
      <c r="N334" s="177" t="s">
        <v>1293</v>
      </c>
      <c r="O334" s="177" t="s">
        <v>1293</v>
      </c>
      <c r="P334" s="177" t="s">
        <v>1293</v>
      </c>
      <c r="Q334" s="85" t="s">
        <v>1140</v>
      </c>
      <c r="R334" s="85" t="s">
        <v>1139</v>
      </c>
      <c r="S334" s="179" t="s">
        <v>1294</v>
      </c>
      <c r="T334" s="85"/>
      <c r="U334" s="31">
        <f t="shared" si="124"/>
        <v>0</v>
      </c>
      <c r="V334" s="80"/>
      <c r="W334" s="276"/>
      <c r="X334" s="85"/>
      <c r="Y334" s="85">
        <f t="shared" si="125"/>
        <v>0</v>
      </c>
      <c r="AA334" s="85"/>
      <c r="AB334" s="85">
        <f t="shared" si="126"/>
        <v>0</v>
      </c>
      <c r="AC334" s="85"/>
      <c r="AD334" s="31">
        <f t="shared" si="127"/>
        <v>0</v>
      </c>
      <c r="AE334" s="31"/>
      <c r="AF334" s="85"/>
      <c r="AG334" s="85">
        <f t="shared" si="128"/>
        <v>0</v>
      </c>
      <c r="AH334" s="31">
        <f t="shared" si="129"/>
        <v>0</v>
      </c>
      <c r="AI334" s="85"/>
      <c r="AJ334" s="31">
        <f t="shared" si="130"/>
        <v>0</v>
      </c>
      <c r="AK334" s="31">
        <f t="shared" si="131"/>
        <v>0</v>
      </c>
      <c r="AL334" s="85"/>
      <c r="AM334" s="85"/>
      <c r="AN334" s="85"/>
      <c r="AO334" s="85"/>
      <c r="AP334" s="85"/>
      <c r="AQ334" s="85"/>
      <c r="AR334" s="85"/>
      <c r="AS334" s="85"/>
      <c r="AT334" s="85"/>
      <c r="AU334" s="85"/>
      <c r="AV334" s="85"/>
      <c r="AW334" s="85"/>
      <c r="AX334" s="85"/>
    </row>
    <row r="335" spans="2:50" s="154" customFormat="1" ht="13" outlineLevel="1">
      <c r="B335" s="155" t="s">
        <v>539</v>
      </c>
      <c r="C335" s="17" t="s">
        <v>540</v>
      </c>
      <c r="D335" s="76">
        <v>1.2</v>
      </c>
      <c r="E335" s="16">
        <v>42153</v>
      </c>
      <c r="F335" s="26" t="s">
        <v>12</v>
      </c>
      <c r="G335" s="46" t="s">
        <v>1292</v>
      </c>
      <c r="H335" s="81">
        <f t="shared" si="132"/>
        <v>5</v>
      </c>
      <c r="I335" s="82">
        <v>5</v>
      </c>
      <c r="J335" s="82">
        <v>0</v>
      </c>
      <c r="K335" s="258">
        <v>0</v>
      </c>
      <c r="L335" s="177" t="s">
        <v>1293</v>
      </c>
      <c r="M335" s="177" t="s">
        <v>1293</v>
      </c>
      <c r="N335" s="177" t="s">
        <v>1293</v>
      </c>
      <c r="O335" s="177" t="s">
        <v>1293</v>
      </c>
      <c r="P335" s="177" t="s">
        <v>1293</v>
      </c>
      <c r="Q335" s="85" t="s">
        <v>1140</v>
      </c>
      <c r="R335" s="85" t="s">
        <v>1139</v>
      </c>
      <c r="S335" s="179" t="s">
        <v>1294</v>
      </c>
      <c r="T335" s="85"/>
      <c r="U335" s="31">
        <f t="shared" si="124"/>
        <v>0</v>
      </c>
      <c r="V335" s="80"/>
      <c r="W335" s="276"/>
      <c r="X335" s="85"/>
      <c r="Y335" s="85">
        <f t="shared" si="125"/>
        <v>0</v>
      </c>
      <c r="AA335" s="85"/>
      <c r="AB335" s="85">
        <f t="shared" si="126"/>
        <v>0</v>
      </c>
      <c r="AC335" s="85"/>
      <c r="AD335" s="31">
        <f t="shared" si="127"/>
        <v>0</v>
      </c>
      <c r="AE335" s="31"/>
      <c r="AF335" s="85"/>
      <c r="AG335" s="85">
        <f t="shared" si="128"/>
        <v>0</v>
      </c>
      <c r="AH335" s="31">
        <f t="shared" si="129"/>
        <v>0</v>
      </c>
      <c r="AI335" s="85"/>
      <c r="AJ335" s="31">
        <f t="shared" si="130"/>
        <v>0</v>
      </c>
      <c r="AK335" s="31">
        <f t="shared" si="131"/>
        <v>0</v>
      </c>
      <c r="AL335" s="85"/>
      <c r="AM335" s="85"/>
      <c r="AN335" s="85"/>
      <c r="AO335" s="85"/>
      <c r="AP335" s="85"/>
      <c r="AQ335" s="85"/>
      <c r="AR335" s="85"/>
      <c r="AS335" s="85"/>
      <c r="AT335" s="85"/>
      <c r="AU335" s="85"/>
      <c r="AV335" s="85"/>
      <c r="AW335" s="85"/>
      <c r="AX335" s="85"/>
    </row>
    <row r="336" spans="2:50" s="154" customFormat="1" ht="13" outlineLevel="1">
      <c r="B336" s="155" t="s">
        <v>541</v>
      </c>
      <c r="C336" s="17" t="s">
        <v>542</v>
      </c>
      <c r="D336" s="76" t="s">
        <v>543</v>
      </c>
      <c r="E336" s="16">
        <v>43070</v>
      </c>
      <c r="F336" s="26" t="s">
        <v>12</v>
      </c>
      <c r="G336" s="46" t="s">
        <v>1292</v>
      </c>
      <c r="H336" s="81">
        <f t="shared" si="132"/>
        <v>25</v>
      </c>
      <c r="I336" s="82">
        <v>25</v>
      </c>
      <c r="J336" s="82">
        <v>0</v>
      </c>
      <c r="K336" s="258">
        <v>0</v>
      </c>
      <c r="L336" s="177" t="s">
        <v>1293</v>
      </c>
      <c r="M336" s="177" t="s">
        <v>1293</v>
      </c>
      <c r="N336" s="177" t="s">
        <v>1293</v>
      </c>
      <c r="O336" s="177" t="s">
        <v>1293</v>
      </c>
      <c r="P336" s="177" t="s">
        <v>1293</v>
      </c>
      <c r="Q336" s="85" t="s">
        <v>1140</v>
      </c>
      <c r="R336" s="85" t="s">
        <v>1139</v>
      </c>
      <c r="S336" s="179" t="s">
        <v>1294</v>
      </c>
      <c r="T336" s="85"/>
      <c r="U336" s="31">
        <f t="shared" si="124"/>
        <v>0</v>
      </c>
      <c r="V336" s="80"/>
      <c r="W336" s="276"/>
      <c r="X336" s="85"/>
      <c r="Y336" s="85">
        <f t="shared" si="125"/>
        <v>0</v>
      </c>
      <c r="AA336" s="85"/>
      <c r="AB336" s="85">
        <f t="shared" si="126"/>
        <v>0</v>
      </c>
      <c r="AC336" s="85"/>
      <c r="AD336" s="31">
        <f t="shared" si="127"/>
        <v>0</v>
      </c>
      <c r="AE336" s="31"/>
      <c r="AF336" s="85"/>
      <c r="AG336" s="85">
        <f t="shared" si="128"/>
        <v>0</v>
      </c>
      <c r="AH336" s="31">
        <f t="shared" si="129"/>
        <v>0</v>
      </c>
      <c r="AI336" s="85"/>
      <c r="AJ336" s="31">
        <f t="shared" si="130"/>
        <v>0</v>
      </c>
      <c r="AK336" s="31">
        <f t="shared" si="131"/>
        <v>0</v>
      </c>
      <c r="AL336" s="85"/>
      <c r="AM336" s="85"/>
      <c r="AN336" s="85"/>
      <c r="AO336" s="85"/>
      <c r="AP336" s="85"/>
      <c r="AQ336" s="85"/>
      <c r="AR336" s="85"/>
      <c r="AS336" s="85"/>
      <c r="AT336" s="85"/>
      <c r="AU336" s="85"/>
      <c r="AV336" s="85"/>
      <c r="AW336" s="85"/>
      <c r="AX336" s="85"/>
    </row>
    <row r="337" spans="2:50" s="154" customFormat="1" ht="13" outlineLevel="1">
      <c r="B337" s="155" t="s">
        <v>544</v>
      </c>
      <c r="C337" s="17" t="s">
        <v>545</v>
      </c>
      <c r="D337" s="15">
        <v>1.3</v>
      </c>
      <c r="E337" s="16">
        <v>42947</v>
      </c>
      <c r="F337" s="26" t="s">
        <v>12</v>
      </c>
      <c r="G337" s="46" t="s">
        <v>1292</v>
      </c>
      <c r="H337" s="81">
        <f t="shared" si="132"/>
        <v>13</v>
      </c>
      <c r="I337" s="82">
        <v>13</v>
      </c>
      <c r="J337" s="82">
        <v>0</v>
      </c>
      <c r="K337" s="258">
        <v>0</v>
      </c>
      <c r="L337" s="177" t="s">
        <v>1293</v>
      </c>
      <c r="M337" s="177" t="s">
        <v>1293</v>
      </c>
      <c r="N337" s="177" t="s">
        <v>1293</v>
      </c>
      <c r="O337" s="177" t="s">
        <v>1293</v>
      </c>
      <c r="P337" s="177" t="s">
        <v>1293</v>
      </c>
      <c r="Q337" s="85" t="s">
        <v>1140</v>
      </c>
      <c r="R337" s="85" t="s">
        <v>1139</v>
      </c>
      <c r="S337" s="179" t="s">
        <v>1294</v>
      </c>
      <c r="T337" s="85"/>
      <c r="U337" s="31">
        <f t="shared" si="124"/>
        <v>0</v>
      </c>
      <c r="V337" s="80"/>
      <c r="W337" s="276"/>
      <c r="X337" s="85"/>
      <c r="Y337" s="85">
        <f t="shared" si="125"/>
        <v>0</v>
      </c>
      <c r="AA337" s="85"/>
      <c r="AB337" s="85">
        <f t="shared" si="126"/>
        <v>0</v>
      </c>
      <c r="AC337" s="85"/>
      <c r="AD337" s="31">
        <f t="shared" si="127"/>
        <v>0</v>
      </c>
      <c r="AE337" s="31"/>
      <c r="AF337" s="85"/>
      <c r="AG337" s="85">
        <f t="shared" si="128"/>
        <v>0</v>
      </c>
      <c r="AH337" s="31">
        <f t="shared" si="129"/>
        <v>0</v>
      </c>
      <c r="AI337" s="85"/>
      <c r="AJ337" s="31">
        <f t="shared" si="130"/>
        <v>0</v>
      </c>
      <c r="AK337" s="31">
        <f t="shared" si="131"/>
        <v>0</v>
      </c>
      <c r="AL337" s="85"/>
      <c r="AM337" s="85"/>
      <c r="AN337" s="85"/>
      <c r="AO337" s="85"/>
      <c r="AP337" s="85"/>
      <c r="AQ337" s="85"/>
      <c r="AR337" s="85"/>
      <c r="AS337" s="85"/>
      <c r="AT337" s="85"/>
      <c r="AU337" s="85"/>
      <c r="AV337" s="85"/>
      <c r="AW337" s="85"/>
      <c r="AX337" s="85"/>
    </row>
    <row r="338" spans="2:50" s="154" customFormat="1" ht="13" outlineLevel="1">
      <c r="B338" s="155" t="s">
        <v>546</v>
      </c>
      <c r="C338" s="17" t="s">
        <v>547</v>
      </c>
      <c r="D338" s="76">
        <v>1.2</v>
      </c>
      <c r="E338" s="16">
        <v>42237</v>
      </c>
      <c r="F338" s="26" t="s">
        <v>12</v>
      </c>
      <c r="G338" s="46" t="s">
        <v>1292</v>
      </c>
      <c r="H338" s="81">
        <f t="shared" si="132"/>
        <v>18</v>
      </c>
      <c r="I338" s="82">
        <v>9</v>
      </c>
      <c r="J338" s="82">
        <v>9</v>
      </c>
      <c r="K338" s="258">
        <v>0</v>
      </c>
      <c r="L338" s="177" t="s">
        <v>1293</v>
      </c>
      <c r="M338" s="177" t="s">
        <v>1293</v>
      </c>
      <c r="N338" s="177" t="s">
        <v>1293</v>
      </c>
      <c r="O338" s="177" t="s">
        <v>1293</v>
      </c>
      <c r="P338" s="177" t="s">
        <v>1293</v>
      </c>
      <c r="Q338" s="85" t="s">
        <v>1140</v>
      </c>
      <c r="R338" s="85" t="s">
        <v>1139</v>
      </c>
      <c r="S338" s="179" t="s">
        <v>1294</v>
      </c>
      <c r="T338" s="85"/>
      <c r="U338" s="31">
        <f t="shared" si="124"/>
        <v>0</v>
      </c>
      <c r="V338" s="80"/>
      <c r="W338" s="276"/>
      <c r="X338" s="85"/>
      <c r="Y338" s="85">
        <f t="shared" si="125"/>
        <v>0</v>
      </c>
      <c r="AA338" s="85"/>
      <c r="AB338" s="85">
        <f t="shared" si="126"/>
        <v>0</v>
      </c>
      <c r="AC338" s="85"/>
      <c r="AD338" s="31">
        <f t="shared" si="127"/>
        <v>0</v>
      </c>
      <c r="AE338" s="31"/>
      <c r="AF338" s="85"/>
      <c r="AG338" s="85">
        <f t="shared" si="128"/>
        <v>0</v>
      </c>
      <c r="AH338" s="31">
        <f t="shared" si="129"/>
        <v>0</v>
      </c>
      <c r="AI338" s="85"/>
      <c r="AJ338" s="31">
        <f t="shared" si="130"/>
        <v>0</v>
      </c>
      <c r="AK338" s="31">
        <f t="shared" si="131"/>
        <v>0</v>
      </c>
      <c r="AL338" s="85"/>
      <c r="AM338" s="85"/>
      <c r="AN338" s="85"/>
      <c r="AO338" s="85"/>
      <c r="AP338" s="85"/>
      <c r="AQ338" s="85"/>
      <c r="AR338" s="85"/>
      <c r="AS338" s="85"/>
      <c r="AT338" s="85"/>
      <c r="AU338" s="85"/>
      <c r="AV338" s="85"/>
      <c r="AW338" s="85"/>
      <c r="AX338" s="85"/>
    </row>
    <row r="339" spans="2:50" s="154" customFormat="1" ht="13" outlineLevel="1">
      <c r="B339" s="155" t="s">
        <v>548</v>
      </c>
      <c r="C339" s="17" t="s">
        <v>549</v>
      </c>
      <c r="D339" s="76">
        <v>1.1000000000000001</v>
      </c>
      <c r="E339" s="16">
        <v>42674</v>
      </c>
      <c r="F339" s="26" t="s">
        <v>12</v>
      </c>
      <c r="G339" s="46" t="s">
        <v>1292</v>
      </c>
      <c r="H339" s="81">
        <f t="shared" si="132"/>
        <v>107</v>
      </c>
      <c r="I339" s="82">
        <v>103</v>
      </c>
      <c r="J339" s="82">
        <v>4</v>
      </c>
      <c r="K339" s="258">
        <v>0</v>
      </c>
      <c r="L339" s="177" t="s">
        <v>1293</v>
      </c>
      <c r="M339" s="177" t="s">
        <v>1293</v>
      </c>
      <c r="N339" s="177" t="s">
        <v>1293</v>
      </c>
      <c r="O339" s="177" t="s">
        <v>1293</v>
      </c>
      <c r="P339" s="177" t="s">
        <v>1293</v>
      </c>
      <c r="Q339" s="85" t="s">
        <v>1140</v>
      </c>
      <c r="R339" s="85" t="s">
        <v>1139</v>
      </c>
      <c r="S339" s="179" t="s">
        <v>1294</v>
      </c>
      <c r="T339" s="85"/>
      <c r="U339" s="31">
        <f t="shared" si="124"/>
        <v>0</v>
      </c>
      <c r="V339" s="80"/>
      <c r="W339" s="276"/>
      <c r="X339" s="85"/>
      <c r="Y339" s="85">
        <f t="shared" si="125"/>
        <v>0</v>
      </c>
      <c r="AA339" s="85"/>
      <c r="AB339" s="85">
        <f t="shared" si="126"/>
        <v>0</v>
      </c>
      <c r="AC339" s="85"/>
      <c r="AD339" s="31">
        <f t="shared" si="127"/>
        <v>0</v>
      </c>
      <c r="AE339" s="31"/>
      <c r="AF339" s="85"/>
      <c r="AG339" s="85">
        <f t="shared" si="128"/>
        <v>0</v>
      </c>
      <c r="AH339" s="31">
        <f t="shared" si="129"/>
        <v>0</v>
      </c>
      <c r="AI339" s="85"/>
      <c r="AJ339" s="31">
        <f t="shared" si="130"/>
        <v>0</v>
      </c>
      <c r="AK339" s="31">
        <f t="shared" si="131"/>
        <v>0</v>
      </c>
      <c r="AL339" s="85"/>
      <c r="AM339" s="85"/>
      <c r="AN339" s="85"/>
      <c r="AO339" s="85"/>
      <c r="AP339" s="85"/>
      <c r="AQ339" s="85"/>
      <c r="AR339" s="85"/>
      <c r="AS339" s="85"/>
      <c r="AT339" s="85"/>
      <c r="AU339" s="85"/>
      <c r="AV339" s="85"/>
      <c r="AW339" s="85"/>
      <c r="AX339" s="85"/>
    </row>
    <row r="340" spans="2:50" s="154" customFormat="1" ht="13" outlineLevel="1">
      <c r="B340" s="155" t="s">
        <v>550</v>
      </c>
      <c r="C340" s="17" t="s">
        <v>551</v>
      </c>
      <c r="D340" s="76" t="s">
        <v>536</v>
      </c>
      <c r="E340" s="16">
        <v>42727</v>
      </c>
      <c r="F340" s="26" t="s">
        <v>12</v>
      </c>
      <c r="G340" s="46" t="s">
        <v>1292</v>
      </c>
      <c r="H340" s="81">
        <f t="shared" si="132"/>
        <v>36</v>
      </c>
      <c r="I340" s="82">
        <v>11</v>
      </c>
      <c r="J340" s="82">
        <v>25</v>
      </c>
      <c r="K340" s="258">
        <v>0</v>
      </c>
      <c r="L340" s="177" t="s">
        <v>1293</v>
      </c>
      <c r="M340" s="177" t="s">
        <v>1293</v>
      </c>
      <c r="N340" s="177" t="s">
        <v>1293</v>
      </c>
      <c r="O340" s="177" t="s">
        <v>1293</v>
      </c>
      <c r="P340" s="177" t="s">
        <v>1293</v>
      </c>
      <c r="Q340" s="85" t="s">
        <v>1140</v>
      </c>
      <c r="R340" s="85" t="s">
        <v>1139</v>
      </c>
      <c r="S340" s="179" t="s">
        <v>1294</v>
      </c>
      <c r="T340" s="85"/>
      <c r="U340" s="31">
        <f t="shared" si="124"/>
        <v>0</v>
      </c>
      <c r="V340" s="80"/>
      <c r="W340" s="276"/>
      <c r="X340" s="85"/>
      <c r="Y340" s="85">
        <f t="shared" si="125"/>
        <v>0</v>
      </c>
      <c r="AA340" s="85"/>
      <c r="AB340" s="85">
        <f t="shared" si="126"/>
        <v>0</v>
      </c>
      <c r="AC340" s="85"/>
      <c r="AD340" s="31">
        <f t="shared" si="127"/>
        <v>0</v>
      </c>
      <c r="AE340" s="31"/>
      <c r="AF340" s="85"/>
      <c r="AG340" s="85">
        <f t="shared" si="128"/>
        <v>0</v>
      </c>
      <c r="AH340" s="31">
        <f t="shared" si="129"/>
        <v>0</v>
      </c>
      <c r="AI340" s="85"/>
      <c r="AJ340" s="31">
        <f t="shared" si="130"/>
        <v>0</v>
      </c>
      <c r="AK340" s="31">
        <f t="shared" si="131"/>
        <v>0</v>
      </c>
      <c r="AL340" s="85"/>
      <c r="AM340" s="85"/>
      <c r="AN340" s="85"/>
      <c r="AO340" s="85"/>
      <c r="AP340" s="85"/>
      <c r="AQ340" s="85"/>
      <c r="AR340" s="85"/>
      <c r="AS340" s="85"/>
      <c r="AT340" s="85"/>
      <c r="AU340" s="85"/>
      <c r="AV340" s="85"/>
      <c r="AW340" s="85"/>
      <c r="AX340" s="85"/>
    </row>
    <row r="341" spans="2:50" s="154" customFormat="1" ht="13" outlineLevel="1">
      <c r="B341" s="155" t="s">
        <v>552</v>
      </c>
      <c r="C341" s="17" t="s">
        <v>553</v>
      </c>
      <c r="D341" s="76">
        <v>1.1000000000000001</v>
      </c>
      <c r="E341" s="16">
        <v>42461</v>
      </c>
      <c r="F341" s="26" t="s">
        <v>12</v>
      </c>
      <c r="G341" s="46" t="s">
        <v>1292</v>
      </c>
      <c r="H341" s="81">
        <f t="shared" si="132"/>
        <v>35</v>
      </c>
      <c r="I341" s="82">
        <v>35</v>
      </c>
      <c r="J341" s="82">
        <v>0</v>
      </c>
      <c r="K341" s="258">
        <v>0</v>
      </c>
      <c r="L341" s="177" t="s">
        <v>1293</v>
      </c>
      <c r="M341" s="177" t="s">
        <v>1293</v>
      </c>
      <c r="N341" s="177" t="s">
        <v>1293</v>
      </c>
      <c r="O341" s="177" t="s">
        <v>1293</v>
      </c>
      <c r="P341" s="177" t="s">
        <v>1293</v>
      </c>
      <c r="Q341" s="85" t="s">
        <v>1140</v>
      </c>
      <c r="R341" s="85" t="s">
        <v>1139</v>
      </c>
      <c r="S341" s="179" t="s">
        <v>1294</v>
      </c>
      <c r="T341" s="85"/>
      <c r="U341" s="31">
        <f t="shared" si="124"/>
        <v>0</v>
      </c>
      <c r="V341" s="80"/>
      <c r="W341" s="276"/>
      <c r="X341" s="85"/>
      <c r="Y341" s="85">
        <f t="shared" si="125"/>
        <v>0</v>
      </c>
      <c r="AA341" s="85"/>
      <c r="AB341" s="85">
        <f t="shared" si="126"/>
        <v>0</v>
      </c>
      <c r="AC341" s="85"/>
      <c r="AD341" s="31">
        <f t="shared" si="127"/>
        <v>0</v>
      </c>
      <c r="AE341" s="31"/>
      <c r="AF341" s="85"/>
      <c r="AG341" s="85">
        <f t="shared" si="128"/>
        <v>0</v>
      </c>
      <c r="AH341" s="31">
        <f t="shared" si="129"/>
        <v>0</v>
      </c>
      <c r="AI341" s="85"/>
      <c r="AJ341" s="31">
        <f t="shared" si="130"/>
        <v>0</v>
      </c>
      <c r="AK341" s="31">
        <f t="shared" si="131"/>
        <v>0</v>
      </c>
      <c r="AL341" s="85"/>
      <c r="AM341" s="85"/>
      <c r="AN341" s="85"/>
      <c r="AO341" s="85"/>
      <c r="AP341" s="85"/>
      <c r="AQ341" s="85"/>
      <c r="AR341" s="85"/>
      <c r="AS341" s="85"/>
      <c r="AT341" s="85"/>
      <c r="AU341" s="85"/>
      <c r="AV341" s="85"/>
      <c r="AW341" s="85"/>
      <c r="AX341" s="85"/>
    </row>
    <row r="342" spans="2:50" s="154" customFormat="1" ht="13" outlineLevel="1">
      <c r="B342" s="155" t="s">
        <v>554</v>
      </c>
      <c r="C342" s="17" t="s">
        <v>555</v>
      </c>
      <c r="D342" s="76" t="s">
        <v>556</v>
      </c>
      <c r="E342" s="16">
        <v>43070</v>
      </c>
      <c r="F342" s="26" t="s">
        <v>12</v>
      </c>
      <c r="G342" s="46" t="s">
        <v>1292</v>
      </c>
      <c r="H342" s="81">
        <f t="shared" si="132"/>
        <v>195</v>
      </c>
      <c r="I342" s="82">
        <v>149</v>
      </c>
      <c r="J342" s="82">
        <v>46</v>
      </c>
      <c r="K342" s="258">
        <v>0</v>
      </c>
      <c r="L342" s="177" t="s">
        <v>1293</v>
      </c>
      <c r="M342" s="177" t="s">
        <v>1293</v>
      </c>
      <c r="N342" s="177" t="s">
        <v>1293</v>
      </c>
      <c r="O342" s="177" t="s">
        <v>1293</v>
      </c>
      <c r="P342" s="177" t="s">
        <v>1293</v>
      </c>
      <c r="Q342" s="85" t="s">
        <v>1140</v>
      </c>
      <c r="R342" s="85" t="s">
        <v>1139</v>
      </c>
      <c r="S342" s="179" t="s">
        <v>1294</v>
      </c>
      <c r="T342" s="85"/>
      <c r="U342" s="31">
        <f t="shared" si="124"/>
        <v>0</v>
      </c>
      <c r="V342" s="80"/>
      <c r="W342" s="276"/>
      <c r="X342" s="85"/>
      <c r="Y342" s="85">
        <f t="shared" si="125"/>
        <v>0</v>
      </c>
      <c r="AA342" s="85"/>
      <c r="AB342" s="85">
        <f t="shared" si="126"/>
        <v>0</v>
      </c>
      <c r="AC342" s="85"/>
      <c r="AD342" s="31">
        <f t="shared" si="127"/>
        <v>0</v>
      </c>
      <c r="AE342" s="31"/>
      <c r="AF342" s="85"/>
      <c r="AG342" s="85">
        <f t="shared" si="128"/>
        <v>0</v>
      </c>
      <c r="AH342" s="31">
        <f t="shared" si="129"/>
        <v>0</v>
      </c>
      <c r="AI342" s="85"/>
      <c r="AJ342" s="31">
        <f t="shared" si="130"/>
        <v>0</v>
      </c>
      <c r="AK342" s="31">
        <f t="shared" si="131"/>
        <v>0</v>
      </c>
      <c r="AL342" s="85"/>
      <c r="AM342" s="85"/>
      <c r="AN342" s="85"/>
      <c r="AO342" s="85"/>
      <c r="AP342" s="85"/>
      <c r="AQ342" s="85"/>
      <c r="AR342" s="85"/>
      <c r="AS342" s="85"/>
      <c r="AT342" s="85"/>
      <c r="AU342" s="85"/>
      <c r="AV342" s="85"/>
      <c r="AW342" s="85"/>
      <c r="AX342" s="85"/>
    </row>
    <row r="343" spans="2:50" s="154" customFormat="1" ht="13" outlineLevel="1">
      <c r="B343" s="155" t="s">
        <v>557</v>
      </c>
      <c r="C343" s="17" t="s">
        <v>558</v>
      </c>
      <c r="D343" s="25">
        <v>2.6</v>
      </c>
      <c r="E343" s="16">
        <v>43572</v>
      </c>
      <c r="F343" s="26" t="s">
        <v>53</v>
      </c>
      <c r="G343" s="46" t="s">
        <v>1292</v>
      </c>
      <c r="H343" s="81">
        <f t="shared" si="132"/>
        <v>175</v>
      </c>
      <c r="I343" s="82">
        <v>25</v>
      </c>
      <c r="J343" s="82">
        <v>150</v>
      </c>
      <c r="K343" s="258">
        <v>0</v>
      </c>
      <c r="L343" s="177" t="s">
        <v>1293</v>
      </c>
      <c r="M343" s="177" t="s">
        <v>1293</v>
      </c>
      <c r="N343" s="177" t="s">
        <v>1293</v>
      </c>
      <c r="O343" s="177" t="s">
        <v>1293</v>
      </c>
      <c r="P343" s="177" t="s">
        <v>1293</v>
      </c>
      <c r="Q343" s="85" t="s">
        <v>1140</v>
      </c>
      <c r="R343" s="85" t="s">
        <v>1139</v>
      </c>
      <c r="S343" s="179" t="s">
        <v>1294</v>
      </c>
      <c r="T343" s="85"/>
      <c r="U343" s="31">
        <f t="shared" si="124"/>
        <v>0</v>
      </c>
      <c r="V343" s="80"/>
      <c r="W343" s="276"/>
      <c r="X343" s="85"/>
      <c r="Y343" s="85">
        <f t="shared" si="125"/>
        <v>0</v>
      </c>
      <c r="AA343" s="85"/>
      <c r="AB343" s="85">
        <f t="shared" si="126"/>
        <v>0</v>
      </c>
      <c r="AC343" s="85"/>
      <c r="AD343" s="31">
        <f t="shared" si="127"/>
        <v>0</v>
      </c>
      <c r="AE343" s="31"/>
      <c r="AF343" s="85"/>
      <c r="AG343" s="85">
        <f t="shared" si="128"/>
        <v>0</v>
      </c>
      <c r="AH343" s="31">
        <f t="shared" si="129"/>
        <v>0</v>
      </c>
      <c r="AI343" s="85"/>
      <c r="AJ343" s="31">
        <f t="shared" si="130"/>
        <v>0</v>
      </c>
      <c r="AK343" s="31">
        <f t="shared" si="131"/>
        <v>0</v>
      </c>
      <c r="AL343" s="85"/>
      <c r="AM343" s="85"/>
      <c r="AN343" s="85"/>
      <c r="AO343" s="85"/>
      <c r="AP343" s="85"/>
      <c r="AQ343" s="85"/>
      <c r="AR343" s="85"/>
      <c r="AS343" s="85"/>
      <c r="AT343" s="85"/>
      <c r="AU343" s="85"/>
      <c r="AV343" s="85"/>
      <c r="AW343" s="85"/>
      <c r="AX343" s="85"/>
    </row>
    <row r="344" spans="2:50" s="154" customFormat="1" ht="13" outlineLevel="1">
      <c r="B344" s="155" t="s">
        <v>559</v>
      </c>
      <c r="C344" s="17" t="s">
        <v>560</v>
      </c>
      <c r="D344" s="84">
        <v>1</v>
      </c>
      <c r="E344" s="16">
        <v>43217</v>
      </c>
      <c r="F344" s="26" t="s">
        <v>53</v>
      </c>
      <c r="G344" s="46" t="s">
        <v>1292</v>
      </c>
      <c r="H344" s="81">
        <f t="shared" si="132"/>
        <v>50</v>
      </c>
      <c r="I344" s="82">
        <v>20</v>
      </c>
      <c r="J344" s="82">
        <v>30</v>
      </c>
      <c r="K344" s="258">
        <v>0</v>
      </c>
      <c r="L344" s="177" t="s">
        <v>1293</v>
      </c>
      <c r="M344" s="177" t="s">
        <v>1293</v>
      </c>
      <c r="N344" s="177" t="s">
        <v>1293</v>
      </c>
      <c r="O344" s="177" t="s">
        <v>1293</v>
      </c>
      <c r="P344" s="177" t="s">
        <v>1293</v>
      </c>
      <c r="Q344" s="85" t="s">
        <v>1140</v>
      </c>
      <c r="R344" s="85" t="s">
        <v>1139</v>
      </c>
      <c r="S344" s="179" t="s">
        <v>1294</v>
      </c>
      <c r="T344" s="85"/>
      <c r="U344" s="31">
        <f t="shared" si="124"/>
        <v>0</v>
      </c>
      <c r="V344" s="80"/>
      <c r="W344" s="276"/>
      <c r="X344" s="85"/>
      <c r="Y344" s="85">
        <f t="shared" si="125"/>
        <v>0</v>
      </c>
      <c r="AA344" s="85"/>
      <c r="AB344" s="85">
        <f t="shared" si="126"/>
        <v>0</v>
      </c>
      <c r="AC344" s="85"/>
      <c r="AD344" s="31">
        <f t="shared" si="127"/>
        <v>0</v>
      </c>
      <c r="AE344" s="31"/>
      <c r="AF344" s="85"/>
      <c r="AG344" s="85">
        <f t="shared" si="128"/>
        <v>0</v>
      </c>
      <c r="AH344" s="31">
        <f t="shared" si="129"/>
        <v>0</v>
      </c>
      <c r="AI344" s="85"/>
      <c r="AJ344" s="31">
        <f t="shared" si="130"/>
        <v>0</v>
      </c>
      <c r="AK344" s="31">
        <f t="shared" si="131"/>
        <v>0</v>
      </c>
      <c r="AL344" s="85"/>
      <c r="AM344" s="85"/>
      <c r="AN344" s="85"/>
      <c r="AO344" s="85"/>
      <c r="AP344" s="85"/>
      <c r="AQ344" s="85"/>
      <c r="AR344" s="85"/>
      <c r="AS344" s="85"/>
      <c r="AT344" s="85"/>
      <c r="AU344" s="85"/>
      <c r="AV344" s="85"/>
      <c r="AW344" s="85"/>
      <c r="AX344" s="85"/>
    </row>
    <row r="345" spans="2:50" s="154" customFormat="1" ht="13" outlineLevel="1">
      <c r="B345" s="155" t="s">
        <v>561</v>
      </c>
      <c r="C345" s="17" t="s">
        <v>562</v>
      </c>
      <c r="D345" s="40" t="s">
        <v>563</v>
      </c>
      <c r="E345" s="16">
        <v>43070</v>
      </c>
      <c r="F345" s="26" t="s">
        <v>12</v>
      </c>
      <c r="G345" s="46" t="s">
        <v>1292</v>
      </c>
      <c r="H345" s="81">
        <f t="shared" si="132"/>
        <v>31</v>
      </c>
      <c r="I345" s="82">
        <v>30</v>
      </c>
      <c r="J345" s="82">
        <v>1</v>
      </c>
      <c r="K345" s="258">
        <v>0</v>
      </c>
      <c r="L345" s="177" t="s">
        <v>1293</v>
      </c>
      <c r="M345" s="177" t="s">
        <v>1293</v>
      </c>
      <c r="N345" s="177" t="s">
        <v>1293</v>
      </c>
      <c r="O345" s="177" t="s">
        <v>1293</v>
      </c>
      <c r="P345" s="177" t="s">
        <v>1293</v>
      </c>
      <c r="Q345" s="85" t="s">
        <v>1140</v>
      </c>
      <c r="R345" s="85" t="s">
        <v>1140</v>
      </c>
      <c r="S345" s="179" t="s">
        <v>1294</v>
      </c>
      <c r="T345" s="85"/>
      <c r="U345" s="31">
        <f t="shared" si="124"/>
        <v>0</v>
      </c>
      <c r="V345" s="80"/>
      <c r="W345" s="276"/>
      <c r="X345" s="85"/>
      <c r="Y345" s="85">
        <f t="shared" si="125"/>
        <v>0</v>
      </c>
      <c r="AA345" s="85"/>
      <c r="AB345" s="85">
        <f t="shared" si="126"/>
        <v>0</v>
      </c>
      <c r="AC345" s="85"/>
      <c r="AD345" s="31">
        <f t="shared" si="127"/>
        <v>0</v>
      </c>
      <c r="AE345" s="31"/>
      <c r="AF345" s="85"/>
      <c r="AG345" s="85">
        <f t="shared" si="128"/>
        <v>0</v>
      </c>
      <c r="AH345" s="31">
        <f t="shared" si="129"/>
        <v>0</v>
      </c>
      <c r="AI345" s="85"/>
      <c r="AJ345" s="31">
        <f t="shared" si="130"/>
        <v>0</v>
      </c>
      <c r="AK345" s="31">
        <f t="shared" si="131"/>
        <v>0</v>
      </c>
      <c r="AL345" s="85"/>
      <c r="AM345" s="85"/>
      <c r="AN345" s="85"/>
      <c r="AO345" s="85"/>
      <c r="AP345" s="85"/>
      <c r="AQ345" s="85"/>
      <c r="AR345" s="85"/>
      <c r="AS345" s="85"/>
      <c r="AT345" s="85"/>
      <c r="AU345" s="85"/>
      <c r="AV345" s="85"/>
      <c r="AW345" s="85"/>
      <c r="AX345" s="85"/>
    </row>
    <row r="346" spans="2:50" s="154" customFormat="1" ht="13" outlineLevel="1">
      <c r="B346" s="155" t="s">
        <v>564</v>
      </c>
      <c r="C346" s="17" t="s">
        <v>565</v>
      </c>
      <c r="D346" s="40" t="s">
        <v>566</v>
      </c>
      <c r="E346" s="16">
        <v>43070</v>
      </c>
      <c r="F346" s="26" t="s">
        <v>12</v>
      </c>
      <c r="G346" s="46" t="s">
        <v>1292</v>
      </c>
      <c r="H346" s="81">
        <f t="shared" si="132"/>
        <v>138</v>
      </c>
      <c r="I346" s="82">
        <v>128</v>
      </c>
      <c r="J346" s="82">
        <v>10</v>
      </c>
      <c r="K346" s="258">
        <v>0</v>
      </c>
      <c r="L346" s="177" t="s">
        <v>1293</v>
      </c>
      <c r="M346" s="177" t="s">
        <v>1293</v>
      </c>
      <c r="N346" s="177" t="s">
        <v>1293</v>
      </c>
      <c r="O346" s="177" t="s">
        <v>1293</v>
      </c>
      <c r="P346" s="177" t="s">
        <v>1293</v>
      </c>
      <c r="Q346" s="85" t="s">
        <v>1140</v>
      </c>
      <c r="R346" s="85" t="s">
        <v>1139</v>
      </c>
      <c r="S346" s="179" t="s">
        <v>1294</v>
      </c>
      <c r="T346" s="85"/>
      <c r="U346" s="31">
        <f t="shared" si="124"/>
        <v>0</v>
      </c>
      <c r="V346" s="80"/>
      <c r="W346" s="276"/>
      <c r="X346" s="85"/>
      <c r="Y346" s="85">
        <f t="shared" si="125"/>
        <v>0</v>
      </c>
      <c r="AA346" s="85"/>
      <c r="AB346" s="85">
        <f t="shared" si="126"/>
        <v>0</v>
      </c>
      <c r="AC346" s="85"/>
      <c r="AD346" s="31">
        <f t="shared" si="127"/>
        <v>0</v>
      </c>
      <c r="AE346" s="31"/>
      <c r="AF346" s="85"/>
      <c r="AG346" s="85">
        <f t="shared" si="128"/>
        <v>0</v>
      </c>
      <c r="AH346" s="31">
        <f t="shared" si="129"/>
        <v>0</v>
      </c>
      <c r="AI346" s="85"/>
      <c r="AJ346" s="31">
        <f t="shared" si="130"/>
        <v>0</v>
      </c>
      <c r="AK346" s="31">
        <f t="shared" si="131"/>
        <v>0</v>
      </c>
      <c r="AL346" s="85"/>
      <c r="AM346" s="85"/>
      <c r="AN346" s="85"/>
      <c r="AO346" s="85"/>
      <c r="AP346" s="85"/>
      <c r="AQ346" s="85"/>
      <c r="AR346" s="85"/>
      <c r="AS346" s="85"/>
      <c r="AT346" s="85"/>
      <c r="AU346" s="85"/>
      <c r="AV346" s="85"/>
      <c r="AW346" s="85"/>
      <c r="AX346" s="85"/>
    </row>
    <row r="347" spans="2:50" s="154" customFormat="1" ht="13" outlineLevel="1">
      <c r="B347" s="155" t="s">
        <v>567</v>
      </c>
      <c r="C347" s="17" t="s">
        <v>568</v>
      </c>
      <c r="D347" s="40" t="s">
        <v>569</v>
      </c>
      <c r="E347" s="16">
        <v>43070</v>
      </c>
      <c r="F347" s="26" t="s">
        <v>12</v>
      </c>
      <c r="G347" s="46" t="s">
        <v>1292</v>
      </c>
      <c r="H347" s="81">
        <f t="shared" si="132"/>
        <v>184</v>
      </c>
      <c r="I347" s="82">
        <v>124</v>
      </c>
      <c r="J347" s="82">
        <v>60</v>
      </c>
      <c r="K347" s="258">
        <v>0</v>
      </c>
      <c r="L347" s="177" t="s">
        <v>1293</v>
      </c>
      <c r="M347" s="177" t="s">
        <v>1293</v>
      </c>
      <c r="N347" s="177" t="s">
        <v>1293</v>
      </c>
      <c r="O347" s="177" t="s">
        <v>1293</v>
      </c>
      <c r="P347" s="177" t="s">
        <v>1293</v>
      </c>
      <c r="Q347" s="85" t="s">
        <v>1140</v>
      </c>
      <c r="R347" s="85" t="s">
        <v>1139</v>
      </c>
      <c r="S347" s="179" t="s">
        <v>1294</v>
      </c>
      <c r="T347" s="85"/>
      <c r="U347" s="31">
        <f t="shared" si="124"/>
        <v>0</v>
      </c>
      <c r="V347" s="80"/>
      <c r="W347" s="276"/>
      <c r="X347" s="85"/>
      <c r="Y347" s="85">
        <f t="shared" si="125"/>
        <v>0</v>
      </c>
      <c r="AA347" s="85"/>
      <c r="AB347" s="85">
        <f t="shared" si="126"/>
        <v>0</v>
      </c>
      <c r="AC347" s="85"/>
      <c r="AD347" s="31">
        <f t="shared" si="127"/>
        <v>0</v>
      </c>
      <c r="AE347" s="31"/>
      <c r="AF347" s="85"/>
      <c r="AG347" s="85">
        <f t="shared" si="128"/>
        <v>0</v>
      </c>
      <c r="AH347" s="31">
        <f t="shared" si="129"/>
        <v>0</v>
      </c>
      <c r="AI347" s="85"/>
      <c r="AJ347" s="31">
        <f t="shared" si="130"/>
        <v>0</v>
      </c>
      <c r="AK347" s="31">
        <f t="shared" si="131"/>
        <v>0</v>
      </c>
      <c r="AL347" s="85"/>
      <c r="AM347" s="85"/>
      <c r="AN347" s="85"/>
      <c r="AO347" s="85"/>
      <c r="AP347" s="85"/>
      <c r="AQ347" s="85"/>
      <c r="AR347" s="85"/>
      <c r="AS347" s="85"/>
      <c r="AT347" s="85"/>
      <c r="AU347" s="85"/>
      <c r="AV347" s="85"/>
      <c r="AW347" s="85"/>
      <c r="AX347" s="85"/>
    </row>
    <row r="348" spans="2:50" s="154" customFormat="1" ht="13" outlineLevel="1">
      <c r="B348" s="155" t="s">
        <v>570</v>
      </c>
      <c r="C348" s="17" t="s">
        <v>571</v>
      </c>
      <c r="D348" s="84">
        <v>1</v>
      </c>
      <c r="E348" s="16">
        <v>42180</v>
      </c>
      <c r="F348" s="26" t="s">
        <v>12</v>
      </c>
      <c r="G348" s="46" t="s">
        <v>1292</v>
      </c>
      <c r="H348" s="81">
        <f t="shared" si="132"/>
        <v>5</v>
      </c>
      <c r="I348" s="82">
        <v>5</v>
      </c>
      <c r="J348" s="82">
        <v>0</v>
      </c>
      <c r="K348" s="258">
        <v>0</v>
      </c>
      <c r="L348" s="177" t="s">
        <v>1293</v>
      </c>
      <c r="M348" s="177" t="s">
        <v>1293</v>
      </c>
      <c r="N348" s="177" t="s">
        <v>1293</v>
      </c>
      <c r="O348" s="177" t="s">
        <v>1293</v>
      </c>
      <c r="P348" s="177" t="s">
        <v>1293</v>
      </c>
      <c r="Q348" s="173"/>
      <c r="R348" s="173"/>
      <c r="S348" s="179"/>
      <c r="T348" s="85"/>
      <c r="U348" s="31">
        <f t="shared" si="124"/>
        <v>0</v>
      </c>
      <c r="V348" s="80"/>
      <c r="W348" s="276"/>
      <c r="X348" s="85"/>
      <c r="Y348" s="85">
        <f t="shared" si="125"/>
        <v>0</v>
      </c>
      <c r="AA348" s="85"/>
      <c r="AB348" s="85">
        <f t="shared" si="126"/>
        <v>0</v>
      </c>
      <c r="AC348" s="85"/>
      <c r="AD348" s="31">
        <f t="shared" si="127"/>
        <v>0</v>
      </c>
      <c r="AE348" s="31"/>
      <c r="AF348" s="85"/>
      <c r="AG348" s="85">
        <f t="shared" si="128"/>
        <v>0</v>
      </c>
      <c r="AH348" s="31">
        <f t="shared" si="129"/>
        <v>0</v>
      </c>
      <c r="AI348" s="85"/>
      <c r="AJ348" s="31">
        <f t="shared" si="130"/>
        <v>0</v>
      </c>
      <c r="AK348" s="31">
        <f t="shared" si="131"/>
        <v>0</v>
      </c>
      <c r="AL348" s="85"/>
      <c r="AM348" s="85"/>
      <c r="AN348" s="85"/>
      <c r="AO348" s="85"/>
      <c r="AP348" s="85"/>
      <c r="AQ348" s="85"/>
      <c r="AR348" s="85"/>
      <c r="AS348" s="85"/>
      <c r="AT348" s="85"/>
      <c r="AU348" s="85"/>
      <c r="AV348" s="85"/>
      <c r="AW348" s="85"/>
      <c r="AX348" s="85"/>
    </row>
    <row r="349" spans="2:50" s="154" customFormat="1" ht="13" outlineLevel="1">
      <c r="B349" s="155" t="s">
        <v>572</v>
      </c>
      <c r="C349" s="17" t="s">
        <v>1110</v>
      </c>
      <c r="D349" s="40">
        <v>1.1000000000000001</v>
      </c>
      <c r="E349" s="16">
        <v>43070</v>
      </c>
      <c r="F349" s="26" t="s">
        <v>53</v>
      </c>
      <c r="G349" s="46" t="s">
        <v>1292</v>
      </c>
      <c r="H349" s="81">
        <f t="shared" si="132"/>
        <v>2</v>
      </c>
      <c r="I349" s="82">
        <v>2</v>
      </c>
      <c r="J349" s="82">
        <v>0</v>
      </c>
      <c r="K349" s="258">
        <v>0</v>
      </c>
      <c r="L349" s="177" t="s">
        <v>1293</v>
      </c>
      <c r="M349" s="177" t="s">
        <v>1293</v>
      </c>
      <c r="N349" s="177" t="s">
        <v>1293</v>
      </c>
      <c r="O349" s="177" t="s">
        <v>1293</v>
      </c>
      <c r="P349" s="177" t="s">
        <v>1293</v>
      </c>
      <c r="Q349" s="173"/>
      <c r="R349" s="173"/>
      <c r="S349" s="179"/>
      <c r="T349" s="85"/>
      <c r="U349" s="31">
        <f t="shared" si="124"/>
        <v>0</v>
      </c>
      <c r="V349" s="80"/>
      <c r="W349" s="276"/>
      <c r="X349" s="85"/>
      <c r="Y349" s="85">
        <f t="shared" si="125"/>
        <v>0</v>
      </c>
      <c r="AA349" s="85"/>
      <c r="AB349" s="85">
        <f t="shared" si="126"/>
        <v>0</v>
      </c>
      <c r="AC349" s="85"/>
      <c r="AD349" s="31">
        <f t="shared" si="127"/>
        <v>0</v>
      </c>
      <c r="AE349" s="31"/>
      <c r="AF349" s="85"/>
      <c r="AG349" s="85">
        <f t="shared" si="128"/>
        <v>0</v>
      </c>
      <c r="AH349" s="31">
        <f t="shared" si="129"/>
        <v>0</v>
      </c>
      <c r="AI349" s="85"/>
      <c r="AJ349" s="31">
        <f t="shared" si="130"/>
        <v>0</v>
      </c>
      <c r="AK349" s="31">
        <f t="shared" si="131"/>
        <v>0</v>
      </c>
      <c r="AL349" s="85"/>
      <c r="AM349" s="85"/>
      <c r="AN349" s="85"/>
      <c r="AO349" s="85"/>
      <c r="AP349" s="85"/>
      <c r="AQ349" s="85"/>
      <c r="AR349" s="85"/>
      <c r="AS349" s="85"/>
      <c r="AT349" s="85"/>
      <c r="AU349" s="85"/>
      <c r="AV349" s="85"/>
      <c r="AW349" s="85"/>
      <c r="AX349" s="85"/>
    </row>
    <row r="350" spans="2:50" s="154" customFormat="1" ht="13" outlineLevel="1">
      <c r="B350" s="155" t="s">
        <v>573</v>
      </c>
      <c r="C350" s="17" t="s">
        <v>1447</v>
      </c>
      <c r="D350" s="40" t="s">
        <v>574</v>
      </c>
      <c r="E350" s="16">
        <v>42727</v>
      </c>
      <c r="F350" s="26" t="s">
        <v>12</v>
      </c>
      <c r="G350" s="46" t="s">
        <v>1292</v>
      </c>
      <c r="H350" s="81">
        <f t="shared" si="132"/>
        <v>160</v>
      </c>
      <c r="I350" s="82">
        <v>160</v>
      </c>
      <c r="J350" s="82">
        <v>0</v>
      </c>
      <c r="K350" s="258">
        <v>0</v>
      </c>
      <c r="L350" s="177" t="s">
        <v>1293</v>
      </c>
      <c r="M350" s="177" t="s">
        <v>1293</v>
      </c>
      <c r="N350" s="177" t="s">
        <v>1293</v>
      </c>
      <c r="O350" s="177" t="s">
        <v>1293</v>
      </c>
      <c r="P350" s="177" t="s">
        <v>1293</v>
      </c>
      <c r="Q350" s="85" t="s">
        <v>1140</v>
      </c>
      <c r="R350" s="85" t="s">
        <v>1139</v>
      </c>
      <c r="S350" s="179" t="s">
        <v>1294</v>
      </c>
      <c r="T350" s="85"/>
      <c r="U350" s="31">
        <f t="shared" si="124"/>
        <v>0</v>
      </c>
      <c r="V350" s="80"/>
      <c r="W350" s="276"/>
      <c r="X350" s="85"/>
      <c r="Y350" s="85">
        <f t="shared" si="125"/>
        <v>0</v>
      </c>
      <c r="AA350" s="85"/>
      <c r="AB350" s="85">
        <f t="shared" si="126"/>
        <v>0</v>
      </c>
      <c r="AC350" s="85"/>
      <c r="AD350" s="31">
        <f t="shared" si="127"/>
        <v>0</v>
      </c>
      <c r="AE350" s="31"/>
      <c r="AF350" s="85"/>
      <c r="AG350" s="85">
        <f t="shared" si="128"/>
        <v>0</v>
      </c>
      <c r="AH350" s="31">
        <f t="shared" si="129"/>
        <v>0</v>
      </c>
      <c r="AI350" s="85"/>
      <c r="AJ350" s="31">
        <f t="shared" si="130"/>
        <v>0</v>
      </c>
      <c r="AK350" s="31">
        <f t="shared" si="131"/>
        <v>0</v>
      </c>
      <c r="AL350" s="85"/>
      <c r="AM350" s="85"/>
      <c r="AN350" s="85"/>
      <c r="AO350" s="85"/>
      <c r="AP350" s="85"/>
      <c r="AQ350" s="85"/>
      <c r="AR350" s="85"/>
      <c r="AS350" s="85"/>
      <c r="AT350" s="85"/>
      <c r="AU350" s="85"/>
      <c r="AV350" s="85"/>
      <c r="AW350" s="85"/>
      <c r="AX350" s="85"/>
    </row>
    <row r="351" spans="2:50" s="154" customFormat="1" ht="13" outlineLevel="1">
      <c r="B351" s="155" t="s">
        <v>575</v>
      </c>
      <c r="C351" s="17" t="s">
        <v>576</v>
      </c>
      <c r="D351" s="40">
        <v>2.1</v>
      </c>
      <c r="E351" s="16">
        <v>43070</v>
      </c>
      <c r="F351" s="26" t="s">
        <v>12</v>
      </c>
      <c r="G351" s="46" t="s">
        <v>1292</v>
      </c>
      <c r="H351" s="81">
        <f t="shared" si="132"/>
        <v>141</v>
      </c>
      <c r="I351" s="82">
        <v>61</v>
      </c>
      <c r="J351" s="82">
        <v>80</v>
      </c>
      <c r="K351" s="258">
        <v>0</v>
      </c>
      <c r="L351" s="177" t="s">
        <v>1293</v>
      </c>
      <c r="M351" s="177" t="s">
        <v>1293</v>
      </c>
      <c r="N351" s="177" t="s">
        <v>1293</v>
      </c>
      <c r="O351" s="177" t="s">
        <v>1293</v>
      </c>
      <c r="P351" s="177" t="s">
        <v>1293</v>
      </c>
      <c r="Q351" s="85" t="s">
        <v>1140</v>
      </c>
      <c r="R351" s="85" t="s">
        <v>1139</v>
      </c>
      <c r="S351" s="179" t="s">
        <v>1294</v>
      </c>
      <c r="T351" s="85"/>
      <c r="U351" s="31">
        <f t="shared" si="124"/>
        <v>0</v>
      </c>
      <c r="V351" s="80"/>
      <c r="W351" s="276"/>
      <c r="X351" s="85"/>
      <c r="Y351" s="85">
        <f t="shared" si="125"/>
        <v>0</v>
      </c>
      <c r="AA351" s="85"/>
      <c r="AB351" s="85">
        <f t="shared" si="126"/>
        <v>0</v>
      </c>
      <c r="AC351" s="85"/>
      <c r="AD351" s="31">
        <f t="shared" si="127"/>
        <v>0</v>
      </c>
      <c r="AE351" s="31"/>
      <c r="AF351" s="85"/>
      <c r="AG351" s="85">
        <f t="shared" si="128"/>
        <v>0</v>
      </c>
      <c r="AH351" s="31">
        <f t="shared" si="129"/>
        <v>0</v>
      </c>
      <c r="AI351" s="85"/>
      <c r="AJ351" s="31">
        <f t="shared" si="130"/>
        <v>0</v>
      </c>
      <c r="AK351" s="31">
        <f t="shared" si="131"/>
        <v>0</v>
      </c>
      <c r="AL351" s="85"/>
      <c r="AM351" s="85"/>
      <c r="AN351" s="85"/>
      <c r="AO351" s="85"/>
      <c r="AP351" s="85"/>
      <c r="AQ351" s="85"/>
      <c r="AR351" s="85"/>
      <c r="AS351" s="85"/>
      <c r="AT351" s="85"/>
      <c r="AU351" s="85"/>
      <c r="AV351" s="85"/>
      <c r="AW351" s="85"/>
      <c r="AX351" s="85"/>
    </row>
    <row r="352" spans="2:50" s="154" customFormat="1" ht="13" outlineLevel="1">
      <c r="B352" s="155" t="s">
        <v>577</v>
      </c>
      <c r="C352" s="17" t="s">
        <v>578</v>
      </c>
      <c r="D352" s="25" t="s">
        <v>579</v>
      </c>
      <c r="E352" s="16">
        <v>43321</v>
      </c>
      <c r="F352" s="26" t="s">
        <v>12</v>
      </c>
      <c r="G352" s="46" t="s">
        <v>1292</v>
      </c>
      <c r="H352" s="81">
        <f t="shared" si="132"/>
        <v>500</v>
      </c>
      <c r="I352" s="82">
        <v>20</v>
      </c>
      <c r="J352" s="82">
        <v>480</v>
      </c>
      <c r="K352" s="258">
        <v>0</v>
      </c>
      <c r="L352" s="177" t="s">
        <v>1293</v>
      </c>
      <c r="M352" s="177" t="s">
        <v>1293</v>
      </c>
      <c r="N352" s="177" t="s">
        <v>1293</v>
      </c>
      <c r="O352" s="177" t="s">
        <v>1293</v>
      </c>
      <c r="P352" s="177" t="s">
        <v>1293</v>
      </c>
      <c r="Q352" s="85" t="s">
        <v>1140</v>
      </c>
      <c r="R352" s="85" t="s">
        <v>1139</v>
      </c>
      <c r="S352" s="179" t="s">
        <v>1294</v>
      </c>
      <c r="T352" s="85"/>
      <c r="U352" s="31">
        <f t="shared" si="124"/>
        <v>0</v>
      </c>
      <c r="V352" s="80"/>
      <c r="W352" s="276"/>
      <c r="X352" s="85"/>
      <c r="Y352" s="85">
        <f t="shared" si="125"/>
        <v>0</v>
      </c>
      <c r="AA352" s="85"/>
      <c r="AB352" s="85">
        <f t="shared" si="126"/>
        <v>0</v>
      </c>
      <c r="AC352" s="85"/>
      <c r="AD352" s="31">
        <f t="shared" si="127"/>
        <v>0</v>
      </c>
      <c r="AE352" s="31"/>
      <c r="AF352" s="85"/>
      <c r="AG352" s="85">
        <f t="shared" si="128"/>
        <v>0</v>
      </c>
      <c r="AH352" s="31">
        <f t="shared" si="129"/>
        <v>0</v>
      </c>
      <c r="AI352" s="85"/>
      <c r="AJ352" s="31">
        <f t="shared" si="130"/>
        <v>0</v>
      </c>
      <c r="AK352" s="31">
        <f t="shared" si="131"/>
        <v>0</v>
      </c>
      <c r="AL352" s="85"/>
      <c r="AM352" s="85"/>
      <c r="AN352" s="85"/>
      <c r="AO352" s="85"/>
      <c r="AP352" s="85"/>
      <c r="AQ352" s="85"/>
      <c r="AR352" s="85"/>
      <c r="AS352" s="85"/>
      <c r="AT352" s="85"/>
      <c r="AU352" s="85"/>
      <c r="AV352" s="85"/>
      <c r="AW352" s="85"/>
      <c r="AX352" s="85"/>
    </row>
    <row r="353" spans="2:50" s="154" customFormat="1" ht="13" outlineLevel="1">
      <c r="B353" s="155" t="s">
        <v>580</v>
      </c>
      <c r="C353" s="17" t="s">
        <v>949</v>
      </c>
      <c r="D353" s="25">
        <v>1.1000000000000001</v>
      </c>
      <c r="E353" s="16">
        <v>43070</v>
      </c>
      <c r="F353" s="6" t="s">
        <v>53</v>
      </c>
      <c r="G353" s="74" t="s">
        <v>1292</v>
      </c>
      <c r="H353" s="81">
        <f t="shared" si="132"/>
        <v>15</v>
      </c>
      <c r="I353" s="82">
        <v>15</v>
      </c>
      <c r="J353" s="82">
        <v>0</v>
      </c>
      <c r="K353" s="258">
        <v>0</v>
      </c>
      <c r="L353" s="177" t="s">
        <v>1293</v>
      </c>
      <c r="M353" s="177" t="s">
        <v>1293</v>
      </c>
      <c r="N353" s="177" t="s">
        <v>1293</v>
      </c>
      <c r="O353" s="177" t="s">
        <v>1293</v>
      </c>
      <c r="P353" s="177" t="s">
        <v>1293</v>
      </c>
      <c r="Q353" s="85" t="s">
        <v>1140</v>
      </c>
      <c r="R353" s="85" t="s">
        <v>1139</v>
      </c>
      <c r="S353" s="179" t="s">
        <v>1294</v>
      </c>
      <c r="T353" s="85"/>
      <c r="U353" s="31">
        <f t="shared" si="124"/>
        <v>0</v>
      </c>
      <c r="V353" s="80"/>
      <c r="W353" s="276"/>
      <c r="X353" s="85"/>
      <c r="Y353" s="85">
        <f t="shared" si="125"/>
        <v>0</v>
      </c>
      <c r="AA353" s="85"/>
      <c r="AB353" s="85">
        <f t="shared" si="126"/>
        <v>0</v>
      </c>
      <c r="AC353" s="85"/>
      <c r="AD353" s="31">
        <f t="shared" si="127"/>
        <v>0</v>
      </c>
      <c r="AE353" s="31"/>
      <c r="AF353" s="85"/>
      <c r="AG353" s="85">
        <f t="shared" si="128"/>
        <v>0</v>
      </c>
      <c r="AH353" s="31">
        <f t="shared" si="129"/>
        <v>0</v>
      </c>
      <c r="AI353" s="85"/>
      <c r="AJ353" s="31">
        <f t="shared" si="130"/>
        <v>0</v>
      </c>
      <c r="AK353" s="31">
        <f t="shared" si="131"/>
        <v>0</v>
      </c>
      <c r="AL353" s="85"/>
      <c r="AM353" s="85"/>
      <c r="AN353" s="85"/>
      <c r="AO353" s="85"/>
      <c r="AP353" s="85"/>
      <c r="AQ353" s="85"/>
      <c r="AR353" s="85"/>
      <c r="AS353" s="85"/>
      <c r="AT353" s="85"/>
      <c r="AU353" s="85"/>
      <c r="AV353" s="85"/>
      <c r="AW353" s="85"/>
      <c r="AX353" s="85"/>
    </row>
    <row r="354" spans="2:50" s="154" customFormat="1" ht="13" outlineLevel="1">
      <c r="B354" s="155" t="s">
        <v>581</v>
      </c>
      <c r="C354" s="14" t="s">
        <v>582</v>
      </c>
      <c r="D354" s="25" t="s">
        <v>583</v>
      </c>
      <c r="E354" s="16">
        <v>43070</v>
      </c>
      <c r="F354" s="26" t="s">
        <v>12</v>
      </c>
      <c r="G354" s="46" t="s">
        <v>1292</v>
      </c>
      <c r="H354" s="81">
        <f t="shared" si="132"/>
        <v>185</v>
      </c>
      <c r="I354" s="82">
        <v>92</v>
      </c>
      <c r="J354" s="82">
        <v>93</v>
      </c>
      <c r="K354" s="258">
        <v>0</v>
      </c>
      <c r="L354" s="177" t="s">
        <v>1293</v>
      </c>
      <c r="M354" s="177" t="s">
        <v>1293</v>
      </c>
      <c r="N354" s="177" t="s">
        <v>1293</v>
      </c>
      <c r="O354" s="177" t="s">
        <v>1293</v>
      </c>
      <c r="P354" s="177" t="s">
        <v>1293</v>
      </c>
      <c r="Q354" s="85" t="s">
        <v>1140</v>
      </c>
      <c r="R354" s="85" t="s">
        <v>1139</v>
      </c>
      <c r="S354" s="179" t="s">
        <v>1294</v>
      </c>
      <c r="T354" s="85"/>
      <c r="U354" s="31">
        <f t="shared" si="124"/>
        <v>0</v>
      </c>
      <c r="V354" s="80"/>
      <c r="W354" s="276"/>
      <c r="X354" s="85"/>
      <c r="Y354" s="85">
        <f t="shared" si="125"/>
        <v>0</v>
      </c>
      <c r="AA354" s="85"/>
      <c r="AB354" s="85">
        <f t="shared" si="126"/>
        <v>0</v>
      </c>
      <c r="AC354" s="85"/>
      <c r="AD354" s="31">
        <f t="shared" si="127"/>
        <v>0</v>
      </c>
      <c r="AE354" s="31"/>
      <c r="AF354" s="85"/>
      <c r="AG354" s="85">
        <f t="shared" si="128"/>
        <v>0</v>
      </c>
      <c r="AH354" s="31">
        <f t="shared" si="129"/>
        <v>0</v>
      </c>
      <c r="AI354" s="85"/>
      <c r="AJ354" s="31">
        <f t="shared" si="130"/>
        <v>0</v>
      </c>
      <c r="AK354" s="31">
        <f t="shared" si="131"/>
        <v>0</v>
      </c>
      <c r="AL354" s="85"/>
      <c r="AM354" s="85"/>
      <c r="AN354" s="85"/>
      <c r="AO354" s="85"/>
      <c r="AP354" s="85"/>
      <c r="AQ354" s="85"/>
      <c r="AR354" s="85"/>
      <c r="AS354" s="85"/>
      <c r="AT354" s="85"/>
      <c r="AU354" s="85"/>
      <c r="AV354" s="85"/>
      <c r="AW354" s="85"/>
      <c r="AX354" s="85"/>
    </row>
    <row r="355" spans="2:50" s="154" customFormat="1" ht="13" outlineLevel="1">
      <c r="B355" s="155" t="s">
        <v>584</v>
      </c>
      <c r="C355" s="17" t="s">
        <v>585</v>
      </c>
      <c r="D355" s="25" t="s">
        <v>586</v>
      </c>
      <c r="E355" s="16">
        <v>43070</v>
      </c>
      <c r="F355" s="26" t="s">
        <v>12</v>
      </c>
      <c r="G355" s="46" t="s">
        <v>1292</v>
      </c>
      <c r="H355" s="81">
        <f t="shared" si="132"/>
        <v>205</v>
      </c>
      <c r="I355" s="82">
        <v>138</v>
      </c>
      <c r="J355" s="82">
        <v>67</v>
      </c>
      <c r="K355" s="258">
        <v>0</v>
      </c>
      <c r="L355" s="177" t="s">
        <v>1293</v>
      </c>
      <c r="M355" s="177" t="s">
        <v>1293</v>
      </c>
      <c r="N355" s="177" t="s">
        <v>1293</v>
      </c>
      <c r="O355" s="177" t="s">
        <v>1293</v>
      </c>
      <c r="P355" s="177" t="s">
        <v>1293</v>
      </c>
      <c r="Q355" s="85" t="s">
        <v>1140</v>
      </c>
      <c r="R355" s="85" t="s">
        <v>1139</v>
      </c>
      <c r="S355" s="179" t="s">
        <v>1294</v>
      </c>
      <c r="T355" s="85"/>
      <c r="U355" s="31">
        <f t="shared" si="124"/>
        <v>0</v>
      </c>
      <c r="V355" s="80"/>
      <c r="W355" s="276"/>
      <c r="X355" s="85"/>
      <c r="Y355" s="85">
        <f t="shared" si="125"/>
        <v>0</v>
      </c>
      <c r="AA355" s="85"/>
      <c r="AB355" s="85">
        <f t="shared" si="126"/>
        <v>0</v>
      </c>
      <c r="AC355" s="85"/>
      <c r="AD355" s="31">
        <f t="shared" si="127"/>
        <v>0</v>
      </c>
      <c r="AE355" s="31"/>
      <c r="AF355" s="85"/>
      <c r="AG355" s="85">
        <f t="shared" si="128"/>
        <v>0</v>
      </c>
      <c r="AH355" s="31">
        <f t="shared" si="129"/>
        <v>0</v>
      </c>
      <c r="AI355" s="85"/>
      <c r="AJ355" s="31">
        <f t="shared" si="130"/>
        <v>0</v>
      </c>
      <c r="AK355" s="31">
        <f t="shared" si="131"/>
        <v>0</v>
      </c>
      <c r="AL355" s="85"/>
      <c r="AM355" s="85"/>
      <c r="AN355" s="85"/>
      <c r="AO355" s="85"/>
      <c r="AP355" s="85"/>
      <c r="AQ355" s="85"/>
      <c r="AR355" s="85"/>
      <c r="AS355" s="85"/>
      <c r="AT355" s="85"/>
      <c r="AU355" s="85"/>
      <c r="AV355" s="85"/>
      <c r="AW355" s="85"/>
      <c r="AX355" s="85"/>
    </row>
    <row r="356" spans="2:50" s="154" customFormat="1" ht="13" outlineLevel="1">
      <c r="B356" s="155" t="s">
        <v>587</v>
      </c>
      <c r="C356" s="17" t="s">
        <v>588</v>
      </c>
      <c r="D356" s="40" t="s">
        <v>589</v>
      </c>
      <c r="E356" s="16">
        <v>43070</v>
      </c>
      <c r="F356" s="26" t="s">
        <v>12</v>
      </c>
      <c r="G356" s="46" t="s">
        <v>1292</v>
      </c>
      <c r="H356" s="81">
        <f t="shared" si="132"/>
        <v>100</v>
      </c>
      <c r="I356" s="82">
        <v>95</v>
      </c>
      <c r="J356" s="82">
        <v>5</v>
      </c>
      <c r="K356" s="258">
        <v>0</v>
      </c>
      <c r="L356" s="177" t="s">
        <v>1293</v>
      </c>
      <c r="M356" s="177" t="s">
        <v>1293</v>
      </c>
      <c r="N356" s="177" t="s">
        <v>1293</v>
      </c>
      <c r="O356" s="177" t="s">
        <v>1293</v>
      </c>
      <c r="P356" s="177" t="s">
        <v>1293</v>
      </c>
      <c r="Q356" s="85" t="s">
        <v>1140</v>
      </c>
      <c r="R356" s="85" t="s">
        <v>1139</v>
      </c>
      <c r="S356" s="179" t="s">
        <v>1299</v>
      </c>
      <c r="T356" s="85"/>
      <c r="U356" s="31">
        <f t="shared" si="124"/>
        <v>0</v>
      </c>
      <c r="V356" s="80"/>
      <c r="W356" s="276"/>
      <c r="X356" s="85"/>
      <c r="Y356" s="85">
        <f t="shared" si="125"/>
        <v>0</v>
      </c>
      <c r="AA356" s="85"/>
      <c r="AB356" s="85">
        <f t="shared" si="126"/>
        <v>0</v>
      </c>
      <c r="AC356" s="85"/>
      <c r="AD356" s="31">
        <f t="shared" si="127"/>
        <v>0</v>
      </c>
      <c r="AE356" s="31"/>
      <c r="AF356" s="85"/>
      <c r="AG356" s="85">
        <f t="shared" si="128"/>
        <v>0</v>
      </c>
      <c r="AH356" s="31">
        <f t="shared" si="129"/>
        <v>0</v>
      </c>
      <c r="AI356" s="85"/>
      <c r="AJ356" s="31">
        <f t="shared" si="130"/>
        <v>0</v>
      </c>
      <c r="AK356" s="31">
        <f t="shared" si="131"/>
        <v>0</v>
      </c>
      <c r="AL356" s="85"/>
      <c r="AM356" s="85"/>
      <c r="AN356" s="85"/>
      <c r="AO356" s="85"/>
      <c r="AP356" s="85"/>
      <c r="AQ356" s="85"/>
      <c r="AR356" s="85"/>
      <c r="AS356" s="85"/>
      <c r="AT356" s="85"/>
      <c r="AU356" s="85"/>
      <c r="AV356" s="85"/>
      <c r="AW356" s="85"/>
      <c r="AX356" s="85"/>
    </row>
    <row r="357" spans="2:50" s="154" customFormat="1" ht="13" outlineLevel="1">
      <c r="B357" s="155" t="s">
        <v>590</v>
      </c>
      <c r="C357" s="17" t="s">
        <v>591</v>
      </c>
      <c r="D357" s="84">
        <v>1</v>
      </c>
      <c r="E357" s="16">
        <v>42212</v>
      </c>
      <c r="F357" s="26" t="s">
        <v>12</v>
      </c>
      <c r="G357" s="46" t="s">
        <v>1292</v>
      </c>
      <c r="H357" s="81">
        <f t="shared" si="132"/>
        <v>9</v>
      </c>
      <c r="I357" s="82">
        <v>9</v>
      </c>
      <c r="J357" s="82">
        <v>0</v>
      </c>
      <c r="K357" s="258">
        <v>0</v>
      </c>
      <c r="L357" s="177" t="s">
        <v>1293</v>
      </c>
      <c r="M357" s="177" t="s">
        <v>1293</v>
      </c>
      <c r="N357" s="177" t="s">
        <v>1293</v>
      </c>
      <c r="O357" s="177" t="s">
        <v>1293</v>
      </c>
      <c r="P357" s="177" t="s">
        <v>1293</v>
      </c>
      <c r="Q357" s="85" t="s">
        <v>1140</v>
      </c>
      <c r="R357" s="85" t="s">
        <v>1139</v>
      </c>
      <c r="S357" s="179" t="s">
        <v>1294</v>
      </c>
      <c r="T357" s="85"/>
      <c r="U357" s="31">
        <f t="shared" si="124"/>
        <v>0</v>
      </c>
      <c r="V357" s="80"/>
      <c r="W357" s="276"/>
      <c r="X357" s="85"/>
      <c r="Y357" s="85">
        <f t="shared" si="125"/>
        <v>0</v>
      </c>
      <c r="AA357" s="85"/>
      <c r="AB357" s="85">
        <f t="shared" si="126"/>
        <v>0</v>
      </c>
      <c r="AC357" s="85"/>
      <c r="AD357" s="31">
        <f t="shared" si="127"/>
        <v>0</v>
      </c>
      <c r="AE357" s="31"/>
      <c r="AF357" s="85"/>
      <c r="AG357" s="85">
        <f t="shared" si="128"/>
        <v>0</v>
      </c>
      <c r="AH357" s="31">
        <f t="shared" si="129"/>
        <v>0</v>
      </c>
      <c r="AI357" s="85"/>
      <c r="AJ357" s="31">
        <f t="shared" si="130"/>
        <v>0</v>
      </c>
      <c r="AK357" s="31">
        <f t="shared" si="131"/>
        <v>0</v>
      </c>
      <c r="AL357" s="85"/>
      <c r="AM357" s="85"/>
      <c r="AN357" s="85"/>
      <c r="AO357" s="85"/>
      <c r="AP357" s="85"/>
      <c r="AQ357" s="85"/>
      <c r="AR357" s="85"/>
      <c r="AS357" s="85"/>
      <c r="AT357" s="85"/>
      <c r="AU357" s="85"/>
      <c r="AV357" s="85"/>
      <c r="AW357" s="85"/>
      <c r="AX357" s="85"/>
    </row>
    <row r="358" spans="2:50" s="154" customFormat="1" ht="13" outlineLevel="1">
      <c r="B358" s="155" t="s">
        <v>592</v>
      </c>
      <c r="C358" s="17" t="s">
        <v>593</v>
      </c>
      <c r="D358" s="40" t="s">
        <v>594</v>
      </c>
      <c r="E358" s="16">
        <v>42367</v>
      </c>
      <c r="F358" s="26" t="s">
        <v>12</v>
      </c>
      <c r="G358" s="46" t="s">
        <v>1292</v>
      </c>
      <c r="H358" s="81">
        <f t="shared" si="132"/>
        <v>32</v>
      </c>
      <c r="I358" s="82">
        <v>22</v>
      </c>
      <c r="J358" s="82">
        <v>10</v>
      </c>
      <c r="K358" s="258">
        <v>0</v>
      </c>
      <c r="L358" s="177" t="s">
        <v>1293</v>
      </c>
      <c r="M358" s="177" t="s">
        <v>1293</v>
      </c>
      <c r="N358" s="177" t="s">
        <v>1293</v>
      </c>
      <c r="O358" s="177" t="s">
        <v>1293</v>
      </c>
      <c r="P358" s="177" t="s">
        <v>1293</v>
      </c>
      <c r="Q358" s="85" t="s">
        <v>1140</v>
      </c>
      <c r="R358" s="85" t="s">
        <v>1139</v>
      </c>
      <c r="S358" s="179" t="s">
        <v>1294</v>
      </c>
      <c r="T358" s="85"/>
      <c r="U358" s="31">
        <f t="shared" si="124"/>
        <v>0</v>
      </c>
      <c r="V358" s="80"/>
      <c r="W358" s="276"/>
      <c r="X358" s="85"/>
      <c r="Y358" s="85">
        <f t="shared" si="125"/>
        <v>0</v>
      </c>
      <c r="AA358" s="85"/>
      <c r="AB358" s="85">
        <f t="shared" si="126"/>
        <v>0</v>
      </c>
      <c r="AC358" s="85"/>
      <c r="AD358" s="31">
        <f t="shared" si="127"/>
        <v>0</v>
      </c>
      <c r="AE358" s="31"/>
      <c r="AF358" s="85"/>
      <c r="AG358" s="85">
        <f t="shared" si="128"/>
        <v>0</v>
      </c>
      <c r="AH358" s="31">
        <f t="shared" si="129"/>
        <v>0</v>
      </c>
      <c r="AI358" s="85"/>
      <c r="AJ358" s="31">
        <f t="shared" si="130"/>
        <v>0</v>
      </c>
      <c r="AK358" s="31">
        <f t="shared" si="131"/>
        <v>0</v>
      </c>
      <c r="AL358" s="85"/>
      <c r="AM358" s="85"/>
      <c r="AN358" s="85"/>
      <c r="AO358" s="85"/>
      <c r="AP358" s="85"/>
      <c r="AQ358" s="85"/>
      <c r="AR358" s="85"/>
      <c r="AS358" s="85"/>
      <c r="AT358" s="85"/>
      <c r="AU358" s="85"/>
      <c r="AV358" s="85"/>
      <c r="AW358" s="85"/>
      <c r="AX358" s="85"/>
    </row>
    <row r="359" spans="2:50" s="154" customFormat="1" ht="13" outlineLevel="1">
      <c r="B359" s="155" t="s">
        <v>595</v>
      </c>
      <c r="C359" s="17" t="s">
        <v>596</v>
      </c>
      <c r="D359" s="40" t="s">
        <v>1448</v>
      </c>
      <c r="E359" s="16">
        <v>43668</v>
      </c>
      <c r="F359" s="26" t="s">
        <v>12</v>
      </c>
      <c r="G359" s="46" t="s">
        <v>1292</v>
      </c>
      <c r="H359" s="81">
        <f t="shared" si="132"/>
        <v>60</v>
      </c>
      <c r="I359" s="82">
        <v>60</v>
      </c>
      <c r="J359" s="82">
        <v>0</v>
      </c>
      <c r="K359" s="258">
        <v>0</v>
      </c>
      <c r="L359" s="177" t="s">
        <v>1293</v>
      </c>
      <c r="M359" s="177" t="s">
        <v>1293</v>
      </c>
      <c r="N359" s="177" t="s">
        <v>1293</v>
      </c>
      <c r="O359" s="177" t="s">
        <v>1293</v>
      </c>
      <c r="P359" s="177" t="s">
        <v>1293</v>
      </c>
      <c r="Q359" s="85" t="s">
        <v>1140</v>
      </c>
      <c r="R359" s="85" t="s">
        <v>1139</v>
      </c>
      <c r="S359" s="179" t="s">
        <v>1295</v>
      </c>
      <c r="T359" s="85"/>
      <c r="U359" s="31">
        <f t="shared" si="124"/>
        <v>0</v>
      </c>
      <c r="V359" s="80"/>
      <c r="W359" s="276"/>
      <c r="X359" s="85"/>
      <c r="Y359" s="85">
        <f t="shared" si="125"/>
        <v>0</v>
      </c>
      <c r="AA359" s="85"/>
      <c r="AB359" s="85">
        <f t="shared" si="126"/>
        <v>0</v>
      </c>
      <c r="AC359" s="85"/>
      <c r="AD359" s="31">
        <f t="shared" si="127"/>
        <v>0</v>
      </c>
      <c r="AE359" s="31"/>
      <c r="AF359" s="85"/>
      <c r="AG359" s="85">
        <f t="shared" si="128"/>
        <v>0</v>
      </c>
      <c r="AH359" s="31">
        <f t="shared" si="129"/>
        <v>0</v>
      </c>
      <c r="AI359" s="85"/>
      <c r="AJ359" s="31">
        <f t="shared" si="130"/>
        <v>0</v>
      </c>
      <c r="AK359" s="31">
        <f t="shared" si="131"/>
        <v>0</v>
      </c>
      <c r="AL359" s="85"/>
      <c r="AM359" s="85"/>
      <c r="AN359" s="85"/>
      <c r="AO359" s="85"/>
      <c r="AP359" s="85"/>
      <c r="AQ359" s="85"/>
      <c r="AR359" s="85"/>
      <c r="AS359" s="85"/>
      <c r="AT359" s="85"/>
      <c r="AU359" s="85"/>
      <c r="AV359" s="85"/>
      <c r="AW359" s="85"/>
      <c r="AX359" s="85"/>
    </row>
    <row r="360" spans="2:50" s="154" customFormat="1" ht="13" outlineLevel="1">
      <c r="B360" s="155" t="s">
        <v>597</v>
      </c>
      <c r="C360" s="17" t="s">
        <v>950</v>
      </c>
      <c r="D360" s="40">
        <v>1.1000000000000001</v>
      </c>
      <c r="E360" s="16">
        <v>42317</v>
      </c>
      <c r="F360" s="26" t="s">
        <v>53</v>
      </c>
      <c r="G360" s="46" t="s">
        <v>1292</v>
      </c>
      <c r="H360" s="81">
        <f t="shared" si="132"/>
        <v>28</v>
      </c>
      <c r="I360" s="82">
        <v>28</v>
      </c>
      <c r="J360" s="82">
        <v>0</v>
      </c>
      <c r="K360" s="258">
        <v>0</v>
      </c>
      <c r="L360" s="177" t="s">
        <v>1293</v>
      </c>
      <c r="M360" s="177" t="s">
        <v>1293</v>
      </c>
      <c r="N360" s="177" t="s">
        <v>1293</v>
      </c>
      <c r="O360" s="177" t="s">
        <v>1293</v>
      </c>
      <c r="P360" s="177" t="s">
        <v>1293</v>
      </c>
      <c r="Q360" s="85" t="s">
        <v>1140</v>
      </c>
      <c r="R360" s="85" t="s">
        <v>1139</v>
      </c>
      <c r="S360" s="179" t="s">
        <v>1294</v>
      </c>
      <c r="T360" s="85"/>
      <c r="U360" s="31">
        <f t="shared" si="124"/>
        <v>0</v>
      </c>
      <c r="V360" s="80"/>
      <c r="W360" s="276"/>
      <c r="X360" s="85"/>
      <c r="Y360" s="85">
        <f t="shared" si="125"/>
        <v>0</v>
      </c>
      <c r="AA360" s="85"/>
      <c r="AB360" s="85">
        <f t="shared" si="126"/>
        <v>0</v>
      </c>
      <c r="AC360" s="85"/>
      <c r="AD360" s="31">
        <f t="shared" si="127"/>
        <v>0</v>
      </c>
      <c r="AE360" s="31"/>
      <c r="AF360" s="85"/>
      <c r="AG360" s="85">
        <f t="shared" si="128"/>
        <v>0</v>
      </c>
      <c r="AH360" s="31">
        <f t="shared" si="129"/>
        <v>0</v>
      </c>
      <c r="AI360" s="85"/>
      <c r="AJ360" s="31">
        <f t="shared" si="130"/>
        <v>0</v>
      </c>
      <c r="AK360" s="31">
        <f t="shared" si="131"/>
        <v>0</v>
      </c>
      <c r="AL360" s="85"/>
      <c r="AM360" s="85"/>
      <c r="AN360" s="85"/>
      <c r="AO360" s="85"/>
      <c r="AP360" s="85"/>
      <c r="AQ360" s="85"/>
      <c r="AR360" s="85"/>
      <c r="AS360" s="85"/>
      <c r="AT360" s="85"/>
      <c r="AU360" s="85"/>
      <c r="AV360" s="85"/>
      <c r="AW360" s="85"/>
      <c r="AX360" s="85"/>
    </row>
    <row r="361" spans="2:50" s="154" customFormat="1" ht="13" outlineLevel="1">
      <c r="B361" s="155" t="s">
        <v>598</v>
      </c>
      <c r="C361" s="17" t="s">
        <v>599</v>
      </c>
      <c r="D361" s="40" t="s">
        <v>600</v>
      </c>
      <c r="E361" s="16">
        <v>43070</v>
      </c>
      <c r="F361" s="26" t="s">
        <v>12</v>
      </c>
      <c r="G361" s="46" t="s">
        <v>1292</v>
      </c>
      <c r="H361" s="81">
        <f t="shared" si="132"/>
        <v>225</v>
      </c>
      <c r="I361" s="82">
        <v>105</v>
      </c>
      <c r="J361" s="82">
        <v>120</v>
      </c>
      <c r="K361" s="258">
        <v>0</v>
      </c>
      <c r="L361" s="177" t="s">
        <v>1293</v>
      </c>
      <c r="M361" s="177" t="s">
        <v>1293</v>
      </c>
      <c r="N361" s="177" t="s">
        <v>1293</v>
      </c>
      <c r="O361" s="177" t="s">
        <v>1293</v>
      </c>
      <c r="P361" s="177" t="s">
        <v>1293</v>
      </c>
      <c r="Q361" s="85" t="s">
        <v>1140</v>
      </c>
      <c r="R361" s="85" t="s">
        <v>1139</v>
      </c>
      <c r="S361" s="179" t="s">
        <v>1294</v>
      </c>
      <c r="T361" s="85"/>
      <c r="U361" s="31">
        <f t="shared" si="124"/>
        <v>0</v>
      </c>
      <c r="V361" s="80"/>
      <c r="W361" s="276"/>
      <c r="X361" s="85"/>
      <c r="Y361" s="85">
        <f t="shared" si="125"/>
        <v>0</v>
      </c>
      <c r="AA361" s="85"/>
      <c r="AB361" s="85">
        <f t="shared" si="126"/>
        <v>0</v>
      </c>
      <c r="AC361" s="85"/>
      <c r="AD361" s="31">
        <f t="shared" si="127"/>
        <v>0</v>
      </c>
      <c r="AE361" s="31"/>
      <c r="AF361" s="85"/>
      <c r="AG361" s="85">
        <f t="shared" si="128"/>
        <v>0</v>
      </c>
      <c r="AH361" s="31">
        <f t="shared" si="129"/>
        <v>0</v>
      </c>
      <c r="AI361" s="85"/>
      <c r="AJ361" s="31">
        <f t="shared" si="130"/>
        <v>0</v>
      </c>
      <c r="AK361" s="31">
        <f t="shared" si="131"/>
        <v>0</v>
      </c>
      <c r="AL361" s="85"/>
      <c r="AM361" s="85"/>
      <c r="AN361" s="85"/>
      <c r="AO361" s="85"/>
      <c r="AP361" s="85"/>
      <c r="AQ361" s="85"/>
      <c r="AR361" s="85"/>
      <c r="AS361" s="85"/>
      <c r="AT361" s="85"/>
      <c r="AU361" s="85"/>
      <c r="AV361" s="85"/>
      <c r="AW361" s="85"/>
      <c r="AX361" s="85"/>
    </row>
    <row r="362" spans="2:50" s="154" customFormat="1" ht="13" outlineLevel="1">
      <c r="B362" s="155" t="s">
        <v>601</v>
      </c>
      <c r="C362" s="17" t="s">
        <v>602</v>
      </c>
      <c r="D362" s="40" t="s">
        <v>517</v>
      </c>
      <c r="E362" s="16">
        <v>43070</v>
      </c>
      <c r="F362" s="26" t="s">
        <v>12</v>
      </c>
      <c r="G362" s="46" t="s">
        <v>1292</v>
      </c>
      <c r="H362" s="81">
        <f t="shared" si="132"/>
        <v>62</v>
      </c>
      <c r="I362" s="82">
        <v>42</v>
      </c>
      <c r="J362" s="82">
        <v>20</v>
      </c>
      <c r="K362" s="258">
        <v>0</v>
      </c>
      <c r="L362" s="177" t="s">
        <v>1293</v>
      </c>
      <c r="M362" s="177" t="s">
        <v>1293</v>
      </c>
      <c r="N362" s="177" t="s">
        <v>1293</v>
      </c>
      <c r="O362" s="177" t="s">
        <v>1293</v>
      </c>
      <c r="P362" s="177" t="s">
        <v>1293</v>
      </c>
      <c r="Q362" s="85" t="s">
        <v>1140</v>
      </c>
      <c r="R362" s="85" t="s">
        <v>1139</v>
      </c>
      <c r="S362" s="179" t="s">
        <v>1294</v>
      </c>
      <c r="T362" s="85"/>
      <c r="U362" s="31">
        <f t="shared" si="124"/>
        <v>0</v>
      </c>
      <c r="V362" s="80"/>
      <c r="W362" s="276"/>
      <c r="X362" s="85"/>
      <c r="Y362" s="85">
        <f t="shared" si="125"/>
        <v>0</v>
      </c>
      <c r="AA362" s="85"/>
      <c r="AB362" s="85">
        <f t="shared" si="126"/>
        <v>0</v>
      </c>
      <c r="AC362" s="85"/>
      <c r="AD362" s="31">
        <f t="shared" si="127"/>
        <v>0</v>
      </c>
      <c r="AE362" s="31"/>
      <c r="AF362" s="85"/>
      <c r="AG362" s="85">
        <f t="shared" si="128"/>
        <v>0</v>
      </c>
      <c r="AH362" s="31">
        <f t="shared" si="129"/>
        <v>0</v>
      </c>
      <c r="AI362" s="85"/>
      <c r="AJ362" s="31">
        <f t="shared" si="130"/>
        <v>0</v>
      </c>
      <c r="AK362" s="31">
        <f t="shared" si="131"/>
        <v>0</v>
      </c>
      <c r="AL362" s="85"/>
      <c r="AM362" s="85"/>
      <c r="AN362" s="85"/>
      <c r="AO362" s="85"/>
      <c r="AP362" s="85"/>
      <c r="AQ362" s="85"/>
      <c r="AR362" s="85"/>
      <c r="AS362" s="85"/>
      <c r="AT362" s="85"/>
      <c r="AU362" s="85"/>
      <c r="AV362" s="85"/>
      <c r="AW362" s="85"/>
      <c r="AX362" s="85"/>
    </row>
    <row r="363" spans="2:50" s="154" customFormat="1" ht="26" outlineLevel="1">
      <c r="B363" s="155" t="s">
        <v>603</v>
      </c>
      <c r="C363" s="17" t="s">
        <v>604</v>
      </c>
      <c r="D363" s="40">
        <v>1.1100000000000001</v>
      </c>
      <c r="E363" s="16">
        <v>43073</v>
      </c>
      <c r="F363" s="26" t="s">
        <v>12</v>
      </c>
      <c r="G363" s="46" t="s">
        <v>1292</v>
      </c>
      <c r="H363" s="81">
        <f t="shared" si="132"/>
        <v>21</v>
      </c>
      <c r="I363" s="82">
        <v>21</v>
      </c>
      <c r="J363" s="82">
        <v>0</v>
      </c>
      <c r="K363" s="258">
        <v>0</v>
      </c>
      <c r="L363" s="177" t="s">
        <v>1293</v>
      </c>
      <c r="M363" s="177" t="s">
        <v>1293</v>
      </c>
      <c r="N363" s="177" t="s">
        <v>1293</v>
      </c>
      <c r="O363" s="177" t="s">
        <v>1293</v>
      </c>
      <c r="P363" s="177" t="s">
        <v>1293</v>
      </c>
      <c r="Q363" s="85" t="s">
        <v>1140</v>
      </c>
      <c r="R363" s="85" t="s">
        <v>1139</v>
      </c>
      <c r="S363" s="179" t="s">
        <v>1296</v>
      </c>
      <c r="T363" s="85"/>
      <c r="U363" s="31">
        <f t="shared" si="124"/>
        <v>0</v>
      </c>
      <c r="V363" s="80"/>
      <c r="W363" s="276"/>
      <c r="X363" s="85"/>
      <c r="Y363" s="85">
        <f t="shared" si="125"/>
        <v>0</v>
      </c>
      <c r="AA363" s="85"/>
      <c r="AB363" s="85">
        <f t="shared" si="126"/>
        <v>0</v>
      </c>
      <c r="AC363" s="85"/>
      <c r="AD363" s="31">
        <f t="shared" si="127"/>
        <v>0</v>
      </c>
      <c r="AE363" s="31"/>
      <c r="AF363" s="85"/>
      <c r="AG363" s="85">
        <f t="shared" si="128"/>
        <v>0</v>
      </c>
      <c r="AH363" s="31">
        <f t="shared" si="129"/>
        <v>0</v>
      </c>
      <c r="AI363" s="85"/>
      <c r="AJ363" s="31">
        <f t="shared" si="130"/>
        <v>0</v>
      </c>
      <c r="AK363" s="31">
        <f t="shared" si="131"/>
        <v>0</v>
      </c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</row>
    <row r="364" spans="2:50" s="154" customFormat="1" ht="13" outlineLevel="1">
      <c r="B364" s="155" t="s">
        <v>605</v>
      </c>
      <c r="C364" s="17" t="s">
        <v>606</v>
      </c>
      <c r="D364" s="40" t="s">
        <v>607</v>
      </c>
      <c r="E364" s="16">
        <v>43070</v>
      </c>
      <c r="F364" s="26" t="s">
        <v>12</v>
      </c>
      <c r="G364" s="46" t="s">
        <v>1292</v>
      </c>
      <c r="H364" s="81">
        <f t="shared" si="132"/>
        <v>2</v>
      </c>
      <c r="I364" s="82">
        <v>1</v>
      </c>
      <c r="J364" s="82">
        <v>1</v>
      </c>
      <c r="K364" s="258">
        <v>0</v>
      </c>
      <c r="L364" s="177" t="s">
        <v>1293</v>
      </c>
      <c r="M364" s="177" t="s">
        <v>1293</v>
      </c>
      <c r="N364" s="177" t="s">
        <v>1293</v>
      </c>
      <c r="O364" s="177" t="s">
        <v>1293</v>
      </c>
      <c r="P364" s="177" t="s">
        <v>1293</v>
      </c>
      <c r="Q364" s="85" t="s">
        <v>1140</v>
      </c>
      <c r="R364" s="85" t="s">
        <v>1139</v>
      </c>
      <c r="S364" s="179" t="s">
        <v>1294</v>
      </c>
      <c r="T364" s="85"/>
      <c r="U364" s="31">
        <f t="shared" si="124"/>
        <v>0</v>
      </c>
      <c r="V364" s="80"/>
      <c r="W364" s="276"/>
      <c r="X364" s="85"/>
      <c r="Y364" s="85">
        <f t="shared" si="125"/>
        <v>0</v>
      </c>
      <c r="AA364" s="85"/>
      <c r="AB364" s="85">
        <f t="shared" si="126"/>
        <v>0</v>
      </c>
      <c r="AC364" s="85"/>
      <c r="AD364" s="31">
        <f t="shared" si="127"/>
        <v>0</v>
      </c>
      <c r="AE364" s="31"/>
      <c r="AF364" s="85"/>
      <c r="AG364" s="85">
        <f t="shared" si="128"/>
        <v>0</v>
      </c>
      <c r="AH364" s="31">
        <f t="shared" si="129"/>
        <v>0</v>
      </c>
      <c r="AI364" s="85"/>
      <c r="AJ364" s="31">
        <f t="shared" si="130"/>
        <v>0</v>
      </c>
      <c r="AK364" s="31">
        <f t="shared" si="131"/>
        <v>0</v>
      </c>
      <c r="AL364" s="85"/>
      <c r="AM364" s="85"/>
      <c r="AN364" s="85"/>
      <c r="AO364" s="85"/>
      <c r="AP364" s="85"/>
      <c r="AQ364" s="85"/>
      <c r="AR364" s="85"/>
      <c r="AS364" s="85"/>
      <c r="AT364" s="85"/>
      <c r="AU364" s="85"/>
      <c r="AV364" s="85"/>
      <c r="AW364" s="85"/>
      <c r="AX364" s="85"/>
    </row>
    <row r="365" spans="2:50" s="154" customFormat="1" ht="13" outlineLevel="1">
      <c r="B365" s="155" t="s">
        <v>608</v>
      </c>
      <c r="C365" s="17" t="s">
        <v>609</v>
      </c>
      <c r="D365" s="40">
        <v>1.4</v>
      </c>
      <c r="E365" s="16">
        <v>42626</v>
      </c>
      <c r="F365" s="26" t="s">
        <v>12</v>
      </c>
      <c r="G365" s="46" t="s">
        <v>1292</v>
      </c>
      <c r="H365" s="81">
        <f t="shared" si="132"/>
        <v>230</v>
      </c>
      <c r="I365" s="82">
        <v>110</v>
      </c>
      <c r="J365" s="82">
        <v>120</v>
      </c>
      <c r="K365" s="258">
        <v>0</v>
      </c>
      <c r="L365" s="177" t="s">
        <v>1293</v>
      </c>
      <c r="M365" s="177" t="s">
        <v>1293</v>
      </c>
      <c r="N365" s="177" t="s">
        <v>1293</v>
      </c>
      <c r="O365" s="177" t="s">
        <v>1293</v>
      </c>
      <c r="P365" s="177" t="s">
        <v>1293</v>
      </c>
      <c r="Q365" s="85" t="s">
        <v>1140</v>
      </c>
      <c r="R365" s="85" t="s">
        <v>1139</v>
      </c>
      <c r="S365" s="179" t="s">
        <v>1294</v>
      </c>
      <c r="T365" s="85"/>
      <c r="U365" s="31">
        <f t="shared" si="124"/>
        <v>0</v>
      </c>
      <c r="V365" s="80"/>
      <c r="W365" s="276"/>
      <c r="X365" s="85"/>
      <c r="Y365" s="85">
        <f t="shared" si="125"/>
        <v>0</v>
      </c>
      <c r="AA365" s="85"/>
      <c r="AB365" s="85">
        <f t="shared" si="126"/>
        <v>0</v>
      </c>
      <c r="AC365" s="85"/>
      <c r="AD365" s="31">
        <f t="shared" si="127"/>
        <v>0</v>
      </c>
      <c r="AE365" s="31"/>
      <c r="AF365" s="85"/>
      <c r="AG365" s="85">
        <f t="shared" si="128"/>
        <v>0</v>
      </c>
      <c r="AH365" s="31">
        <f t="shared" si="129"/>
        <v>0</v>
      </c>
      <c r="AI365" s="85"/>
      <c r="AJ365" s="31">
        <f t="shared" si="130"/>
        <v>0</v>
      </c>
      <c r="AK365" s="31">
        <f t="shared" si="131"/>
        <v>0</v>
      </c>
      <c r="AL365" s="85"/>
      <c r="AM365" s="85"/>
      <c r="AN365" s="85"/>
      <c r="AO365" s="85"/>
      <c r="AP365" s="85"/>
      <c r="AQ365" s="85"/>
      <c r="AR365" s="85"/>
      <c r="AS365" s="85"/>
      <c r="AT365" s="85"/>
      <c r="AU365" s="85"/>
      <c r="AV365" s="85"/>
      <c r="AW365" s="85"/>
      <c r="AX365" s="85"/>
    </row>
    <row r="366" spans="2:50" s="154" customFormat="1" ht="13" outlineLevel="1">
      <c r="B366" s="155" t="s">
        <v>610</v>
      </c>
      <c r="C366" s="17" t="s">
        <v>951</v>
      </c>
      <c r="D366" s="40" t="s">
        <v>611</v>
      </c>
      <c r="E366" s="16">
        <v>43070</v>
      </c>
      <c r="F366" s="26" t="s">
        <v>53</v>
      </c>
      <c r="G366" s="46" t="s">
        <v>1292</v>
      </c>
      <c r="H366" s="81">
        <f t="shared" si="132"/>
        <v>12</v>
      </c>
      <c r="I366" s="82">
        <v>12</v>
      </c>
      <c r="J366" s="82">
        <v>0</v>
      </c>
      <c r="K366" s="258">
        <v>0</v>
      </c>
      <c r="L366" s="177" t="s">
        <v>1293</v>
      </c>
      <c r="M366" s="177" t="s">
        <v>1293</v>
      </c>
      <c r="N366" s="177" t="s">
        <v>1293</v>
      </c>
      <c r="O366" s="177" t="s">
        <v>1293</v>
      </c>
      <c r="P366" s="177" t="s">
        <v>1293</v>
      </c>
      <c r="Q366" s="85" t="s">
        <v>1140</v>
      </c>
      <c r="R366" s="85" t="s">
        <v>1139</v>
      </c>
      <c r="S366" s="179" t="s">
        <v>1294</v>
      </c>
      <c r="T366" s="85"/>
      <c r="U366" s="31">
        <f t="shared" si="124"/>
        <v>0</v>
      </c>
      <c r="V366" s="80"/>
      <c r="W366" s="276"/>
      <c r="X366" s="85"/>
      <c r="Y366" s="85">
        <f t="shared" si="125"/>
        <v>0</v>
      </c>
      <c r="AA366" s="85"/>
      <c r="AB366" s="85">
        <f t="shared" si="126"/>
        <v>0</v>
      </c>
      <c r="AC366" s="85"/>
      <c r="AD366" s="31">
        <f t="shared" si="127"/>
        <v>0</v>
      </c>
      <c r="AE366" s="31"/>
      <c r="AF366" s="85"/>
      <c r="AG366" s="85">
        <f t="shared" si="128"/>
        <v>0</v>
      </c>
      <c r="AH366" s="31">
        <f t="shared" si="129"/>
        <v>0</v>
      </c>
      <c r="AI366" s="85"/>
      <c r="AJ366" s="31">
        <f t="shared" si="130"/>
        <v>0</v>
      </c>
      <c r="AK366" s="31">
        <f t="shared" si="131"/>
        <v>0</v>
      </c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</row>
    <row r="367" spans="2:50" s="154" customFormat="1" ht="13" outlineLevel="1">
      <c r="B367" s="155" t="s">
        <v>612</v>
      </c>
      <c r="C367" s="17" t="s">
        <v>613</v>
      </c>
      <c r="D367" s="40">
        <v>1.4</v>
      </c>
      <c r="E367" s="16">
        <v>43070</v>
      </c>
      <c r="F367" s="26" t="s">
        <v>12</v>
      </c>
      <c r="G367" s="46" t="s">
        <v>1292</v>
      </c>
      <c r="H367" s="81">
        <f t="shared" si="132"/>
        <v>89</v>
      </c>
      <c r="I367" s="82">
        <v>88</v>
      </c>
      <c r="J367" s="82">
        <v>1</v>
      </c>
      <c r="K367" s="258">
        <v>0</v>
      </c>
      <c r="L367" s="177" t="s">
        <v>1293</v>
      </c>
      <c r="M367" s="177" t="s">
        <v>1293</v>
      </c>
      <c r="N367" s="177" t="s">
        <v>1293</v>
      </c>
      <c r="O367" s="177" t="s">
        <v>1293</v>
      </c>
      <c r="P367" s="177" t="s">
        <v>1293</v>
      </c>
      <c r="Q367" s="85" t="s">
        <v>1140</v>
      </c>
      <c r="R367" s="85" t="s">
        <v>1139</v>
      </c>
      <c r="S367" s="179" t="s">
        <v>1294</v>
      </c>
      <c r="T367" s="85"/>
      <c r="U367" s="31">
        <f t="shared" si="124"/>
        <v>0</v>
      </c>
      <c r="V367" s="80"/>
      <c r="W367" s="276"/>
      <c r="X367" s="85"/>
      <c r="Y367" s="85">
        <f t="shared" si="125"/>
        <v>0</v>
      </c>
      <c r="AA367" s="85"/>
      <c r="AB367" s="85">
        <f t="shared" si="126"/>
        <v>0</v>
      </c>
      <c r="AC367" s="85"/>
      <c r="AD367" s="31">
        <f t="shared" si="127"/>
        <v>0</v>
      </c>
      <c r="AE367" s="31"/>
      <c r="AF367" s="85"/>
      <c r="AG367" s="85">
        <f t="shared" si="128"/>
        <v>0</v>
      </c>
      <c r="AH367" s="31">
        <f t="shared" si="129"/>
        <v>0</v>
      </c>
      <c r="AI367" s="85"/>
      <c r="AJ367" s="31">
        <f t="shared" si="130"/>
        <v>0</v>
      </c>
      <c r="AK367" s="31">
        <f t="shared" si="131"/>
        <v>0</v>
      </c>
      <c r="AL367" s="85"/>
      <c r="AM367" s="85"/>
      <c r="AN367" s="85"/>
      <c r="AO367" s="85"/>
      <c r="AP367" s="85"/>
      <c r="AQ367" s="85"/>
      <c r="AR367" s="85"/>
      <c r="AS367" s="85"/>
      <c r="AT367" s="85"/>
      <c r="AU367" s="85"/>
      <c r="AV367" s="85"/>
      <c r="AW367" s="85"/>
      <c r="AX367" s="85"/>
    </row>
    <row r="368" spans="2:50" s="154" customFormat="1" ht="13" outlineLevel="1">
      <c r="B368" s="155" t="s">
        <v>614</v>
      </c>
      <c r="C368" s="17" t="s">
        <v>615</v>
      </c>
      <c r="D368" s="40">
        <v>1.1000000000000001</v>
      </c>
      <c r="E368" s="16">
        <v>42367</v>
      </c>
      <c r="F368" s="26" t="s">
        <v>12</v>
      </c>
      <c r="G368" s="46" t="s">
        <v>1292</v>
      </c>
      <c r="H368" s="81">
        <f t="shared" si="132"/>
        <v>141</v>
      </c>
      <c r="I368" s="82">
        <v>76</v>
      </c>
      <c r="J368" s="82">
        <v>65</v>
      </c>
      <c r="K368" s="258">
        <v>0</v>
      </c>
      <c r="L368" s="177" t="s">
        <v>1293</v>
      </c>
      <c r="M368" s="177" t="s">
        <v>1293</v>
      </c>
      <c r="N368" s="177" t="s">
        <v>1293</v>
      </c>
      <c r="O368" s="177" t="s">
        <v>1293</v>
      </c>
      <c r="P368" s="177" t="s">
        <v>1293</v>
      </c>
      <c r="Q368" s="85" t="s">
        <v>1140</v>
      </c>
      <c r="R368" s="85" t="s">
        <v>1139</v>
      </c>
      <c r="S368" s="179" t="s">
        <v>1294</v>
      </c>
      <c r="T368" s="85"/>
      <c r="U368" s="31">
        <f t="shared" si="124"/>
        <v>0</v>
      </c>
      <c r="V368" s="80"/>
      <c r="W368" s="276"/>
      <c r="X368" s="85"/>
      <c r="Y368" s="85">
        <f t="shared" si="125"/>
        <v>0</v>
      </c>
      <c r="AA368" s="85"/>
      <c r="AB368" s="85">
        <f t="shared" si="126"/>
        <v>0</v>
      </c>
      <c r="AC368" s="85"/>
      <c r="AD368" s="31">
        <f t="shared" si="127"/>
        <v>0</v>
      </c>
      <c r="AE368" s="31"/>
      <c r="AF368" s="85"/>
      <c r="AG368" s="85">
        <f t="shared" si="128"/>
        <v>0</v>
      </c>
      <c r="AH368" s="31">
        <f t="shared" si="129"/>
        <v>0</v>
      </c>
      <c r="AI368" s="85"/>
      <c r="AJ368" s="31">
        <f t="shared" si="130"/>
        <v>0</v>
      </c>
      <c r="AK368" s="31">
        <f t="shared" si="131"/>
        <v>0</v>
      </c>
      <c r="AL368" s="85"/>
      <c r="AM368" s="85"/>
      <c r="AN368" s="85"/>
      <c r="AO368" s="85"/>
      <c r="AP368" s="85"/>
      <c r="AQ368" s="85"/>
      <c r="AR368" s="85"/>
      <c r="AS368" s="85"/>
      <c r="AT368" s="85"/>
      <c r="AU368" s="85"/>
      <c r="AV368" s="85"/>
      <c r="AW368" s="85"/>
      <c r="AX368" s="85"/>
    </row>
    <row r="369" spans="2:50" s="154" customFormat="1" ht="13" outlineLevel="1">
      <c r="B369" s="155" t="s">
        <v>616</v>
      </c>
      <c r="C369" s="17" t="s">
        <v>617</v>
      </c>
      <c r="D369" s="86">
        <v>2</v>
      </c>
      <c r="E369" s="16">
        <v>43215</v>
      </c>
      <c r="F369" s="26" t="s">
        <v>12</v>
      </c>
      <c r="G369" s="46" t="s">
        <v>1292</v>
      </c>
      <c r="H369" s="81">
        <f t="shared" si="132"/>
        <v>90</v>
      </c>
      <c r="I369" s="82">
        <v>30</v>
      </c>
      <c r="J369" s="82">
        <v>60</v>
      </c>
      <c r="K369" s="258">
        <v>0</v>
      </c>
      <c r="L369" s="177" t="s">
        <v>1293</v>
      </c>
      <c r="M369" s="177" t="s">
        <v>1293</v>
      </c>
      <c r="N369" s="177" t="s">
        <v>1293</v>
      </c>
      <c r="O369" s="177" t="s">
        <v>1293</v>
      </c>
      <c r="P369" s="177" t="s">
        <v>1293</v>
      </c>
      <c r="Q369" s="85" t="s">
        <v>1140</v>
      </c>
      <c r="R369" s="85" t="s">
        <v>1139</v>
      </c>
      <c r="S369" s="179" t="s">
        <v>1294</v>
      </c>
      <c r="T369" s="85"/>
      <c r="U369" s="31">
        <f t="shared" si="124"/>
        <v>0</v>
      </c>
      <c r="V369" s="80"/>
      <c r="W369" s="276"/>
      <c r="X369" s="85"/>
      <c r="Y369" s="85">
        <f t="shared" si="125"/>
        <v>0</v>
      </c>
      <c r="AA369" s="85"/>
      <c r="AB369" s="85">
        <f t="shared" si="126"/>
        <v>0</v>
      </c>
      <c r="AC369" s="85"/>
      <c r="AD369" s="31">
        <f t="shared" si="127"/>
        <v>0</v>
      </c>
      <c r="AE369" s="31"/>
      <c r="AF369" s="85"/>
      <c r="AG369" s="85">
        <f t="shared" si="128"/>
        <v>0</v>
      </c>
      <c r="AH369" s="31">
        <f t="shared" si="129"/>
        <v>0</v>
      </c>
      <c r="AI369" s="85"/>
      <c r="AJ369" s="31">
        <f t="shared" si="130"/>
        <v>0</v>
      </c>
      <c r="AK369" s="31">
        <f t="shared" si="131"/>
        <v>0</v>
      </c>
      <c r="AL369" s="85"/>
      <c r="AM369" s="85"/>
      <c r="AN369" s="85"/>
      <c r="AO369" s="85"/>
      <c r="AP369" s="85"/>
      <c r="AQ369" s="85"/>
      <c r="AR369" s="85"/>
      <c r="AS369" s="85"/>
      <c r="AT369" s="85"/>
      <c r="AU369" s="85"/>
      <c r="AV369" s="85"/>
      <c r="AW369" s="85"/>
      <c r="AX369" s="85"/>
    </row>
    <row r="370" spans="2:50" s="154" customFormat="1" ht="13" outlineLevel="1">
      <c r="B370" s="155" t="s">
        <v>618</v>
      </c>
      <c r="C370" s="17" t="s">
        <v>619</v>
      </c>
      <c r="D370" s="84">
        <v>1</v>
      </c>
      <c r="E370" s="16">
        <v>43215</v>
      </c>
      <c r="F370" s="26" t="s">
        <v>53</v>
      </c>
      <c r="G370" s="46" t="s">
        <v>1292</v>
      </c>
      <c r="H370" s="81">
        <f t="shared" si="132"/>
        <v>90</v>
      </c>
      <c r="I370" s="82">
        <v>30</v>
      </c>
      <c r="J370" s="82">
        <v>60</v>
      </c>
      <c r="K370" s="258">
        <v>0</v>
      </c>
      <c r="L370" s="177" t="s">
        <v>1293</v>
      </c>
      <c r="M370" s="177" t="s">
        <v>1293</v>
      </c>
      <c r="N370" s="177" t="s">
        <v>1293</v>
      </c>
      <c r="O370" s="177" t="s">
        <v>1293</v>
      </c>
      <c r="P370" s="177" t="s">
        <v>1293</v>
      </c>
      <c r="Q370" s="85" t="s">
        <v>1140</v>
      </c>
      <c r="R370" s="85" t="s">
        <v>1139</v>
      </c>
      <c r="S370" s="179" t="s">
        <v>1294</v>
      </c>
      <c r="T370" s="85"/>
      <c r="U370" s="31">
        <f t="shared" si="124"/>
        <v>0</v>
      </c>
      <c r="V370" s="80"/>
      <c r="W370" s="276"/>
      <c r="X370" s="85"/>
      <c r="Y370" s="85">
        <f t="shared" si="125"/>
        <v>0</v>
      </c>
      <c r="AA370" s="85"/>
      <c r="AB370" s="85">
        <f t="shared" si="126"/>
        <v>0</v>
      </c>
      <c r="AC370" s="85"/>
      <c r="AD370" s="31">
        <f t="shared" si="127"/>
        <v>0</v>
      </c>
      <c r="AE370" s="31"/>
      <c r="AF370" s="85"/>
      <c r="AG370" s="85">
        <f t="shared" si="128"/>
        <v>0</v>
      </c>
      <c r="AH370" s="31">
        <f t="shared" si="129"/>
        <v>0</v>
      </c>
      <c r="AI370" s="85"/>
      <c r="AJ370" s="31">
        <f t="shared" si="130"/>
        <v>0</v>
      </c>
      <c r="AK370" s="31">
        <f t="shared" si="131"/>
        <v>0</v>
      </c>
      <c r="AL370" s="85"/>
      <c r="AM370" s="85"/>
      <c r="AN370" s="85"/>
      <c r="AO370" s="85"/>
      <c r="AP370" s="85"/>
      <c r="AQ370" s="85"/>
      <c r="AR370" s="85"/>
      <c r="AS370" s="85"/>
      <c r="AT370" s="85"/>
      <c r="AU370" s="85"/>
      <c r="AV370" s="85"/>
      <c r="AW370" s="85"/>
      <c r="AX370" s="85"/>
    </row>
    <row r="371" spans="2:50" s="154" customFormat="1" ht="13" outlineLevel="1">
      <c r="B371" s="155" t="s">
        <v>620</v>
      </c>
      <c r="C371" s="17" t="s">
        <v>621</v>
      </c>
      <c r="D371" s="84">
        <v>1</v>
      </c>
      <c r="E371" s="16">
        <v>43215</v>
      </c>
      <c r="F371" s="26" t="s">
        <v>12</v>
      </c>
      <c r="G371" s="46" t="s">
        <v>1292</v>
      </c>
      <c r="H371" s="81">
        <f t="shared" si="132"/>
        <v>90</v>
      </c>
      <c r="I371" s="82">
        <v>30</v>
      </c>
      <c r="J371" s="82">
        <v>60</v>
      </c>
      <c r="K371" s="258">
        <v>0</v>
      </c>
      <c r="L371" s="177" t="s">
        <v>1293</v>
      </c>
      <c r="M371" s="177" t="s">
        <v>1293</v>
      </c>
      <c r="N371" s="177" t="s">
        <v>1293</v>
      </c>
      <c r="O371" s="177" t="s">
        <v>1293</v>
      </c>
      <c r="P371" s="177" t="s">
        <v>1293</v>
      </c>
      <c r="Q371" s="85" t="s">
        <v>1140</v>
      </c>
      <c r="R371" s="85" t="s">
        <v>1139</v>
      </c>
      <c r="S371" s="179" t="s">
        <v>1294</v>
      </c>
      <c r="T371" s="85"/>
      <c r="U371" s="31">
        <f t="shared" si="124"/>
        <v>0</v>
      </c>
      <c r="V371" s="80"/>
      <c r="W371" s="276"/>
      <c r="X371" s="85"/>
      <c r="Y371" s="85">
        <f t="shared" si="125"/>
        <v>0</v>
      </c>
      <c r="AA371" s="85"/>
      <c r="AB371" s="85">
        <f t="shared" si="126"/>
        <v>0</v>
      </c>
      <c r="AC371" s="85"/>
      <c r="AD371" s="31">
        <f t="shared" si="127"/>
        <v>0</v>
      </c>
      <c r="AE371" s="31"/>
      <c r="AF371" s="85"/>
      <c r="AG371" s="85">
        <f t="shared" si="128"/>
        <v>0</v>
      </c>
      <c r="AH371" s="31">
        <f t="shared" si="129"/>
        <v>0</v>
      </c>
      <c r="AI371" s="85"/>
      <c r="AJ371" s="31">
        <f t="shared" si="130"/>
        <v>0</v>
      </c>
      <c r="AK371" s="31">
        <f t="shared" si="131"/>
        <v>0</v>
      </c>
      <c r="AL371" s="85"/>
      <c r="AM371" s="85"/>
      <c r="AN371" s="85"/>
      <c r="AO371" s="85"/>
      <c r="AP371" s="85"/>
      <c r="AQ371" s="85"/>
      <c r="AR371" s="85"/>
      <c r="AS371" s="85"/>
      <c r="AT371" s="85"/>
      <c r="AU371" s="85"/>
      <c r="AV371" s="85"/>
      <c r="AW371" s="85"/>
      <c r="AX371" s="85"/>
    </row>
    <row r="372" spans="2:50" s="154" customFormat="1" ht="13" outlineLevel="1">
      <c r="B372" s="155" t="s">
        <v>622</v>
      </c>
      <c r="C372" s="17" t="s">
        <v>623</v>
      </c>
      <c r="D372" s="40" t="s">
        <v>624</v>
      </c>
      <c r="E372" s="16">
        <v>43070</v>
      </c>
      <c r="F372" s="26" t="s">
        <v>12</v>
      </c>
      <c r="G372" s="46" t="s">
        <v>1292</v>
      </c>
      <c r="H372" s="81">
        <f t="shared" si="132"/>
        <v>39</v>
      </c>
      <c r="I372" s="82">
        <v>39</v>
      </c>
      <c r="J372" s="82">
        <v>0</v>
      </c>
      <c r="K372" s="258">
        <v>0</v>
      </c>
      <c r="L372" s="177" t="s">
        <v>1293</v>
      </c>
      <c r="M372" s="177" t="s">
        <v>1293</v>
      </c>
      <c r="N372" s="177" t="s">
        <v>1293</v>
      </c>
      <c r="O372" s="177" t="s">
        <v>1293</v>
      </c>
      <c r="P372" s="177" t="s">
        <v>1293</v>
      </c>
      <c r="Q372" s="85" t="s">
        <v>1140</v>
      </c>
      <c r="R372" s="85" t="s">
        <v>1139</v>
      </c>
      <c r="S372" s="179" t="s">
        <v>1294</v>
      </c>
      <c r="T372" s="85"/>
      <c r="U372" s="31">
        <f t="shared" si="124"/>
        <v>0</v>
      </c>
      <c r="V372" s="80"/>
      <c r="W372" s="276"/>
      <c r="X372" s="85"/>
      <c r="Y372" s="85">
        <f t="shared" si="125"/>
        <v>0</v>
      </c>
      <c r="AA372" s="85"/>
      <c r="AB372" s="85">
        <f t="shared" si="126"/>
        <v>0</v>
      </c>
      <c r="AC372" s="85"/>
      <c r="AD372" s="31">
        <f t="shared" si="127"/>
        <v>0</v>
      </c>
      <c r="AE372" s="31"/>
      <c r="AF372" s="85"/>
      <c r="AG372" s="85">
        <f t="shared" si="128"/>
        <v>0</v>
      </c>
      <c r="AH372" s="31">
        <f t="shared" si="129"/>
        <v>0</v>
      </c>
      <c r="AI372" s="85"/>
      <c r="AJ372" s="31">
        <f t="shared" si="130"/>
        <v>0</v>
      </c>
      <c r="AK372" s="31">
        <f t="shared" si="131"/>
        <v>0</v>
      </c>
      <c r="AL372" s="85"/>
      <c r="AM372" s="85"/>
      <c r="AN372" s="85"/>
      <c r="AO372" s="85"/>
      <c r="AP372" s="85"/>
      <c r="AQ372" s="85"/>
      <c r="AR372" s="85"/>
      <c r="AS372" s="85"/>
      <c r="AT372" s="85"/>
      <c r="AU372" s="85"/>
      <c r="AV372" s="85"/>
      <c r="AW372" s="85"/>
      <c r="AX372" s="85"/>
    </row>
    <row r="373" spans="2:50" s="154" customFormat="1" ht="13" outlineLevel="1">
      <c r="B373" s="155" t="s">
        <v>625</v>
      </c>
      <c r="C373" s="17" t="s">
        <v>952</v>
      </c>
      <c r="D373" s="40" t="s">
        <v>509</v>
      </c>
      <c r="E373" s="16">
        <v>43070</v>
      </c>
      <c r="F373" s="26" t="s">
        <v>53</v>
      </c>
      <c r="G373" s="46" t="s">
        <v>1292</v>
      </c>
      <c r="H373" s="81">
        <f t="shared" si="132"/>
        <v>9</v>
      </c>
      <c r="I373" s="82">
        <v>9</v>
      </c>
      <c r="J373" s="82">
        <v>0</v>
      </c>
      <c r="K373" s="258">
        <v>0</v>
      </c>
      <c r="L373" s="177" t="s">
        <v>1293</v>
      </c>
      <c r="M373" s="177" t="s">
        <v>1293</v>
      </c>
      <c r="N373" s="177" t="s">
        <v>1293</v>
      </c>
      <c r="O373" s="177" t="s">
        <v>1293</v>
      </c>
      <c r="P373" s="177" t="s">
        <v>1293</v>
      </c>
      <c r="Q373" s="85" t="s">
        <v>1140</v>
      </c>
      <c r="R373" s="85" t="s">
        <v>1139</v>
      </c>
      <c r="S373" s="179" t="s">
        <v>1294</v>
      </c>
      <c r="T373" s="85"/>
      <c r="U373" s="31">
        <f t="shared" si="124"/>
        <v>0</v>
      </c>
      <c r="V373" s="80"/>
      <c r="W373" s="276"/>
      <c r="X373" s="85"/>
      <c r="Y373" s="85">
        <f t="shared" si="125"/>
        <v>0</v>
      </c>
      <c r="AA373" s="85"/>
      <c r="AB373" s="85">
        <f t="shared" si="126"/>
        <v>0</v>
      </c>
      <c r="AC373" s="85"/>
      <c r="AD373" s="31">
        <f t="shared" si="127"/>
        <v>0</v>
      </c>
      <c r="AE373" s="31"/>
      <c r="AF373" s="85"/>
      <c r="AG373" s="85">
        <f t="shared" si="128"/>
        <v>0</v>
      </c>
      <c r="AH373" s="31">
        <f t="shared" si="129"/>
        <v>0</v>
      </c>
      <c r="AI373" s="85"/>
      <c r="AJ373" s="31">
        <f t="shared" si="130"/>
        <v>0</v>
      </c>
      <c r="AK373" s="31">
        <f t="shared" si="131"/>
        <v>0</v>
      </c>
      <c r="AL373" s="85"/>
      <c r="AM373" s="85"/>
      <c r="AN373" s="85"/>
      <c r="AO373" s="85"/>
      <c r="AP373" s="85"/>
      <c r="AQ373" s="85"/>
      <c r="AR373" s="85"/>
      <c r="AS373" s="85"/>
      <c r="AT373" s="85"/>
      <c r="AU373" s="85"/>
      <c r="AV373" s="85"/>
      <c r="AW373" s="85"/>
      <c r="AX373" s="85"/>
    </row>
    <row r="374" spans="2:50" s="154" customFormat="1" ht="13" outlineLevel="1">
      <c r="B374" s="155" t="s">
        <v>626</v>
      </c>
      <c r="C374" s="17" t="s">
        <v>627</v>
      </c>
      <c r="D374" s="40" t="s">
        <v>594</v>
      </c>
      <c r="E374" s="16">
        <v>42346</v>
      </c>
      <c r="F374" s="26" t="s">
        <v>12</v>
      </c>
      <c r="G374" s="46" t="s">
        <v>1292</v>
      </c>
      <c r="H374" s="81">
        <f t="shared" si="132"/>
        <v>3</v>
      </c>
      <c r="I374" s="82">
        <v>3</v>
      </c>
      <c r="J374" s="82">
        <v>0</v>
      </c>
      <c r="K374" s="258">
        <v>0</v>
      </c>
      <c r="L374" s="177" t="s">
        <v>1293</v>
      </c>
      <c r="M374" s="177" t="s">
        <v>1293</v>
      </c>
      <c r="N374" s="177" t="s">
        <v>1293</v>
      </c>
      <c r="O374" s="177" t="s">
        <v>1293</v>
      </c>
      <c r="P374" s="177" t="s">
        <v>1293</v>
      </c>
      <c r="Q374" s="85" t="s">
        <v>1140</v>
      </c>
      <c r="R374" s="85" t="s">
        <v>1139</v>
      </c>
      <c r="S374" s="179" t="s">
        <v>1294</v>
      </c>
      <c r="T374" s="85"/>
      <c r="U374" s="31">
        <f t="shared" si="124"/>
        <v>0</v>
      </c>
      <c r="V374" s="80"/>
      <c r="W374" s="276"/>
      <c r="X374" s="85"/>
      <c r="Y374" s="85">
        <f t="shared" si="125"/>
        <v>0</v>
      </c>
      <c r="AA374" s="85"/>
      <c r="AB374" s="85">
        <f t="shared" si="126"/>
        <v>0</v>
      </c>
      <c r="AC374" s="85"/>
      <c r="AD374" s="31">
        <f t="shared" si="127"/>
        <v>0</v>
      </c>
      <c r="AE374" s="31"/>
      <c r="AF374" s="85"/>
      <c r="AG374" s="85">
        <f t="shared" si="128"/>
        <v>0</v>
      </c>
      <c r="AH374" s="31">
        <f t="shared" si="129"/>
        <v>0</v>
      </c>
      <c r="AI374" s="85"/>
      <c r="AJ374" s="31">
        <f t="shared" si="130"/>
        <v>0</v>
      </c>
      <c r="AK374" s="31">
        <f t="shared" si="131"/>
        <v>0</v>
      </c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5"/>
      <c r="AW374" s="85"/>
      <c r="AX374" s="85"/>
    </row>
    <row r="375" spans="2:50" s="154" customFormat="1" ht="13" outlineLevel="1">
      <c r="B375" s="155" t="s">
        <v>628</v>
      </c>
      <c r="C375" s="17" t="s">
        <v>629</v>
      </c>
      <c r="D375" s="40" t="s">
        <v>630</v>
      </c>
      <c r="E375" s="16">
        <v>42352</v>
      </c>
      <c r="F375" s="17" t="s">
        <v>12</v>
      </c>
      <c r="G375" s="27" t="s">
        <v>1292</v>
      </c>
      <c r="H375" s="81">
        <f t="shared" si="132"/>
        <v>123</v>
      </c>
      <c r="I375" s="82">
        <v>93</v>
      </c>
      <c r="J375" s="82">
        <v>30</v>
      </c>
      <c r="K375" s="258">
        <v>0</v>
      </c>
      <c r="L375" s="177" t="s">
        <v>1293</v>
      </c>
      <c r="M375" s="177" t="s">
        <v>1293</v>
      </c>
      <c r="N375" s="177" t="s">
        <v>1293</v>
      </c>
      <c r="O375" s="177" t="s">
        <v>1293</v>
      </c>
      <c r="P375" s="177" t="s">
        <v>1293</v>
      </c>
      <c r="Q375" s="85" t="s">
        <v>1140</v>
      </c>
      <c r="R375" s="85" t="s">
        <v>1139</v>
      </c>
      <c r="S375" s="179" t="s">
        <v>1294</v>
      </c>
      <c r="T375" s="85"/>
      <c r="U375" s="31">
        <f t="shared" si="124"/>
        <v>0</v>
      </c>
      <c r="V375" s="80"/>
      <c r="W375" s="276"/>
      <c r="X375" s="85"/>
      <c r="Y375" s="85">
        <f t="shared" si="125"/>
        <v>0</v>
      </c>
      <c r="AA375" s="85"/>
      <c r="AB375" s="85">
        <f t="shared" si="126"/>
        <v>0</v>
      </c>
      <c r="AC375" s="85"/>
      <c r="AD375" s="31">
        <f t="shared" si="127"/>
        <v>0</v>
      </c>
      <c r="AE375" s="31"/>
      <c r="AF375" s="85"/>
      <c r="AG375" s="85">
        <f t="shared" si="128"/>
        <v>0</v>
      </c>
      <c r="AH375" s="31">
        <f t="shared" si="129"/>
        <v>0</v>
      </c>
      <c r="AI375" s="85"/>
      <c r="AJ375" s="31">
        <f t="shared" si="130"/>
        <v>0</v>
      </c>
      <c r="AK375" s="31">
        <f t="shared" si="131"/>
        <v>0</v>
      </c>
      <c r="AL375" s="85"/>
      <c r="AM375" s="85"/>
      <c r="AN375" s="85"/>
      <c r="AO375" s="85"/>
      <c r="AP375" s="85"/>
      <c r="AQ375" s="85"/>
      <c r="AR375" s="85"/>
      <c r="AS375" s="85"/>
      <c r="AT375" s="85"/>
      <c r="AU375" s="85"/>
      <c r="AV375" s="85"/>
      <c r="AW375" s="85"/>
      <c r="AX375" s="85"/>
    </row>
    <row r="376" spans="2:50" s="154" customFormat="1" ht="13" outlineLevel="1">
      <c r="B376" s="155" t="s">
        <v>631</v>
      </c>
      <c r="C376" s="17" t="s">
        <v>632</v>
      </c>
      <c r="D376" s="40" t="s">
        <v>630</v>
      </c>
      <c r="E376" s="16">
        <v>42397</v>
      </c>
      <c r="F376" s="17" t="s">
        <v>12</v>
      </c>
      <c r="G376" s="27" t="s">
        <v>1292</v>
      </c>
      <c r="H376" s="81">
        <f t="shared" si="132"/>
        <v>25</v>
      </c>
      <c r="I376" s="82">
        <v>25</v>
      </c>
      <c r="J376" s="82">
        <v>0</v>
      </c>
      <c r="K376" s="258">
        <v>0</v>
      </c>
      <c r="L376" s="177" t="s">
        <v>1293</v>
      </c>
      <c r="M376" s="177" t="s">
        <v>1293</v>
      </c>
      <c r="N376" s="177" t="s">
        <v>1293</v>
      </c>
      <c r="O376" s="177" t="s">
        <v>1293</v>
      </c>
      <c r="P376" s="177" t="s">
        <v>1293</v>
      </c>
      <c r="Q376" s="85" t="s">
        <v>1140</v>
      </c>
      <c r="R376" s="85" t="s">
        <v>1139</v>
      </c>
      <c r="S376" s="179" t="s">
        <v>1294</v>
      </c>
      <c r="T376" s="85"/>
      <c r="U376" s="31">
        <f t="shared" si="124"/>
        <v>0</v>
      </c>
      <c r="V376" s="80"/>
      <c r="W376" s="276"/>
      <c r="X376" s="85"/>
      <c r="Y376" s="85">
        <f t="shared" si="125"/>
        <v>0</v>
      </c>
      <c r="AA376" s="85"/>
      <c r="AB376" s="85">
        <f t="shared" si="126"/>
        <v>0</v>
      </c>
      <c r="AC376" s="85"/>
      <c r="AD376" s="31">
        <f t="shared" si="127"/>
        <v>0</v>
      </c>
      <c r="AE376" s="31"/>
      <c r="AF376" s="85"/>
      <c r="AG376" s="85">
        <f t="shared" si="128"/>
        <v>0</v>
      </c>
      <c r="AH376" s="31">
        <f t="shared" si="129"/>
        <v>0</v>
      </c>
      <c r="AI376" s="85"/>
      <c r="AJ376" s="31">
        <f t="shared" si="130"/>
        <v>0</v>
      </c>
      <c r="AK376" s="31">
        <f t="shared" si="131"/>
        <v>0</v>
      </c>
      <c r="AL376" s="85"/>
      <c r="AM376" s="85"/>
      <c r="AN376" s="85"/>
      <c r="AO376" s="85"/>
      <c r="AP376" s="85"/>
      <c r="AQ376" s="85"/>
      <c r="AR376" s="85"/>
      <c r="AS376" s="85"/>
      <c r="AT376" s="85"/>
      <c r="AU376" s="85"/>
      <c r="AV376" s="85"/>
      <c r="AW376" s="85"/>
      <c r="AX376" s="85"/>
    </row>
    <row r="377" spans="2:50" s="154" customFormat="1" ht="13" outlineLevel="1">
      <c r="B377" s="155" t="s">
        <v>633</v>
      </c>
      <c r="C377" s="17" t="s">
        <v>634</v>
      </c>
      <c r="D377" s="40">
        <v>1.3</v>
      </c>
      <c r="E377" s="16">
        <v>42614</v>
      </c>
      <c r="F377" s="17" t="s">
        <v>12</v>
      </c>
      <c r="G377" s="27" t="s">
        <v>1292</v>
      </c>
      <c r="H377" s="81">
        <f t="shared" si="132"/>
        <v>49</v>
      </c>
      <c r="I377" s="82">
        <v>49</v>
      </c>
      <c r="J377" s="82">
        <v>0</v>
      </c>
      <c r="K377" s="258">
        <v>0</v>
      </c>
      <c r="L377" s="177" t="s">
        <v>1293</v>
      </c>
      <c r="M377" s="177" t="s">
        <v>1293</v>
      </c>
      <c r="N377" s="177" t="s">
        <v>1293</v>
      </c>
      <c r="O377" s="177" t="s">
        <v>1293</v>
      </c>
      <c r="P377" s="177" t="s">
        <v>1293</v>
      </c>
      <c r="Q377" s="85" t="s">
        <v>1140</v>
      </c>
      <c r="R377" s="85" t="s">
        <v>1139</v>
      </c>
      <c r="S377" s="179" t="s">
        <v>1294</v>
      </c>
      <c r="T377" s="85"/>
      <c r="U377" s="31">
        <f t="shared" si="124"/>
        <v>0</v>
      </c>
      <c r="V377" s="80"/>
      <c r="W377" s="276"/>
      <c r="X377" s="85"/>
      <c r="Y377" s="85">
        <f t="shared" si="125"/>
        <v>0</v>
      </c>
      <c r="AA377" s="85"/>
      <c r="AB377" s="85">
        <f t="shared" si="126"/>
        <v>0</v>
      </c>
      <c r="AC377" s="85"/>
      <c r="AD377" s="31">
        <f t="shared" si="127"/>
        <v>0</v>
      </c>
      <c r="AE377" s="31"/>
      <c r="AF377" s="85"/>
      <c r="AG377" s="85">
        <f t="shared" si="128"/>
        <v>0</v>
      </c>
      <c r="AH377" s="31">
        <f t="shared" si="129"/>
        <v>0</v>
      </c>
      <c r="AI377" s="85"/>
      <c r="AJ377" s="31">
        <f t="shared" si="130"/>
        <v>0</v>
      </c>
      <c r="AK377" s="31">
        <f t="shared" si="131"/>
        <v>0</v>
      </c>
      <c r="AL377" s="85"/>
      <c r="AM377" s="85"/>
      <c r="AN377" s="85"/>
      <c r="AO377" s="85"/>
      <c r="AP377" s="85"/>
      <c r="AQ377" s="85"/>
      <c r="AR377" s="85"/>
      <c r="AS377" s="85"/>
      <c r="AT377" s="85"/>
      <c r="AU377" s="85"/>
      <c r="AV377" s="85"/>
      <c r="AW377" s="85"/>
      <c r="AX377" s="85"/>
    </row>
    <row r="378" spans="2:50" s="154" customFormat="1" ht="13" outlineLevel="1">
      <c r="B378" s="155" t="s">
        <v>635</v>
      </c>
      <c r="C378" s="26" t="s">
        <v>636</v>
      </c>
      <c r="D378" s="40" t="s">
        <v>637</v>
      </c>
      <c r="E378" s="16">
        <v>43070</v>
      </c>
      <c r="F378" s="17" t="s">
        <v>12</v>
      </c>
      <c r="G378" s="27" t="s">
        <v>1292</v>
      </c>
      <c r="H378" s="81">
        <f t="shared" si="132"/>
        <v>92</v>
      </c>
      <c r="I378" s="82">
        <v>82</v>
      </c>
      <c r="J378" s="82">
        <v>10</v>
      </c>
      <c r="K378" s="258">
        <v>0</v>
      </c>
      <c r="L378" s="177" t="s">
        <v>1293</v>
      </c>
      <c r="M378" s="177" t="s">
        <v>1293</v>
      </c>
      <c r="N378" s="177" t="s">
        <v>1293</v>
      </c>
      <c r="O378" s="177" t="s">
        <v>1293</v>
      </c>
      <c r="P378" s="177" t="s">
        <v>1293</v>
      </c>
      <c r="Q378" s="85" t="s">
        <v>1140</v>
      </c>
      <c r="R378" s="85" t="s">
        <v>1139</v>
      </c>
      <c r="S378" s="179" t="s">
        <v>1294</v>
      </c>
      <c r="T378" s="85"/>
      <c r="U378" s="31">
        <f t="shared" si="124"/>
        <v>0</v>
      </c>
      <c r="V378" s="80"/>
      <c r="W378" s="276"/>
      <c r="X378" s="85"/>
      <c r="Y378" s="85">
        <f t="shared" si="125"/>
        <v>0</v>
      </c>
      <c r="AA378" s="85"/>
      <c r="AB378" s="85">
        <f t="shared" si="126"/>
        <v>0</v>
      </c>
      <c r="AC378" s="85"/>
      <c r="AD378" s="31">
        <f t="shared" si="127"/>
        <v>0</v>
      </c>
      <c r="AE378" s="31"/>
      <c r="AF378" s="85"/>
      <c r="AG378" s="85">
        <f t="shared" si="128"/>
        <v>0</v>
      </c>
      <c r="AH378" s="31">
        <f t="shared" si="129"/>
        <v>0</v>
      </c>
      <c r="AI378" s="85"/>
      <c r="AJ378" s="31">
        <f t="shared" si="130"/>
        <v>0</v>
      </c>
      <c r="AK378" s="31">
        <f t="shared" si="131"/>
        <v>0</v>
      </c>
      <c r="AL378" s="85"/>
      <c r="AM378" s="85"/>
      <c r="AN378" s="85"/>
      <c r="AO378" s="85"/>
      <c r="AP378" s="85"/>
      <c r="AQ378" s="85"/>
      <c r="AR378" s="85"/>
      <c r="AS378" s="85"/>
      <c r="AT378" s="85"/>
      <c r="AU378" s="85"/>
      <c r="AV378" s="85"/>
      <c r="AW378" s="85"/>
      <c r="AX378" s="85"/>
    </row>
    <row r="379" spans="2:50" s="154" customFormat="1" ht="13" outlineLevel="1">
      <c r="B379" s="155" t="s">
        <v>638</v>
      </c>
      <c r="C379" s="17" t="s">
        <v>953</v>
      </c>
      <c r="D379" s="40" t="s">
        <v>639</v>
      </c>
      <c r="E379" s="16">
        <v>43070</v>
      </c>
      <c r="F379" s="17" t="s">
        <v>53</v>
      </c>
      <c r="G379" s="27" t="s">
        <v>1292</v>
      </c>
      <c r="H379" s="81">
        <f t="shared" si="132"/>
        <v>74</v>
      </c>
      <c r="I379" s="82">
        <v>34</v>
      </c>
      <c r="J379" s="82">
        <v>40</v>
      </c>
      <c r="K379" s="258">
        <v>0</v>
      </c>
      <c r="L379" s="177" t="s">
        <v>1293</v>
      </c>
      <c r="M379" s="177" t="s">
        <v>1293</v>
      </c>
      <c r="N379" s="177" t="s">
        <v>1293</v>
      </c>
      <c r="O379" s="177" t="s">
        <v>1293</v>
      </c>
      <c r="P379" s="177" t="s">
        <v>1293</v>
      </c>
      <c r="Q379" s="85" t="s">
        <v>1140</v>
      </c>
      <c r="R379" s="85" t="s">
        <v>1139</v>
      </c>
      <c r="S379" s="179" t="s">
        <v>1294</v>
      </c>
      <c r="T379" s="85"/>
      <c r="U379" s="31">
        <f t="shared" si="124"/>
        <v>0</v>
      </c>
      <c r="V379" s="80"/>
      <c r="W379" s="276"/>
      <c r="X379" s="85"/>
      <c r="Y379" s="85">
        <f t="shared" si="125"/>
        <v>0</v>
      </c>
      <c r="AA379" s="85"/>
      <c r="AB379" s="85">
        <f t="shared" si="126"/>
        <v>0</v>
      </c>
      <c r="AC379" s="85"/>
      <c r="AD379" s="31">
        <f t="shared" si="127"/>
        <v>0</v>
      </c>
      <c r="AE379" s="31"/>
      <c r="AF379" s="85"/>
      <c r="AG379" s="85">
        <f t="shared" si="128"/>
        <v>0</v>
      </c>
      <c r="AH379" s="31">
        <f t="shared" si="129"/>
        <v>0</v>
      </c>
      <c r="AI379" s="85"/>
      <c r="AJ379" s="31">
        <f t="shared" si="130"/>
        <v>0</v>
      </c>
      <c r="AK379" s="31">
        <f t="shared" si="131"/>
        <v>0</v>
      </c>
      <c r="AL379" s="85"/>
      <c r="AM379" s="85"/>
      <c r="AN379" s="85"/>
      <c r="AO379" s="85"/>
      <c r="AP379" s="85"/>
      <c r="AQ379" s="85"/>
      <c r="AR379" s="85"/>
      <c r="AS379" s="85"/>
      <c r="AT379" s="85"/>
      <c r="AU379" s="85"/>
      <c r="AV379" s="85"/>
      <c r="AW379" s="85"/>
      <c r="AX379" s="85"/>
    </row>
    <row r="380" spans="2:50" s="154" customFormat="1" ht="13" outlineLevel="1">
      <c r="B380" s="155" t="s">
        <v>640</v>
      </c>
      <c r="C380" s="17" t="s">
        <v>641</v>
      </c>
      <c r="D380" s="84">
        <v>1</v>
      </c>
      <c r="E380" s="16">
        <v>42415</v>
      </c>
      <c r="F380" s="17" t="s">
        <v>12</v>
      </c>
      <c r="G380" s="27" t="s">
        <v>1292</v>
      </c>
      <c r="H380" s="81">
        <f t="shared" si="132"/>
        <v>47</v>
      </c>
      <c r="I380" s="82">
        <v>13</v>
      </c>
      <c r="J380" s="82">
        <v>34</v>
      </c>
      <c r="K380" s="258">
        <v>0</v>
      </c>
      <c r="L380" s="177" t="s">
        <v>1293</v>
      </c>
      <c r="M380" s="177" t="s">
        <v>1293</v>
      </c>
      <c r="N380" s="177" t="s">
        <v>1293</v>
      </c>
      <c r="O380" s="177" t="s">
        <v>1293</v>
      </c>
      <c r="P380" s="177" t="s">
        <v>1293</v>
      </c>
      <c r="Q380" s="85" t="s">
        <v>1140</v>
      </c>
      <c r="R380" s="85" t="s">
        <v>1139</v>
      </c>
      <c r="S380" s="179" t="s">
        <v>1294</v>
      </c>
      <c r="T380" s="85"/>
      <c r="U380" s="31">
        <f t="shared" si="124"/>
        <v>0</v>
      </c>
      <c r="V380" s="80"/>
      <c r="W380" s="276"/>
      <c r="X380" s="85"/>
      <c r="Y380" s="85">
        <f t="shared" si="125"/>
        <v>0</v>
      </c>
      <c r="AA380" s="85"/>
      <c r="AB380" s="85">
        <f t="shared" si="126"/>
        <v>0</v>
      </c>
      <c r="AC380" s="85"/>
      <c r="AD380" s="31">
        <f t="shared" si="127"/>
        <v>0</v>
      </c>
      <c r="AE380" s="31"/>
      <c r="AF380" s="85"/>
      <c r="AG380" s="85">
        <f t="shared" si="128"/>
        <v>0</v>
      </c>
      <c r="AH380" s="31">
        <f t="shared" si="129"/>
        <v>0</v>
      </c>
      <c r="AI380" s="85"/>
      <c r="AJ380" s="31">
        <f t="shared" si="130"/>
        <v>0</v>
      </c>
      <c r="AK380" s="31">
        <f t="shared" si="131"/>
        <v>0</v>
      </c>
      <c r="AL380" s="85"/>
      <c r="AM380" s="85"/>
      <c r="AN380" s="85"/>
      <c r="AO380" s="85"/>
      <c r="AP380" s="85"/>
      <c r="AQ380" s="85"/>
      <c r="AR380" s="85"/>
      <c r="AS380" s="85"/>
      <c r="AT380" s="85"/>
      <c r="AU380" s="85"/>
      <c r="AV380" s="85"/>
      <c r="AW380" s="85"/>
      <c r="AX380" s="85"/>
    </row>
    <row r="381" spans="2:50" s="154" customFormat="1" ht="13" outlineLevel="1">
      <c r="B381" s="155" t="s">
        <v>642</v>
      </c>
      <c r="C381" s="17" t="s">
        <v>643</v>
      </c>
      <c r="D381" s="40">
        <v>1.2</v>
      </c>
      <c r="E381" s="16">
        <v>43070</v>
      </c>
      <c r="F381" s="17" t="s">
        <v>12</v>
      </c>
      <c r="G381" s="27" t="s">
        <v>1292</v>
      </c>
      <c r="H381" s="81">
        <f t="shared" si="132"/>
        <v>25</v>
      </c>
      <c r="I381" s="82">
        <v>25</v>
      </c>
      <c r="J381" s="82">
        <v>0</v>
      </c>
      <c r="K381" s="258">
        <v>0</v>
      </c>
      <c r="L381" s="177" t="s">
        <v>1293</v>
      </c>
      <c r="M381" s="177" t="s">
        <v>1293</v>
      </c>
      <c r="N381" s="177" t="s">
        <v>1293</v>
      </c>
      <c r="O381" s="177" t="s">
        <v>1293</v>
      </c>
      <c r="P381" s="177" t="s">
        <v>1293</v>
      </c>
      <c r="Q381" s="85" t="s">
        <v>1140</v>
      </c>
      <c r="R381" s="85" t="s">
        <v>1139</v>
      </c>
      <c r="S381" s="179" t="s">
        <v>1294</v>
      </c>
      <c r="T381" s="85"/>
      <c r="U381" s="31">
        <f t="shared" si="124"/>
        <v>0</v>
      </c>
      <c r="V381" s="80"/>
      <c r="W381" s="276"/>
      <c r="X381" s="85"/>
      <c r="Y381" s="85">
        <f t="shared" si="125"/>
        <v>0</v>
      </c>
      <c r="AA381" s="85"/>
      <c r="AB381" s="85">
        <f t="shared" si="126"/>
        <v>0</v>
      </c>
      <c r="AC381" s="85"/>
      <c r="AD381" s="31">
        <f t="shared" si="127"/>
        <v>0</v>
      </c>
      <c r="AE381" s="31"/>
      <c r="AF381" s="85"/>
      <c r="AG381" s="85">
        <f t="shared" si="128"/>
        <v>0</v>
      </c>
      <c r="AH381" s="31">
        <f t="shared" si="129"/>
        <v>0</v>
      </c>
      <c r="AI381" s="85"/>
      <c r="AJ381" s="31">
        <f t="shared" si="130"/>
        <v>0</v>
      </c>
      <c r="AK381" s="31">
        <f t="shared" si="131"/>
        <v>0</v>
      </c>
      <c r="AL381" s="85"/>
      <c r="AM381" s="85"/>
      <c r="AN381" s="85"/>
      <c r="AO381" s="85"/>
      <c r="AP381" s="85"/>
      <c r="AQ381" s="85"/>
      <c r="AR381" s="85"/>
      <c r="AS381" s="85"/>
      <c r="AT381" s="85"/>
      <c r="AU381" s="85"/>
      <c r="AV381" s="85"/>
      <c r="AW381" s="85"/>
      <c r="AX381" s="85"/>
    </row>
    <row r="382" spans="2:50" s="154" customFormat="1" ht="13" outlineLevel="1">
      <c r="B382" s="155" t="s">
        <v>644</v>
      </c>
      <c r="C382" s="17" t="s">
        <v>645</v>
      </c>
      <c r="D382" s="40">
        <v>1.2</v>
      </c>
      <c r="E382" s="16">
        <v>43070</v>
      </c>
      <c r="F382" s="17" t="s">
        <v>12</v>
      </c>
      <c r="G382" s="27" t="s">
        <v>1292</v>
      </c>
      <c r="H382" s="81">
        <f t="shared" si="132"/>
        <v>14</v>
      </c>
      <c r="I382" s="82">
        <v>14</v>
      </c>
      <c r="J382" s="82">
        <v>0</v>
      </c>
      <c r="K382" s="258">
        <v>0</v>
      </c>
      <c r="L382" s="177" t="s">
        <v>1293</v>
      </c>
      <c r="M382" s="177" t="s">
        <v>1293</v>
      </c>
      <c r="N382" s="177" t="s">
        <v>1293</v>
      </c>
      <c r="O382" s="177" t="s">
        <v>1293</v>
      </c>
      <c r="P382" s="177" t="s">
        <v>1293</v>
      </c>
      <c r="Q382" s="85" t="s">
        <v>1140</v>
      </c>
      <c r="R382" s="85" t="s">
        <v>1139</v>
      </c>
      <c r="S382" s="179" t="s">
        <v>1294</v>
      </c>
      <c r="T382" s="85"/>
      <c r="U382" s="31">
        <f t="shared" si="124"/>
        <v>0</v>
      </c>
      <c r="V382" s="80"/>
      <c r="W382" s="276"/>
      <c r="X382" s="85"/>
      <c r="Y382" s="85">
        <f t="shared" si="125"/>
        <v>0</v>
      </c>
      <c r="AA382" s="85"/>
      <c r="AB382" s="85">
        <f t="shared" si="126"/>
        <v>0</v>
      </c>
      <c r="AC382" s="85"/>
      <c r="AD382" s="31">
        <f t="shared" si="127"/>
        <v>0</v>
      </c>
      <c r="AE382" s="31"/>
      <c r="AF382" s="85"/>
      <c r="AG382" s="85">
        <f t="shared" si="128"/>
        <v>0</v>
      </c>
      <c r="AH382" s="31">
        <f t="shared" si="129"/>
        <v>0</v>
      </c>
      <c r="AI382" s="85"/>
      <c r="AJ382" s="31">
        <f t="shared" si="130"/>
        <v>0</v>
      </c>
      <c r="AK382" s="31">
        <f t="shared" si="131"/>
        <v>0</v>
      </c>
      <c r="AL382" s="85"/>
      <c r="AM382" s="85"/>
      <c r="AN382" s="85"/>
      <c r="AO382" s="85"/>
      <c r="AP382" s="85"/>
      <c r="AQ382" s="85"/>
      <c r="AR382" s="85"/>
      <c r="AS382" s="85"/>
      <c r="AT382" s="85"/>
      <c r="AU382" s="85"/>
      <c r="AV382" s="85"/>
      <c r="AW382" s="85"/>
      <c r="AX382" s="85"/>
    </row>
    <row r="383" spans="2:50" s="154" customFormat="1" ht="13" outlineLevel="1">
      <c r="B383" s="155" t="s">
        <v>646</v>
      </c>
      <c r="C383" s="17" t="s">
        <v>954</v>
      </c>
      <c r="D383" s="40">
        <v>1.4</v>
      </c>
      <c r="E383" s="16">
        <v>43070</v>
      </c>
      <c r="F383" s="6" t="s">
        <v>53</v>
      </c>
      <c r="G383" s="74" t="s">
        <v>1292</v>
      </c>
      <c r="H383" s="81">
        <f t="shared" si="132"/>
        <v>26</v>
      </c>
      <c r="I383" s="82">
        <v>26</v>
      </c>
      <c r="J383" s="82">
        <v>0</v>
      </c>
      <c r="K383" s="258">
        <v>0</v>
      </c>
      <c r="L383" s="177" t="s">
        <v>1293</v>
      </c>
      <c r="M383" s="177" t="s">
        <v>1293</v>
      </c>
      <c r="N383" s="177" t="s">
        <v>1293</v>
      </c>
      <c r="O383" s="177" t="s">
        <v>1293</v>
      </c>
      <c r="P383" s="177" t="s">
        <v>1293</v>
      </c>
      <c r="Q383" s="85" t="s">
        <v>1140</v>
      </c>
      <c r="R383" s="85" t="s">
        <v>1139</v>
      </c>
      <c r="S383" s="179" t="s">
        <v>1294</v>
      </c>
      <c r="T383" s="85"/>
      <c r="U383" s="31">
        <f t="shared" si="124"/>
        <v>0</v>
      </c>
      <c r="V383" s="80"/>
      <c r="W383" s="276"/>
      <c r="X383" s="85"/>
      <c r="Y383" s="85">
        <f t="shared" si="125"/>
        <v>0</v>
      </c>
      <c r="AA383" s="85"/>
      <c r="AB383" s="85">
        <f t="shared" si="126"/>
        <v>0</v>
      </c>
      <c r="AC383" s="85"/>
      <c r="AD383" s="31">
        <f t="shared" si="127"/>
        <v>0</v>
      </c>
      <c r="AE383" s="31"/>
      <c r="AF383" s="85"/>
      <c r="AG383" s="85">
        <f t="shared" si="128"/>
        <v>0</v>
      </c>
      <c r="AH383" s="31">
        <f t="shared" si="129"/>
        <v>0</v>
      </c>
      <c r="AI383" s="85"/>
      <c r="AJ383" s="31">
        <f t="shared" si="130"/>
        <v>0</v>
      </c>
      <c r="AK383" s="31">
        <f t="shared" si="131"/>
        <v>0</v>
      </c>
      <c r="AL383" s="85"/>
      <c r="AM383" s="85"/>
      <c r="AN383" s="85"/>
      <c r="AO383" s="85"/>
      <c r="AP383" s="85"/>
      <c r="AQ383" s="85"/>
      <c r="AR383" s="85"/>
      <c r="AS383" s="85"/>
      <c r="AT383" s="85"/>
      <c r="AU383" s="85"/>
      <c r="AV383" s="85"/>
      <c r="AW383" s="85"/>
      <c r="AX383" s="85"/>
    </row>
    <row r="384" spans="2:50" s="154" customFormat="1" ht="13" outlineLevel="1">
      <c r="B384" s="155" t="s">
        <v>647</v>
      </c>
      <c r="C384" s="17" t="s">
        <v>955</v>
      </c>
      <c r="D384" s="40">
        <v>1.2</v>
      </c>
      <c r="E384" s="16">
        <v>42713</v>
      </c>
      <c r="F384" s="6" t="s">
        <v>53</v>
      </c>
      <c r="G384" s="74" t="s">
        <v>1292</v>
      </c>
      <c r="H384" s="81">
        <f t="shared" si="132"/>
        <v>26</v>
      </c>
      <c r="I384" s="82">
        <v>26</v>
      </c>
      <c r="J384" s="82">
        <v>0</v>
      </c>
      <c r="K384" s="258">
        <v>0</v>
      </c>
      <c r="L384" s="177" t="s">
        <v>1293</v>
      </c>
      <c r="M384" s="177" t="s">
        <v>1293</v>
      </c>
      <c r="N384" s="177" t="s">
        <v>1293</v>
      </c>
      <c r="O384" s="177" t="s">
        <v>1293</v>
      </c>
      <c r="P384" s="177" t="s">
        <v>1293</v>
      </c>
      <c r="Q384" s="85" t="s">
        <v>1140</v>
      </c>
      <c r="R384" s="85" t="s">
        <v>1139</v>
      </c>
      <c r="S384" s="179" t="s">
        <v>1294</v>
      </c>
      <c r="T384" s="85"/>
      <c r="U384" s="31">
        <f t="shared" si="124"/>
        <v>0</v>
      </c>
      <c r="V384" s="80"/>
      <c r="W384" s="276"/>
      <c r="X384" s="85"/>
      <c r="Y384" s="85">
        <f t="shared" si="125"/>
        <v>0</v>
      </c>
      <c r="AA384" s="85"/>
      <c r="AB384" s="85">
        <f t="shared" si="126"/>
        <v>0</v>
      </c>
      <c r="AC384" s="85"/>
      <c r="AD384" s="31">
        <f t="shared" si="127"/>
        <v>0</v>
      </c>
      <c r="AE384" s="31"/>
      <c r="AF384" s="85"/>
      <c r="AG384" s="85">
        <f t="shared" si="128"/>
        <v>0</v>
      </c>
      <c r="AH384" s="31">
        <f t="shared" si="129"/>
        <v>0</v>
      </c>
      <c r="AI384" s="85"/>
      <c r="AJ384" s="31">
        <f t="shared" si="130"/>
        <v>0</v>
      </c>
      <c r="AK384" s="31">
        <f t="shared" si="131"/>
        <v>0</v>
      </c>
      <c r="AL384" s="85"/>
      <c r="AM384" s="85"/>
      <c r="AN384" s="85"/>
      <c r="AO384" s="85"/>
      <c r="AP384" s="85"/>
      <c r="AQ384" s="85"/>
      <c r="AR384" s="85"/>
      <c r="AS384" s="85"/>
      <c r="AT384" s="85"/>
      <c r="AU384" s="85"/>
      <c r="AV384" s="85"/>
      <c r="AW384" s="85"/>
      <c r="AX384" s="85"/>
    </row>
    <row r="385" spans="2:50" s="154" customFormat="1" ht="13" outlineLevel="1">
      <c r="B385" s="155" t="s">
        <v>648</v>
      </c>
      <c r="C385" s="17" t="s">
        <v>649</v>
      </c>
      <c r="D385" s="40" t="s">
        <v>517</v>
      </c>
      <c r="E385" s="16">
        <v>42549</v>
      </c>
      <c r="F385" s="17" t="s">
        <v>12</v>
      </c>
      <c r="G385" s="27" t="s">
        <v>1292</v>
      </c>
      <c r="H385" s="81">
        <f t="shared" si="132"/>
        <v>71</v>
      </c>
      <c r="I385" s="82">
        <v>64</v>
      </c>
      <c r="J385" s="82">
        <v>7</v>
      </c>
      <c r="K385" s="258">
        <v>0</v>
      </c>
      <c r="L385" s="177" t="s">
        <v>1293</v>
      </c>
      <c r="M385" s="177" t="s">
        <v>1293</v>
      </c>
      <c r="N385" s="177" t="s">
        <v>1293</v>
      </c>
      <c r="O385" s="177" t="s">
        <v>1293</v>
      </c>
      <c r="P385" s="177" t="s">
        <v>1293</v>
      </c>
      <c r="Q385" s="85" t="s">
        <v>1140</v>
      </c>
      <c r="R385" s="85" t="s">
        <v>1139</v>
      </c>
      <c r="S385" s="179" t="s">
        <v>1294</v>
      </c>
      <c r="T385" s="85"/>
      <c r="U385" s="31">
        <f t="shared" si="124"/>
        <v>0</v>
      </c>
      <c r="V385" s="80"/>
      <c r="W385" s="276"/>
      <c r="X385" s="85"/>
      <c r="Y385" s="85">
        <f t="shared" si="125"/>
        <v>0</v>
      </c>
      <c r="AA385" s="85"/>
      <c r="AB385" s="85">
        <f t="shared" si="126"/>
        <v>0</v>
      </c>
      <c r="AC385" s="85"/>
      <c r="AD385" s="31">
        <f t="shared" si="127"/>
        <v>0</v>
      </c>
      <c r="AE385" s="31"/>
      <c r="AF385" s="85"/>
      <c r="AG385" s="85">
        <f t="shared" si="128"/>
        <v>0</v>
      </c>
      <c r="AH385" s="31">
        <f t="shared" si="129"/>
        <v>0</v>
      </c>
      <c r="AI385" s="85"/>
      <c r="AJ385" s="31">
        <f t="shared" si="130"/>
        <v>0</v>
      </c>
      <c r="AK385" s="31">
        <f t="shared" si="131"/>
        <v>0</v>
      </c>
      <c r="AL385" s="85"/>
      <c r="AM385" s="85"/>
      <c r="AN385" s="85"/>
      <c r="AO385" s="85"/>
      <c r="AP385" s="85"/>
      <c r="AQ385" s="85"/>
      <c r="AR385" s="85"/>
      <c r="AS385" s="85"/>
      <c r="AT385" s="85"/>
      <c r="AU385" s="85"/>
      <c r="AV385" s="85"/>
      <c r="AW385" s="85"/>
      <c r="AX385" s="85"/>
    </row>
    <row r="386" spans="2:50" s="154" customFormat="1" ht="13" outlineLevel="1">
      <c r="B386" s="155" t="s">
        <v>650</v>
      </c>
      <c r="C386" s="17" t="s">
        <v>651</v>
      </c>
      <c r="D386" s="25">
        <v>1.4</v>
      </c>
      <c r="E386" s="16">
        <v>43126</v>
      </c>
      <c r="F386" s="17" t="s">
        <v>12</v>
      </c>
      <c r="G386" s="27" t="s">
        <v>1292</v>
      </c>
      <c r="H386" s="81">
        <f t="shared" si="132"/>
        <v>1586</v>
      </c>
      <c r="I386" s="82">
        <v>146</v>
      </c>
      <c r="J386" s="82">
        <v>1440</v>
      </c>
      <c r="K386" s="258">
        <v>0</v>
      </c>
      <c r="L386" s="177" t="s">
        <v>1293</v>
      </c>
      <c r="M386" s="177" t="s">
        <v>1293</v>
      </c>
      <c r="N386" s="177" t="s">
        <v>1293</v>
      </c>
      <c r="O386" s="177" t="s">
        <v>1293</v>
      </c>
      <c r="P386" s="177" t="s">
        <v>1293</v>
      </c>
      <c r="Q386" s="85" t="s">
        <v>1140</v>
      </c>
      <c r="R386" s="85" t="s">
        <v>1139</v>
      </c>
      <c r="S386" s="179" t="s">
        <v>1297</v>
      </c>
      <c r="T386" s="85"/>
      <c r="U386" s="31">
        <f t="shared" si="124"/>
        <v>0</v>
      </c>
      <c r="V386" s="80"/>
      <c r="W386" s="276"/>
      <c r="X386" s="85"/>
      <c r="Y386" s="85">
        <f t="shared" si="125"/>
        <v>0</v>
      </c>
      <c r="AA386" s="85"/>
      <c r="AB386" s="85">
        <f t="shared" si="126"/>
        <v>0</v>
      </c>
      <c r="AC386" s="85"/>
      <c r="AD386" s="31">
        <f t="shared" si="127"/>
        <v>0</v>
      </c>
      <c r="AE386" s="31"/>
      <c r="AF386" s="85"/>
      <c r="AG386" s="85">
        <f t="shared" si="128"/>
        <v>0</v>
      </c>
      <c r="AH386" s="31">
        <f t="shared" si="129"/>
        <v>0</v>
      </c>
      <c r="AI386" s="85"/>
      <c r="AJ386" s="31">
        <f t="shared" si="130"/>
        <v>0</v>
      </c>
      <c r="AK386" s="31">
        <f t="shared" si="131"/>
        <v>0</v>
      </c>
      <c r="AL386" s="85"/>
      <c r="AM386" s="85"/>
      <c r="AN386" s="85"/>
      <c r="AO386" s="85"/>
      <c r="AP386" s="85"/>
      <c r="AQ386" s="85"/>
      <c r="AR386" s="85"/>
      <c r="AS386" s="85"/>
      <c r="AT386" s="85"/>
      <c r="AU386" s="85"/>
      <c r="AV386" s="85"/>
      <c r="AW386" s="85"/>
      <c r="AX386" s="85"/>
    </row>
    <row r="387" spans="2:50" s="154" customFormat="1" ht="13" outlineLevel="1">
      <c r="B387" s="155" t="s">
        <v>652</v>
      </c>
      <c r="C387" s="17" t="s">
        <v>653</v>
      </c>
      <c r="D387" s="40" t="s">
        <v>630</v>
      </c>
      <c r="E387" s="16">
        <v>42443</v>
      </c>
      <c r="F387" s="17" t="s">
        <v>654</v>
      </c>
      <c r="G387" s="27" t="s">
        <v>1292</v>
      </c>
      <c r="H387" s="81">
        <f t="shared" si="132"/>
        <v>36</v>
      </c>
      <c r="I387" s="82">
        <v>36</v>
      </c>
      <c r="J387" s="82">
        <v>0</v>
      </c>
      <c r="K387" s="258">
        <v>0</v>
      </c>
      <c r="L387" s="177" t="s">
        <v>1293</v>
      </c>
      <c r="M387" s="177" t="s">
        <v>1293</v>
      </c>
      <c r="N387" s="177" t="s">
        <v>1293</v>
      </c>
      <c r="O387" s="177" t="s">
        <v>1293</v>
      </c>
      <c r="P387" s="177" t="s">
        <v>1293</v>
      </c>
      <c r="Q387" s="85" t="s">
        <v>1140</v>
      </c>
      <c r="R387" s="85" t="s">
        <v>1139</v>
      </c>
      <c r="S387" s="179" t="s">
        <v>1294</v>
      </c>
      <c r="T387" s="85"/>
      <c r="U387" s="31">
        <f t="shared" si="124"/>
        <v>0</v>
      </c>
      <c r="V387" s="80"/>
      <c r="W387" s="276"/>
      <c r="X387" s="85"/>
      <c r="Y387" s="85">
        <f t="shared" si="125"/>
        <v>0</v>
      </c>
      <c r="AA387" s="85"/>
      <c r="AB387" s="85">
        <f t="shared" si="126"/>
        <v>0</v>
      </c>
      <c r="AC387" s="85"/>
      <c r="AD387" s="31">
        <f t="shared" si="127"/>
        <v>0</v>
      </c>
      <c r="AE387" s="31"/>
      <c r="AF387" s="85"/>
      <c r="AG387" s="85">
        <f t="shared" si="128"/>
        <v>0</v>
      </c>
      <c r="AH387" s="31">
        <f t="shared" si="129"/>
        <v>0</v>
      </c>
      <c r="AI387" s="85"/>
      <c r="AJ387" s="31">
        <f t="shared" si="130"/>
        <v>0</v>
      </c>
      <c r="AK387" s="31">
        <f t="shared" si="131"/>
        <v>0</v>
      </c>
      <c r="AL387" s="85"/>
      <c r="AM387" s="85"/>
      <c r="AN387" s="85"/>
      <c r="AO387" s="85"/>
      <c r="AP387" s="85"/>
      <c r="AQ387" s="85"/>
      <c r="AR387" s="85"/>
      <c r="AS387" s="85"/>
      <c r="AT387" s="85"/>
      <c r="AU387" s="85"/>
      <c r="AV387" s="85"/>
      <c r="AW387" s="85"/>
      <c r="AX387" s="85"/>
    </row>
    <row r="388" spans="2:50" s="154" customFormat="1" ht="13" outlineLevel="1">
      <c r="B388" s="155" t="s">
        <v>655</v>
      </c>
      <c r="C388" s="17" t="s">
        <v>656</v>
      </c>
      <c r="D388" s="40" t="s">
        <v>514</v>
      </c>
      <c r="E388" s="16">
        <v>43070</v>
      </c>
      <c r="F388" s="17" t="s">
        <v>12</v>
      </c>
      <c r="G388" s="27" t="s">
        <v>1292</v>
      </c>
      <c r="H388" s="81">
        <f t="shared" si="132"/>
        <v>27</v>
      </c>
      <c r="I388" s="82">
        <v>27</v>
      </c>
      <c r="J388" s="82">
        <v>0</v>
      </c>
      <c r="K388" s="258">
        <v>0</v>
      </c>
      <c r="L388" s="177" t="s">
        <v>1293</v>
      </c>
      <c r="M388" s="177" t="s">
        <v>1293</v>
      </c>
      <c r="N388" s="177" t="s">
        <v>1293</v>
      </c>
      <c r="O388" s="177" t="s">
        <v>1293</v>
      </c>
      <c r="P388" s="177" t="s">
        <v>1293</v>
      </c>
      <c r="Q388" s="85" t="s">
        <v>1140</v>
      </c>
      <c r="R388" s="85" t="s">
        <v>1139</v>
      </c>
      <c r="S388" s="179" t="s">
        <v>1298</v>
      </c>
      <c r="T388" s="85"/>
      <c r="U388" s="31">
        <f t="shared" si="124"/>
        <v>0</v>
      </c>
      <c r="V388" s="80"/>
      <c r="W388" s="276"/>
      <c r="X388" s="85"/>
      <c r="Y388" s="85">
        <f t="shared" si="125"/>
        <v>0</v>
      </c>
      <c r="AA388" s="85"/>
      <c r="AB388" s="85">
        <f t="shared" si="126"/>
        <v>0</v>
      </c>
      <c r="AC388" s="85"/>
      <c r="AD388" s="31">
        <f t="shared" si="127"/>
        <v>0</v>
      </c>
      <c r="AE388" s="31"/>
      <c r="AF388" s="85"/>
      <c r="AG388" s="85">
        <f t="shared" si="128"/>
        <v>0</v>
      </c>
      <c r="AH388" s="31">
        <f t="shared" si="129"/>
        <v>0</v>
      </c>
      <c r="AI388" s="85"/>
      <c r="AJ388" s="31">
        <f t="shared" si="130"/>
        <v>0</v>
      </c>
      <c r="AK388" s="31">
        <f t="shared" si="131"/>
        <v>0</v>
      </c>
      <c r="AL388" s="85"/>
      <c r="AM388" s="85"/>
      <c r="AN388" s="85"/>
      <c r="AO388" s="85"/>
      <c r="AP388" s="85"/>
      <c r="AQ388" s="85"/>
      <c r="AR388" s="85"/>
      <c r="AS388" s="85"/>
      <c r="AT388" s="85"/>
      <c r="AU388" s="85"/>
      <c r="AV388" s="85"/>
      <c r="AW388" s="85"/>
      <c r="AX388" s="85"/>
    </row>
    <row r="389" spans="2:50" s="154" customFormat="1" ht="13" outlineLevel="1">
      <c r="B389" s="155" t="s">
        <v>657</v>
      </c>
      <c r="C389" s="17" t="s">
        <v>1449</v>
      </c>
      <c r="D389" s="40" t="s">
        <v>658</v>
      </c>
      <c r="E389" s="16">
        <v>43070</v>
      </c>
      <c r="F389" s="17" t="s">
        <v>12</v>
      </c>
      <c r="G389" s="27" t="s">
        <v>1292</v>
      </c>
      <c r="H389" s="81">
        <f t="shared" si="132"/>
        <v>425</v>
      </c>
      <c r="I389" s="82">
        <v>95</v>
      </c>
      <c r="J389" s="82">
        <v>330</v>
      </c>
      <c r="K389" s="258">
        <v>0</v>
      </c>
      <c r="L389" s="177" t="s">
        <v>1293</v>
      </c>
      <c r="M389" s="177" t="s">
        <v>1293</v>
      </c>
      <c r="N389" s="177" t="s">
        <v>1293</v>
      </c>
      <c r="O389" s="177" t="s">
        <v>1293</v>
      </c>
      <c r="P389" s="177" t="s">
        <v>1293</v>
      </c>
      <c r="Q389" s="85" t="s">
        <v>1140</v>
      </c>
      <c r="R389" s="85" t="s">
        <v>1139</v>
      </c>
      <c r="S389" s="179" t="s">
        <v>1294</v>
      </c>
      <c r="T389" s="85"/>
      <c r="U389" s="31">
        <f t="shared" si="124"/>
        <v>0</v>
      </c>
      <c r="V389" s="80"/>
      <c r="W389" s="276"/>
      <c r="X389" s="85"/>
      <c r="Y389" s="85">
        <f t="shared" si="125"/>
        <v>0</v>
      </c>
      <c r="AA389" s="85"/>
      <c r="AB389" s="85">
        <f t="shared" si="126"/>
        <v>0</v>
      </c>
      <c r="AC389" s="85"/>
      <c r="AD389" s="31">
        <f t="shared" si="127"/>
        <v>0</v>
      </c>
      <c r="AE389" s="31"/>
      <c r="AF389" s="85"/>
      <c r="AG389" s="85">
        <f t="shared" si="128"/>
        <v>0</v>
      </c>
      <c r="AH389" s="31">
        <f t="shared" si="129"/>
        <v>0</v>
      </c>
      <c r="AI389" s="85"/>
      <c r="AJ389" s="31">
        <f t="shared" si="130"/>
        <v>0</v>
      </c>
      <c r="AK389" s="31">
        <f t="shared" si="131"/>
        <v>0</v>
      </c>
      <c r="AL389" s="85"/>
      <c r="AM389" s="85"/>
      <c r="AN389" s="85"/>
      <c r="AO389" s="85"/>
      <c r="AP389" s="85"/>
      <c r="AQ389" s="85"/>
      <c r="AR389" s="85"/>
      <c r="AS389" s="85"/>
      <c r="AT389" s="85"/>
      <c r="AU389" s="85"/>
      <c r="AV389" s="85"/>
      <c r="AW389" s="85"/>
      <c r="AX389" s="85"/>
    </row>
    <row r="390" spans="2:50" s="154" customFormat="1" ht="39" outlineLevel="1">
      <c r="B390" s="155" t="s">
        <v>659</v>
      </c>
      <c r="C390" s="17" t="s">
        <v>660</v>
      </c>
      <c r="D390" s="25" t="s">
        <v>43</v>
      </c>
      <c r="E390" s="16">
        <v>43070</v>
      </c>
      <c r="F390" s="17" t="s">
        <v>12</v>
      </c>
      <c r="G390" s="27" t="s">
        <v>1292</v>
      </c>
      <c r="H390" s="81">
        <f t="shared" si="132"/>
        <v>385</v>
      </c>
      <c r="I390" s="82">
        <v>343</v>
      </c>
      <c r="J390" s="82">
        <v>42</v>
      </c>
      <c r="K390" s="258">
        <v>0</v>
      </c>
      <c r="L390" s="177" t="s">
        <v>1293</v>
      </c>
      <c r="M390" s="177" t="s">
        <v>1293</v>
      </c>
      <c r="N390" s="177" t="s">
        <v>1293</v>
      </c>
      <c r="O390" s="177" t="s">
        <v>1293</v>
      </c>
      <c r="P390" s="177" t="s">
        <v>1293</v>
      </c>
      <c r="Q390" s="85" t="s">
        <v>1140</v>
      </c>
      <c r="R390" s="85" t="s">
        <v>1139</v>
      </c>
      <c r="S390" s="179" t="s">
        <v>1300</v>
      </c>
      <c r="T390" s="85"/>
      <c r="U390" s="31">
        <f t="shared" si="124"/>
        <v>0</v>
      </c>
      <c r="V390" s="80"/>
      <c r="W390" s="276"/>
      <c r="X390" s="85"/>
      <c r="Y390" s="85">
        <f t="shared" si="125"/>
        <v>0</v>
      </c>
      <c r="AA390" s="85"/>
      <c r="AB390" s="85">
        <f t="shared" si="126"/>
        <v>0</v>
      </c>
      <c r="AC390" s="85"/>
      <c r="AD390" s="31">
        <f t="shared" si="127"/>
        <v>0</v>
      </c>
      <c r="AE390" s="31"/>
      <c r="AF390" s="85"/>
      <c r="AG390" s="85">
        <f t="shared" si="128"/>
        <v>0</v>
      </c>
      <c r="AH390" s="31">
        <f t="shared" si="129"/>
        <v>0</v>
      </c>
      <c r="AI390" s="85"/>
      <c r="AJ390" s="31">
        <f t="shared" si="130"/>
        <v>0</v>
      </c>
      <c r="AK390" s="31">
        <f t="shared" si="131"/>
        <v>0</v>
      </c>
      <c r="AL390" s="85"/>
      <c r="AM390" s="85"/>
      <c r="AN390" s="85"/>
      <c r="AO390" s="85"/>
      <c r="AP390" s="85"/>
      <c r="AQ390" s="85"/>
      <c r="AR390" s="85"/>
      <c r="AS390" s="85"/>
      <c r="AT390" s="85"/>
      <c r="AU390" s="85"/>
      <c r="AV390" s="85"/>
      <c r="AW390" s="85"/>
      <c r="AX390" s="85"/>
    </row>
    <row r="391" spans="2:50" s="154" customFormat="1" ht="65" outlineLevel="1">
      <c r="B391" s="155" t="s">
        <v>1450</v>
      </c>
      <c r="C391" s="17" t="s">
        <v>1451</v>
      </c>
      <c r="D391" s="37" t="s">
        <v>1650</v>
      </c>
      <c r="E391" s="75">
        <v>43780</v>
      </c>
      <c r="F391" s="17" t="s">
        <v>12</v>
      </c>
      <c r="G391" s="27" t="s">
        <v>1292</v>
      </c>
      <c r="H391" s="81">
        <f t="shared" si="132"/>
        <v>220</v>
      </c>
      <c r="I391" s="82">
        <v>201</v>
      </c>
      <c r="J391" s="82">
        <v>19</v>
      </c>
      <c r="K391" s="258">
        <v>0</v>
      </c>
      <c r="L391" s="177" t="s">
        <v>1293</v>
      </c>
      <c r="M391" s="177" t="s">
        <v>1293</v>
      </c>
      <c r="N391" s="177" t="s">
        <v>1293</v>
      </c>
      <c r="O391" s="177" t="s">
        <v>1293</v>
      </c>
      <c r="P391" s="177" t="s">
        <v>1293</v>
      </c>
      <c r="Q391" s="85" t="s">
        <v>1139</v>
      </c>
      <c r="R391" s="85" t="s">
        <v>1139</v>
      </c>
      <c r="S391" s="179" t="s">
        <v>1301</v>
      </c>
      <c r="T391" s="85"/>
      <c r="U391" s="31">
        <f t="shared" ref="U391:U456" si="133">SUMIF(T391,"Y",I391)</f>
        <v>0</v>
      </c>
      <c r="V391" s="80"/>
      <c r="W391" s="276"/>
      <c r="X391" s="85"/>
      <c r="Y391" s="85">
        <f t="shared" ref="Y391:Y456" si="134">U391*X391</f>
        <v>0</v>
      </c>
      <c r="AA391" s="85"/>
      <c r="AB391" s="85">
        <f t="shared" ref="AB391:AB456" si="135">SUMIF(AA391,"Y",K391)*X391</f>
        <v>0</v>
      </c>
      <c r="AC391" s="85"/>
      <c r="AD391" s="31">
        <f t="shared" ref="AD391:AD456" si="136">(I391-AB391)*COUNTIF(AL391:AU391,"L")</f>
        <v>0</v>
      </c>
      <c r="AE391" s="31"/>
      <c r="AF391" s="85"/>
      <c r="AG391" s="85">
        <f t="shared" ref="AG391:AG456" si="137">IFERROR(COUNTIF(AL391:AU391,"S")/(COUNTIF(AL391:AU391,"V")+COUNTIF(AL391:AU391,"S")),0)</f>
        <v>0</v>
      </c>
      <c r="AH391" s="31">
        <f t="shared" ref="AH391:AH456" si="138">(Y391-AB391-AD391)*AG391</f>
        <v>0</v>
      </c>
      <c r="AI391" s="85"/>
      <c r="AJ391" s="31">
        <f t="shared" ref="AJ391:AJ456" si="139">COUNTIF(AL391:AU391,"V")</f>
        <v>0</v>
      </c>
      <c r="AK391" s="31">
        <f t="shared" ref="AK391:AK456" si="140">Y391-AB391-AD391-AH391</f>
        <v>0</v>
      </c>
      <c r="AL391" s="85"/>
      <c r="AM391" s="85"/>
      <c r="AN391" s="85"/>
      <c r="AO391" s="85"/>
      <c r="AP391" s="85"/>
      <c r="AQ391" s="85"/>
      <c r="AR391" s="85"/>
      <c r="AS391" s="85"/>
      <c r="AT391" s="85"/>
      <c r="AU391" s="85"/>
      <c r="AV391" s="85"/>
      <c r="AW391" s="85"/>
      <c r="AX391" s="85"/>
    </row>
    <row r="392" spans="2:50" s="154" customFormat="1" ht="13" outlineLevel="1">
      <c r="B392" s="155" t="s">
        <v>661</v>
      </c>
      <c r="C392" s="17" t="s">
        <v>662</v>
      </c>
      <c r="D392" s="40">
        <v>1.3</v>
      </c>
      <c r="E392" s="16">
        <v>43301</v>
      </c>
      <c r="F392" s="17" t="s">
        <v>12</v>
      </c>
      <c r="G392" s="27" t="s">
        <v>1292</v>
      </c>
      <c r="H392" s="81">
        <f t="shared" ref="H392:H456" si="141">SUM(I392,J392)</f>
        <v>60</v>
      </c>
      <c r="I392" s="82">
        <v>60</v>
      </c>
      <c r="J392" s="82">
        <v>0</v>
      </c>
      <c r="K392" s="258">
        <v>0</v>
      </c>
      <c r="L392" s="177" t="s">
        <v>1293</v>
      </c>
      <c r="M392" s="177" t="s">
        <v>1293</v>
      </c>
      <c r="N392" s="177" t="s">
        <v>1293</v>
      </c>
      <c r="O392" s="177" t="s">
        <v>1293</v>
      </c>
      <c r="P392" s="177" t="s">
        <v>1293</v>
      </c>
      <c r="Q392" s="85" t="s">
        <v>1139</v>
      </c>
      <c r="R392" s="85" t="s">
        <v>1139</v>
      </c>
      <c r="S392" s="179" t="s">
        <v>1302</v>
      </c>
      <c r="T392" s="85"/>
      <c r="U392" s="31">
        <f t="shared" si="133"/>
        <v>0</v>
      </c>
      <c r="V392" s="80"/>
      <c r="W392" s="276"/>
      <c r="X392" s="85"/>
      <c r="Y392" s="85">
        <f t="shared" si="134"/>
        <v>0</v>
      </c>
      <c r="AA392" s="85"/>
      <c r="AB392" s="85">
        <f t="shared" si="135"/>
        <v>0</v>
      </c>
      <c r="AC392" s="85"/>
      <c r="AD392" s="31">
        <f t="shared" si="136"/>
        <v>0</v>
      </c>
      <c r="AE392" s="31"/>
      <c r="AF392" s="85"/>
      <c r="AG392" s="85">
        <f t="shared" si="137"/>
        <v>0</v>
      </c>
      <c r="AH392" s="31">
        <f t="shared" si="138"/>
        <v>0</v>
      </c>
      <c r="AI392" s="85"/>
      <c r="AJ392" s="31">
        <f t="shared" si="139"/>
        <v>0</v>
      </c>
      <c r="AK392" s="31">
        <f t="shared" si="140"/>
        <v>0</v>
      </c>
      <c r="AL392" s="85"/>
      <c r="AM392" s="85"/>
      <c r="AN392" s="85"/>
      <c r="AO392" s="85"/>
      <c r="AP392" s="85"/>
      <c r="AQ392" s="85"/>
      <c r="AR392" s="85"/>
      <c r="AS392" s="85"/>
      <c r="AT392" s="85"/>
      <c r="AU392" s="85"/>
      <c r="AV392" s="85"/>
      <c r="AW392" s="85"/>
      <c r="AX392" s="85"/>
    </row>
    <row r="393" spans="2:50" s="154" customFormat="1" ht="26" outlineLevel="1">
      <c r="B393" s="155" t="s">
        <v>663</v>
      </c>
      <c r="C393" s="17" t="s">
        <v>664</v>
      </c>
      <c r="D393" s="25">
        <v>1.1000000000000001</v>
      </c>
      <c r="E393" s="16">
        <v>43202</v>
      </c>
      <c r="F393" s="17" t="s">
        <v>12</v>
      </c>
      <c r="G393" s="27" t="s">
        <v>1292</v>
      </c>
      <c r="H393" s="81">
        <f t="shared" si="141"/>
        <v>102</v>
      </c>
      <c r="I393" s="82">
        <v>97</v>
      </c>
      <c r="J393" s="82">
        <v>5</v>
      </c>
      <c r="K393" s="258">
        <v>0</v>
      </c>
      <c r="L393" s="177" t="s">
        <v>1293</v>
      </c>
      <c r="M393" s="177" t="s">
        <v>1293</v>
      </c>
      <c r="N393" s="177" t="s">
        <v>1293</v>
      </c>
      <c r="O393" s="177" t="s">
        <v>1293</v>
      </c>
      <c r="P393" s="177" t="s">
        <v>1293</v>
      </c>
      <c r="Q393" s="85" t="s">
        <v>1139</v>
      </c>
      <c r="R393" s="85" t="s">
        <v>1139</v>
      </c>
      <c r="S393" s="179" t="s">
        <v>1303</v>
      </c>
      <c r="T393" s="85"/>
      <c r="U393" s="31">
        <f t="shared" si="133"/>
        <v>0</v>
      </c>
      <c r="V393" s="80"/>
      <c r="W393" s="276"/>
      <c r="X393" s="85"/>
      <c r="Y393" s="85">
        <f t="shared" si="134"/>
        <v>0</v>
      </c>
      <c r="AA393" s="85"/>
      <c r="AB393" s="85">
        <f t="shared" si="135"/>
        <v>0</v>
      </c>
      <c r="AC393" s="85"/>
      <c r="AD393" s="31">
        <f t="shared" si="136"/>
        <v>0</v>
      </c>
      <c r="AE393" s="31"/>
      <c r="AF393" s="85"/>
      <c r="AG393" s="85">
        <f t="shared" si="137"/>
        <v>0</v>
      </c>
      <c r="AH393" s="31">
        <f t="shared" si="138"/>
        <v>0</v>
      </c>
      <c r="AI393" s="85"/>
      <c r="AJ393" s="31">
        <f t="shared" si="139"/>
        <v>0</v>
      </c>
      <c r="AK393" s="31">
        <f t="shared" si="140"/>
        <v>0</v>
      </c>
      <c r="AL393" s="85"/>
      <c r="AM393" s="85"/>
      <c r="AN393" s="85"/>
      <c r="AO393" s="85"/>
      <c r="AP393" s="85"/>
      <c r="AQ393" s="85"/>
      <c r="AR393" s="85"/>
      <c r="AS393" s="85"/>
      <c r="AT393" s="85"/>
      <c r="AU393" s="85"/>
      <c r="AV393" s="85"/>
      <c r="AW393" s="85"/>
      <c r="AX393" s="85"/>
    </row>
    <row r="394" spans="2:50" s="154" customFormat="1" ht="13" outlineLevel="1">
      <c r="B394" s="155" t="s">
        <v>665</v>
      </c>
      <c r="C394" s="17" t="s">
        <v>666</v>
      </c>
      <c r="D394" s="40">
        <v>1.2</v>
      </c>
      <c r="E394" s="16">
        <v>43411</v>
      </c>
      <c r="F394" s="17" t="s">
        <v>12</v>
      </c>
      <c r="G394" s="27" t="s">
        <v>1292</v>
      </c>
      <c r="H394" s="81">
        <f t="shared" si="141"/>
        <v>341</v>
      </c>
      <c r="I394" s="82">
        <v>90</v>
      </c>
      <c r="J394" s="82">
        <v>251</v>
      </c>
      <c r="K394" s="258">
        <v>0</v>
      </c>
      <c r="L394" s="177" t="s">
        <v>1293</v>
      </c>
      <c r="M394" s="177" t="s">
        <v>1293</v>
      </c>
      <c r="N394" s="177" t="s">
        <v>1293</v>
      </c>
      <c r="O394" s="177" t="s">
        <v>1293</v>
      </c>
      <c r="P394" s="177" t="s">
        <v>1293</v>
      </c>
      <c r="Q394" s="85" t="s">
        <v>1139</v>
      </c>
      <c r="R394" s="85" t="s">
        <v>1139</v>
      </c>
      <c r="S394" s="179" t="s">
        <v>1304</v>
      </c>
      <c r="T394" s="85"/>
      <c r="U394" s="31">
        <f t="shared" si="133"/>
        <v>0</v>
      </c>
      <c r="V394" s="80"/>
      <c r="W394" s="276"/>
      <c r="X394" s="85"/>
      <c r="Y394" s="85">
        <f t="shared" si="134"/>
        <v>0</v>
      </c>
      <c r="AA394" s="85"/>
      <c r="AB394" s="85">
        <f t="shared" si="135"/>
        <v>0</v>
      </c>
      <c r="AC394" s="85"/>
      <c r="AD394" s="31">
        <f t="shared" si="136"/>
        <v>0</v>
      </c>
      <c r="AE394" s="31"/>
      <c r="AF394" s="85"/>
      <c r="AG394" s="85">
        <f t="shared" si="137"/>
        <v>0</v>
      </c>
      <c r="AH394" s="31">
        <f t="shared" si="138"/>
        <v>0</v>
      </c>
      <c r="AI394" s="85"/>
      <c r="AJ394" s="31">
        <f t="shared" si="139"/>
        <v>0</v>
      </c>
      <c r="AK394" s="31">
        <f t="shared" si="140"/>
        <v>0</v>
      </c>
      <c r="AL394" s="85"/>
      <c r="AM394" s="85"/>
      <c r="AN394" s="85"/>
      <c r="AO394" s="85"/>
      <c r="AP394" s="85"/>
      <c r="AQ394" s="85"/>
      <c r="AR394" s="85"/>
      <c r="AS394" s="85"/>
      <c r="AT394" s="85"/>
      <c r="AU394" s="85"/>
      <c r="AV394" s="85"/>
      <c r="AW394" s="85"/>
      <c r="AX394" s="85"/>
    </row>
    <row r="395" spans="2:50" s="154" customFormat="1" ht="13" outlineLevel="1">
      <c r="B395" s="87" t="s">
        <v>667</v>
      </c>
      <c r="C395" s="88" t="s">
        <v>668</v>
      </c>
      <c r="D395" s="25">
        <v>1.1000000000000001</v>
      </c>
      <c r="E395" s="16">
        <v>43287</v>
      </c>
      <c r="F395" s="17" t="s">
        <v>12</v>
      </c>
      <c r="G395" s="27" t="s">
        <v>1292</v>
      </c>
      <c r="H395" s="81">
        <f t="shared" si="141"/>
        <v>465</v>
      </c>
      <c r="I395" s="82">
        <v>225</v>
      </c>
      <c r="J395" s="82">
        <v>240</v>
      </c>
      <c r="K395" s="258">
        <v>0</v>
      </c>
      <c r="L395" s="177" t="s">
        <v>1293</v>
      </c>
      <c r="M395" s="177" t="s">
        <v>1293</v>
      </c>
      <c r="N395" s="177" t="s">
        <v>1293</v>
      </c>
      <c r="O395" s="177" t="s">
        <v>1293</v>
      </c>
      <c r="P395" s="177" t="s">
        <v>1293</v>
      </c>
      <c r="Q395" s="85" t="s">
        <v>1139</v>
      </c>
      <c r="R395" s="85" t="s">
        <v>1139</v>
      </c>
      <c r="S395" s="179" t="s">
        <v>1305</v>
      </c>
      <c r="T395" s="85"/>
      <c r="U395" s="31">
        <f t="shared" si="133"/>
        <v>0</v>
      </c>
      <c r="V395" s="80"/>
      <c r="W395" s="276"/>
      <c r="X395" s="85"/>
      <c r="Y395" s="85">
        <f t="shared" si="134"/>
        <v>0</v>
      </c>
      <c r="AA395" s="85"/>
      <c r="AB395" s="85">
        <f t="shared" si="135"/>
        <v>0</v>
      </c>
      <c r="AC395" s="85"/>
      <c r="AD395" s="31">
        <f t="shared" si="136"/>
        <v>0</v>
      </c>
      <c r="AE395" s="31"/>
      <c r="AF395" s="85"/>
      <c r="AG395" s="85">
        <f t="shared" si="137"/>
        <v>0</v>
      </c>
      <c r="AH395" s="31">
        <f t="shared" si="138"/>
        <v>0</v>
      </c>
      <c r="AI395" s="85"/>
      <c r="AJ395" s="31">
        <f t="shared" si="139"/>
        <v>0</v>
      </c>
      <c r="AK395" s="31">
        <f t="shared" si="140"/>
        <v>0</v>
      </c>
      <c r="AL395" s="85"/>
      <c r="AM395" s="85"/>
      <c r="AN395" s="85"/>
      <c r="AO395" s="85"/>
      <c r="AP395" s="85"/>
      <c r="AQ395" s="85"/>
      <c r="AR395" s="85"/>
      <c r="AS395" s="85"/>
      <c r="AT395" s="85"/>
      <c r="AU395" s="85"/>
      <c r="AV395" s="85"/>
      <c r="AW395" s="85"/>
      <c r="AX395" s="85"/>
    </row>
    <row r="396" spans="2:50" s="154" customFormat="1" ht="13" outlineLevel="1">
      <c r="B396" s="155" t="s">
        <v>669</v>
      </c>
      <c r="C396" s="17" t="s">
        <v>670</v>
      </c>
      <c r="D396" s="40">
        <v>1.2</v>
      </c>
      <c r="E396" s="16">
        <v>43573</v>
      </c>
      <c r="F396" s="17" t="s">
        <v>12</v>
      </c>
      <c r="G396" s="27" t="s">
        <v>1292</v>
      </c>
      <c r="H396" s="81">
        <f t="shared" si="141"/>
        <v>20</v>
      </c>
      <c r="I396" s="82">
        <v>20</v>
      </c>
      <c r="J396" s="82">
        <v>0</v>
      </c>
      <c r="K396" s="258">
        <v>0</v>
      </c>
      <c r="L396" s="177" t="s">
        <v>1293</v>
      </c>
      <c r="M396" s="177" t="s">
        <v>1293</v>
      </c>
      <c r="N396" s="177" t="s">
        <v>1293</v>
      </c>
      <c r="O396" s="177" t="s">
        <v>1293</v>
      </c>
      <c r="P396" s="177" t="s">
        <v>1293</v>
      </c>
      <c r="Q396" s="85" t="s">
        <v>1139</v>
      </c>
      <c r="R396" s="85" t="s">
        <v>1139</v>
      </c>
      <c r="S396" s="179" t="s">
        <v>1306</v>
      </c>
      <c r="T396" s="85"/>
      <c r="U396" s="31">
        <f t="shared" si="133"/>
        <v>0</v>
      </c>
      <c r="V396" s="80"/>
      <c r="W396" s="276"/>
      <c r="X396" s="85"/>
      <c r="Y396" s="85">
        <f t="shared" si="134"/>
        <v>0</v>
      </c>
      <c r="AA396" s="85"/>
      <c r="AB396" s="85">
        <f t="shared" si="135"/>
        <v>0</v>
      </c>
      <c r="AC396" s="85"/>
      <c r="AD396" s="31">
        <f t="shared" si="136"/>
        <v>0</v>
      </c>
      <c r="AE396" s="31"/>
      <c r="AF396" s="85"/>
      <c r="AG396" s="85">
        <f t="shared" si="137"/>
        <v>0</v>
      </c>
      <c r="AH396" s="31">
        <f t="shared" si="138"/>
        <v>0</v>
      </c>
      <c r="AI396" s="85"/>
      <c r="AJ396" s="31">
        <f t="shared" si="139"/>
        <v>0</v>
      </c>
      <c r="AK396" s="31">
        <f t="shared" si="140"/>
        <v>0</v>
      </c>
      <c r="AL396" s="85"/>
      <c r="AM396" s="85"/>
      <c r="AN396" s="85"/>
      <c r="AO396" s="85"/>
      <c r="AP396" s="85"/>
      <c r="AQ396" s="85"/>
      <c r="AR396" s="85"/>
      <c r="AS396" s="85"/>
      <c r="AT396" s="85"/>
      <c r="AU396" s="85"/>
      <c r="AV396" s="85"/>
      <c r="AW396" s="85"/>
      <c r="AX396" s="85"/>
    </row>
    <row r="397" spans="2:50" s="154" customFormat="1" ht="13" outlineLevel="1">
      <c r="B397" s="155" t="s">
        <v>671</v>
      </c>
      <c r="C397" s="17" t="s">
        <v>1452</v>
      </c>
      <c r="D397" s="37">
        <v>1.3</v>
      </c>
      <c r="E397" s="16">
        <v>43689</v>
      </c>
      <c r="F397" s="17" t="s">
        <v>12</v>
      </c>
      <c r="G397" s="27" t="s">
        <v>1292</v>
      </c>
      <c r="H397" s="81">
        <f t="shared" si="141"/>
        <v>215</v>
      </c>
      <c r="I397" s="82">
        <v>145</v>
      </c>
      <c r="J397" s="82">
        <v>70</v>
      </c>
      <c r="K397" s="258">
        <v>0</v>
      </c>
      <c r="L397" s="177" t="s">
        <v>1293</v>
      </c>
      <c r="M397" s="177" t="s">
        <v>1293</v>
      </c>
      <c r="N397" s="177" t="s">
        <v>1293</v>
      </c>
      <c r="O397" s="177" t="s">
        <v>1293</v>
      </c>
      <c r="P397" s="177" t="s">
        <v>1293</v>
      </c>
      <c r="Q397" s="85" t="s">
        <v>1139</v>
      </c>
      <c r="R397" s="85" t="s">
        <v>1139</v>
      </c>
      <c r="S397" s="179" t="s">
        <v>1307</v>
      </c>
      <c r="T397" s="85"/>
      <c r="U397" s="31">
        <f t="shared" si="133"/>
        <v>0</v>
      </c>
      <c r="V397" s="80"/>
      <c r="W397" s="276"/>
      <c r="X397" s="85"/>
      <c r="Y397" s="85">
        <f t="shared" si="134"/>
        <v>0</v>
      </c>
      <c r="AA397" s="85"/>
      <c r="AB397" s="85">
        <f t="shared" si="135"/>
        <v>0</v>
      </c>
      <c r="AC397" s="85"/>
      <c r="AD397" s="31">
        <f t="shared" si="136"/>
        <v>0</v>
      </c>
      <c r="AE397" s="31"/>
      <c r="AF397" s="85"/>
      <c r="AG397" s="85">
        <f t="shared" si="137"/>
        <v>0</v>
      </c>
      <c r="AH397" s="31">
        <f t="shared" si="138"/>
        <v>0</v>
      </c>
      <c r="AI397" s="85"/>
      <c r="AJ397" s="31">
        <f t="shared" si="139"/>
        <v>0</v>
      </c>
      <c r="AK397" s="31">
        <f t="shared" si="140"/>
        <v>0</v>
      </c>
      <c r="AL397" s="85"/>
      <c r="AM397" s="85"/>
      <c r="AN397" s="85"/>
      <c r="AO397" s="85"/>
      <c r="AP397" s="85"/>
      <c r="AQ397" s="85"/>
      <c r="AR397" s="85"/>
      <c r="AS397" s="85"/>
      <c r="AT397" s="85"/>
      <c r="AU397" s="85"/>
      <c r="AV397" s="85"/>
      <c r="AW397" s="85"/>
      <c r="AX397" s="85"/>
    </row>
    <row r="398" spans="2:50" s="154" customFormat="1" ht="13" outlineLevel="1">
      <c r="B398" s="155" t="s">
        <v>956</v>
      </c>
      <c r="C398" s="17" t="s">
        <v>1453</v>
      </c>
      <c r="D398" s="37">
        <v>1.2</v>
      </c>
      <c r="E398" s="16">
        <v>43689</v>
      </c>
      <c r="F398" s="17" t="s">
        <v>12</v>
      </c>
      <c r="G398" s="27" t="s">
        <v>1292</v>
      </c>
      <c r="H398" s="81">
        <f t="shared" si="141"/>
        <v>205</v>
      </c>
      <c r="I398" s="82">
        <v>135</v>
      </c>
      <c r="J398" s="82">
        <v>70</v>
      </c>
      <c r="K398" s="258">
        <v>0</v>
      </c>
      <c r="L398" s="177" t="s">
        <v>1293</v>
      </c>
      <c r="M398" s="177" t="s">
        <v>1293</v>
      </c>
      <c r="N398" s="177" t="s">
        <v>1293</v>
      </c>
      <c r="O398" s="177" t="s">
        <v>1293</v>
      </c>
      <c r="P398" s="177" t="s">
        <v>1293</v>
      </c>
      <c r="Q398" s="85" t="s">
        <v>1139</v>
      </c>
      <c r="R398" s="85" t="s">
        <v>1139</v>
      </c>
      <c r="S398" s="179" t="s">
        <v>1307</v>
      </c>
      <c r="T398" s="85"/>
      <c r="U398" s="31">
        <f t="shared" si="133"/>
        <v>0</v>
      </c>
      <c r="V398" s="80"/>
      <c r="W398" s="276"/>
      <c r="X398" s="85"/>
      <c r="Y398" s="85">
        <f t="shared" si="134"/>
        <v>0</v>
      </c>
      <c r="AA398" s="85"/>
      <c r="AB398" s="85">
        <f t="shared" si="135"/>
        <v>0</v>
      </c>
      <c r="AC398" s="85"/>
      <c r="AD398" s="31">
        <f t="shared" si="136"/>
        <v>0</v>
      </c>
      <c r="AE398" s="31"/>
      <c r="AF398" s="85"/>
      <c r="AG398" s="85">
        <f t="shared" si="137"/>
        <v>0</v>
      </c>
      <c r="AH398" s="31">
        <f t="shared" si="138"/>
        <v>0</v>
      </c>
      <c r="AI398" s="85"/>
      <c r="AJ398" s="31">
        <f t="shared" si="139"/>
        <v>0</v>
      </c>
      <c r="AK398" s="31">
        <f t="shared" si="140"/>
        <v>0</v>
      </c>
      <c r="AL398" s="85"/>
      <c r="AM398" s="85"/>
      <c r="AN398" s="85"/>
      <c r="AO398" s="85"/>
      <c r="AP398" s="85"/>
      <c r="AQ398" s="85"/>
      <c r="AR398" s="85"/>
      <c r="AS398" s="85"/>
      <c r="AT398" s="85"/>
      <c r="AU398" s="85"/>
      <c r="AV398" s="85"/>
      <c r="AW398" s="85"/>
      <c r="AX398" s="85"/>
    </row>
    <row r="399" spans="2:50" s="154" customFormat="1" ht="13" outlineLevel="1">
      <c r="B399" s="155" t="s">
        <v>672</v>
      </c>
      <c r="C399" s="17" t="s">
        <v>1454</v>
      </c>
      <c r="D399" s="40" t="s">
        <v>673</v>
      </c>
      <c r="E399" s="16">
        <v>42587</v>
      </c>
      <c r="F399" s="17" t="s">
        <v>12</v>
      </c>
      <c r="G399" s="27" t="s">
        <v>1292</v>
      </c>
      <c r="H399" s="81">
        <f t="shared" si="141"/>
        <v>5</v>
      </c>
      <c r="I399" s="82">
        <v>5</v>
      </c>
      <c r="J399" s="82">
        <v>0</v>
      </c>
      <c r="K399" s="258">
        <v>0</v>
      </c>
      <c r="L399" s="177" t="s">
        <v>1293</v>
      </c>
      <c r="M399" s="177" t="s">
        <v>1293</v>
      </c>
      <c r="N399" s="177" t="s">
        <v>1293</v>
      </c>
      <c r="O399" s="177" t="s">
        <v>1293</v>
      </c>
      <c r="P399" s="177" t="s">
        <v>1293</v>
      </c>
      <c r="Q399" s="85" t="s">
        <v>1140</v>
      </c>
      <c r="R399" s="85" t="s">
        <v>1139</v>
      </c>
      <c r="S399" s="179" t="s">
        <v>1294</v>
      </c>
      <c r="T399" s="85"/>
      <c r="U399" s="31">
        <f t="shared" si="133"/>
        <v>0</v>
      </c>
      <c r="V399" s="80"/>
      <c r="W399" s="276"/>
      <c r="X399" s="85"/>
      <c r="Y399" s="85">
        <f t="shared" si="134"/>
        <v>0</v>
      </c>
      <c r="AA399" s="85"/>
      <c r="AB399" s="85">
        <f t="shared" si="135"/>
        <v>0</v>
      </c>
      <c r="AC399" s="85"/>
      <c r="AD399" s="31">
        <f t="shared" si="136"/>
        <v>0</v>
      </c>
      <c r="AE399" s="31"/>
      <c r="AF399" s="85"/>
      <c r="AG399" s="85">
        <f t="shared" si="137"/>
        <v>0</v>
      </c>
      <c r="AH399" s="31">
        <f t="shared" si="138"/>
        <v>0</v>
      </c>
      <c r="AI399" s="85"/>
      <c r="AJ399" s="31">
        <f t="shared" si="139"/>
        <v>0</v>
      </c>
      <c r="AK399" s="31">
        <f t="shared" si="140"/>
        <v>0</v>
      </c>
      <c r="AL399" s="85"/>
      <c r="AM399" s="85"/>
      <c r="AN399" s="85"/>
      <c r="AO399" s="85"/>
      <c r="AP399" s="85"/>
      <c r="AQ399" s="85"/>
      <c r="AR399" s="85"/>
      <c r="AS399" s="85"/>
      <c r="AT399" s="85"/>
      <c r="AU399" s="85"/>
      <c r="AV399" s="85"/>
      <c r="AW399" s="85"/>
      <c r="AX399" s="85"/>
    </row>
    <row r="400" spans="2:50" s="154" customFormat="1" ht="13" outlineLevel="1">
      <c r="B400" s="155" t="s">
        <v>674</v>
      </c>
      <c r="C400" s="17" t="s">
        <v>675</v>
      </c>
      <c r="D400" s="40" t="s">
        <v>556</v>
      </c>
      <c r="E400" s="16">
        <v>43237</v>
      </c>
      <c r="F400" s="17" t="s">
        <v>12</v>
      </c>
      <c r="G400" s="27" t="s">
        <v>1292</v>
      </c>
      <c r="H400" s="81">
        <f t="shared" si="141"/>
        <v>29</v>
      </c>
      <c r="I400" s="82">
        <v>25</v>
      </c>
      <c r="J400" s="82">
        <v>4</v>
      </c>
      <c r="K400" s="258">
        <v>0</v>
      </c>
      <c r="L400" s="177" t="s">
        <v>1293</v>
      </c>
      <c r="M400" s="177" t="s">
        <v>1293</v>
      </c>
      <c r="N400" s="177" t="s">
        <v>1293</v>
      </c>
      <c r="O400" s="177" t="s">
        <v>1293</v>
      </c>
      <c r="P400" s="177" t="s">
        <v>1293</v>
      </c>
      <c r="Q400" s="85" t="s">
        <v>1140</v>
      </c>
      <c r="R400" s="85" t="s">
        <v>1139</v>
      </c>
      <c r="S400" s="179" t="s">
        <v>1307</v>
      </c>
      <c r="T400" s="85"/>
      <c r="U400" s="31">
        <f t="shared" si="133"/>
        <v>0</v>
      </c>
      <c r="V400" s="80"/>
      <c r="W400" s="276"/>
      <c r="X400" s="85"/>
      <c r="Y400" s="85">
        <f t="shared" si="134"/>
        <v>0</v>
      </c>
      <c r="AA400" s="85"/>
      <c r="AB400" s="85">
        <f t="shared" si="135"/>
        <v>0</v>
      </c>
      <c r="AC400" s="85"/>
      <c r="AD400" s="31">
        <f t="shared" si="136"/>
        <v>0</v>
      </c>
      <c r="AE400" s="31"/>
      <c r="AF400" s="85"/>
      <c r="AG400" s="85">
        <f t="shared" si="137"/>
        <v>0</v>
      </c>
      <c r="AH400" s="31">
        <f t="shared" si="138"/>
        <v>0</v>
      </c>
      <c r="AI400" s="85"/>
      <c r="AJ400" s="31">
        <f t="shared" si="139"/>
        <v>0</v>
      </c>
      <c r="AK400" s="31">
        <f t="shared" si="140"/>
        <v>0</v>
      </c>
      <c r="AL400" s="85"/>
      <c r="AM400" s="85"/>
      <c r="AN400" s="85"/>
      <c r="AO400" s="85"/>
      <c r="AP400" s="85"/>
      <c r="AQ400" s="85"/>
      <c r="AR400" s="85"/>
      <c r="AS400" s="85"/>
      <c r="AT400" s="85"/>
      <c r="AU400" s="85"/>
      <c r="AV400" s="85"/>
      <c r="AW400" s="85"/>
      <c r="AX400" s="85"/>
    </row>
    <row r="401" spans="2:50" s="154" customFormat="1" ht="13" outlineLevel="1">
      <c r="B401" s="155" t="s">
        <v>676</v>
      </c>
      <c r="C401" s="17" t="s">
        <v>677</v>
      </c>
      <c r="D401" s="40" t="s">
        <v>624</v>
      </c>
      <c r="E401" s="16">
        <v>42755</v>
      </c>
      <c r="F401" s="17" t="s">
        <v>12</v>
      </c>
      <c r="G401" s="27" t="s">
        <v>1292</v>
      </c>
      <c r="H401" s="81">
        <f t="shared" si="141"/>
        <v>32</v>
      </c>
      <c r="I401" s="82">
        <v>32</v>
      </c>
      <c r="J401" s="82">
        <v>0</v>
      </c>
      <c r="K401" s="258">
        <v>0</v>
      </c>
      <c r="L401" s="177" t="s">
        <v>1293</v>
      </c>
      <c r="M401" s="177" t="s">
        <v>1293</v>
      </c>
      <c r="N401" s="177" t="s">
        <v>1293</v>
      </c>
      <c r="O401" s="177" t="s">
        <v>1293</v>
      </c>
      <c r="P401" s="177" t="s">
        <v>1293</v>
      </c>
      <c r="Q401" s="85" t="s">
        <v>1140</v>
      </c>
      <c r="R401" s="85" t="s">
        <v>1139</v>
      </c>
      <c r="S401" s="179" t="s">
        <v>1294</v>
      </c>
      <c r="T401" s="85"/>
      <c r="U401" s="31">
        <f t="shared" si="133"/>
        <v>0</v>
      </c>
      <c r="V401" s="80"/>
      <c r="W401" s="276"/>
      <c r="X401" s="85"/>
      <c r="Y401" s="85">
        <f t="shared" si="134"/>
        <v>0</v>
      </c>
      <c r="AA401" s="85"/>
      <c r="AB401" s="85">
        <f t="shared" si="135"/>
        <v>0</v>
      </c>
      <c r="AC401" s="85"/>
      <c r="AD401" s="31">
        <f t="shared" si="136"/>
        <v>0</v>
      </c>
      <c r="AE401" s="31"/>
      <c r="AF401" s="85"/>
      <c r="AG401" s="85">
        <f t="shared" si="137"/>
        <v>0</v>
      </c>
      <c r="AH401" s="31">
        <f t="shared" si="138"/>
        <v>0</v>
      </c>
      <c r="AI401" s="85"/>
      <c r="AJ401" s="31">
        <f t="shared" si="139"/>
        <v>0</v>
      </c>
      <c r="AK401" s="31">
        <f t="shared" si="140"/>
        <v>0</v>
      </c>
      <c r="AL401" s="85"/>
      <c r="AM401" s="85"/>
      <c r="AN401" s="85"/>
      <c r="AO401" s="85"/>
      <c r="AP401" s="85"/>
      <c r="AQ401" s="85"/>
      <c r="AR401" s="85"/>
      <c r="AS401" s="85"/>
      <c r="AT401" s="85"/>
      <c r="AU401" s="85"/>
      <c r="AV401" s="85"/>
      <c r="AW401" s="85"/>
      <c r="AX401" s="85"/>
    </row>
    <row r="402" spans="2:50" s="154" customFormat="1" ht="13" outlineLevel="1">
      <c r="B402" s="155" t="s">
        <v>678</v>
      </c>
      <c r="C402" s="17" t="s">
        <v>679</v>
      </c>
      <c r="D402" s="25" t="s">
        <v>680</v>
      </c>
      <c r="E402" s="16">
        <v>43070</v>
      </c>
      <c r="F402" s="17" t="s">
        <v>12</v>
      </c>
      <c r="G402" s="27" t="s">
        <v>1292</v>
      </c>
      <c r="H402" s="81">
        <f t="shared" si="141"/>
        <v>15</v>
      </c>
      <c r="I402" s="82">
        <v>15</v>
      </c>
      <c r="J402" s="82">
        <v>0</v>
      </c>
      <c r="K402" s="258">
        <v>0</v>
      </c>
      <c r="L402" s="177" t="s">
        <v>1293</v>
      </c>
      <c r="M402" s="177" t="s">
        <v>1293</v>
      </c>
      <c r="N402" s="177" t="s">
        <v>1293</v>
      </c>
      <c r="O402" s="177" t="s">
        <v>1293</v>
      </c>
      <c r="P402" s="177" t="s">
        <v>1293</v>
      </c>
      <c r="Q402" s="85" t="s">
        <v>1140</v>
      </c>
      <c r="R402" s="85" t="s">
        <v>1139</v>
      </c>
      <c r="S402" s="179" t="s">
        <v>1294</v>
      </c>
      <c r="T402" s="85"/>
      <c r="U402" s="31">
        <f t="shared" si="133"/>
        <v>0</v>
      </c>
      <c r="V402" s="80"/>
      <c r="W402" s="276"/>
      <c r="X402" s="85"/>
      <c r="Y402" s="85">
        <f t="shared" si="134"/>
        <v>0</v>
      </c>
      <c r="AA402" s="85"/>
      <c r="AB402" s="85">
        <f t="shared" si="135"/>
        <v>0</v>
      </c>
      <c r="AC402" s="85"/>
      <c r="AD402" s="31">
        <f t="shared" si="136"/>
        <v>0</v>
      </c>
      <c r="AE402" s="31"/>
      <c r="AF402" s="85"/>
      <c r="AG402" s="85">
        <f t="shared" si="137"/>
        <v>0</v>
      </c>
      <c r="AH402" s="31">
        <f t="shared" si="138"/>
        <v>0</v>
      </c>
      <c r="AI402" s="85"/>
      <c r="AJ402" s="31">
        <f t="shared" si="139"/>
        <v>0</v>
      </c>
      <c r="AK402" s="31">
        <f t="shared" si="140"/>
        <v>0</v>
      </c>
      <c r="AL402" s="85"/>
      <c r="AM402" s="85"/>
      <c r="AN402" s="85"/>
      <c r="AO402" s="85"/>
      <c r="AP402" s="85"/>
      <c r="AQ402" s="85"/>
      <c r="AR402" s="85"/>
      <c r="AS402" s="85"/>
      <c r="AT402" s="85"/>
      <c r="AU402" s="85"/>
      <c r="AV402" s="85"/>
      <c r="AW402" s="85"/>
      <c r="AX402" s="85"/>
    </row>
    <row r="403" spans="2:50" s="154" customFormat="1" ht="13" outlineLevel="1">
      <c r="B403" s="155" t="s">
        <v>681</v>
      </c>
      <c r="C403" s="17" t="s">
        <v>682</v>
      </c>
      <c r="D403" s="25" t="s">
        <v>683</v>
      </c>
      <c r="E403" s="16">
        <v>42986</v>
      </c>
      <c r="F403" s="26" t="s">
        <v>12</v>
      </c>
      <c r="G403" s="27" t="s">
        <v>1292</v>
      </c>
      <c r="H403" s="81">
        <f t="shared" si="141"/>
        <v>56</v>
      </c>
      <c r="I403" s="82">
        <v>40</v>
      </c>
      <c r="J403" s="82">
        <v>16</v>
      </c>
      <c r="K403" s="258">
        <v>0</v>
      </c>
      <c r="L403" s="177" t="s">
        <v>1293</v>
      </c>
      <c r="M403" s="177" t="s">
        <v>1293</v>
      </c>
      <c r="N403" s="177" t="s">
        <v>1293</v>
      </c>
      <c r="O403" s="177" t="s">
        <v>1293</v>
      </c>
      <c r="P403" s="177" t="s">
        <v>1293</v>
      </c>
      <c r="Q403" s="85" t="s">
        <v>1140</v>
      </c>
      <c r="R403" s="85" t="s">
        <v>1139</v>
      </c>
      <c r="S403" s="179" t="s">
        <v>1294</v>
      </c>
      <c r="T403" s="85"/>
      <c r="U403" s="31">
        <f t="shared" si="133"/>
        <v>0</v>
      </c>
      <c r="V403" s="80"/>
      <c r="W403" s="276"/>
      <c r="X403" s="85"/>
      <c r="Y403" s="85">
        <f t="shared" si="134"/>
        <v>0</v>
      </c>
      <c r="AA403" s="85"/>
      <c r="AB403" s="85">
        <f t="shared" si="135"/>
        <v>0</v>
      </c>
      <c r="AC403" s="85"/>
      <c r="AD403" s="31">
        <f t="shared" si="136"/>
        <v>0</v>
      </c>
      <c r="AE403" s="31"/>
      <c r="AF403" s="85"/>
      <c r="AG403" s="85">
        <f t="shared" si="137"/>
        <v>0</v>
      </c>
      <c r="AH403" s="31">
        <f t="shared" si="138"/>
        <v>0</v>
      </c>
      <c r="AI403" s="85"/>
      <c r="AJ403" s="31">
        <f t="shared" si="139"/>
        <v>0</v>
      </c>
      <c r="AK403" s="31">
        <f t="shared" si="140"/>
        <v>0</v>
      </c>
      <c r="AL403" s="85"/>
      <c r="AM403" s="85"/>
      <c r="AN403" s="85"/>
      <c r="AO403" s="85"/>
      <c r="AP403" s="85"/>
      <c r="AQ403" s="85"/>
      <c r="AR403" s="85"/>
      <c r="AS403" s="85"/>
      <c r="AT403" s="85"/>
      <c r="AU403" s="85"/>
      <c r="AV403" s="85"/>
      <c r="AW403" s="85"/>
      <c r="AX403" s="85"/>
    </row>
    <row r="404" spans="2:50" s="154" customFormat="1" ht="13" outlineLevel="1">
      <c r="B404" s="155" t="s">
        <v>684</v>
      </c>
      <c r="C404" s="17" t="s">
        <v>685</v>
      </c>
      <c r="D404" s="25" t="s">
        <v>586</v>
      </c>
      <c r="E404" s="16">
        <v>43126</v>
      </c>
      <c r="F404" s="26" t="s">
        <v>12</v>
      </c>
      <c r="G404" s="27" t="s">
        <v>1292</v>
      </c>
      <c r="H404" s="81">
        <f t="shared" si="141"/>
        <v>104</v>
      </c>
      <c r="I404" s="82">
        <v>34</v>
      </c>
      <c r="J404" s="82">
        <v>70</v>
      </c>
      <c r="K404" s="258">
        <v>0</v>
      </c>
      <c r="L404" s="177" t="s">
        <v>1293</v>
      </c>
      <c r="M404" s="177" t="s">
        <v>1293</v>
      </c>
      <c r="N404" s="177" t="s">
        <v>1293</v>
      </c>
      <c r="O404" s="177" t="s">
        <v>1293</v>
      </c>
      <c r="P404" s="177" t="s">
        <v>1293</v>
      </c>
      <c r="Q404" s="85" t="s">
        <v>1140</v>
      </c>
      <c r="R404" s="85" t="s">
        <v>1139</v>
      </c>
      <c r="S404" s="179" t="s">
        <v>1294</v>
      </c>
      <c r="T404" s="85"/>
      <c r="U404" s="31">
        <f t="shared" si="133"/>
        <v>0</v>
      </c>
      <c r="V404" s="80"/>
      <c r="W404" s="276"/>
      <c r="X404" s="85"/>
      <c r="Y404" s="85">
        <f t="shared" si="134"/>
        <v>0</v>
      </c>
      <c r="AA404" s="85"/>
      <c r="AB404" s="85">
        <f t="shared" si="135"/>
        <v>0</v>
      </c>
      <c r="AC404" s="85"/>
      <c r="AD404" s="31">
        <f t="shared" si="136"/>
        <v>0</v>
      </c>
      <c r="AE404" s="31"/>
      <c r="AF404" s="85"/>
      <c r="AG404" s="85">
        <f t="shared" si="137"/>
        <v>0</v>
      </c>
      <c r="AH404" s="31">
        <f t="shared" si="138"/>
        <v>0</v>
      </c>
      <c r="AI404" s="85"/>
      <c r="AJ404" s="31">
        <f t="shared" si="139"/>
        <v>0</v>
      </c>
      <c r="AK404" s="31">
        <f t="shared" si="140"/>
        <v>0</v>
      </c>
      <c r="AL404" s="85"/>
      <c r="AM404" s="85"/>
      <c r="AN404" s="85"/>
      <c r="AO404" s="85"/>
      <c r="AP404" s="85"/>
      <c r="AQ404" s="85"/>
      <c r="AR404" s="85"/>
      <c r="AS404" s="85"/>
      <c r="AT404" s="85"/>
      <c r="AU404" s="85"/>
      <c r="AV404" s="85"/>
      <c r="AW404" s="85"/>
      <c r="AX404" s="85"/>
    </row>
    <row r="405" spans="2:50" s="154" customFormat="1" ht="26" outlineLevel="1">
      <c r="B405" s="155" t="s">
        <v>686</v>
      </c>
      <c r="C405" s="14" t="s">
        <v>687</v>
      </c>
      <c r="D405" s="25">
        <v>1.4</v>
      </c>
      <c r="E405" s="16">
        <v>43523</v>
      </c>
      <c r="F405" s="26" t="s">
        <v>12</v>
      </c>
      <c r="G405" s="27" t="s">
        <v>1292</v>
      </c>
      <c r="H405" s="81">
        <f t="shared" si="141"/>
        <v>297</v>
      </c>
      <c r="I405" s="82">
        <v>57</v>
      </c>
      <c r="J405" s="82">
        <v>240</v>
      </c>
      <c r="K405" s="258">
        <v>0</v>
      </c>
      <c r="L405" s="177" t="s">
        <v>1293</v>
      </c>
      <c r="M405" s="177" t="s">
        <v>1293</v>
      </c>
      <c r="N405" s="177" t="s">
        <v>1293</v>
      </c>
      <c r="O405" s="177" t="s">
        <v>1293</v>
      </c>
      <c r="P405" s="177" t="s">
        <v>1293</v>
      </c>
      <c r="Q405" s="85" t="s">
        <v>1140</v>
      </c>
      <c r="R405" s="85" t="s">
        <v>1139</v>
      </c>
      <c r="S405" s="179" t="s">
        <v>1294</v>
      </c>
      <c r="T405" s="85"/>
      <c r="U405" s="31">
        <f t="shared" si="133"/>
        <v>0</v>
      </c>
      <c r="V405" s="80"/>
      <c r="W405" s="276"/>
      <c r="X405" s="85"/>
      <c r="Y405" s="85">
        <f t="shared" si="134"/>
        <v>0</v>
      </c>
      <c r="AA405" s="85"/>
      <c r="AB405" s="85">
        <f t="shared" si="135"/>
        <v>0</v>
      </c>
      <c r="AC405" s="85"/>
      <c r="AD405" s="31">
        <f t="shared" si="136"/>
        <v>0</v>
      </c>
      <c r="AE405" s="31"/>
      <c r="AF405" s="85"/>
      <c r="AG405" s="85">
        <f t="shared" si="137"/>
        <v>0</v>
      </c>
      <c r="AH405" s="31">
        <f t="shared" si="138"/>
        <v>0</v>
      </c>
      <c r="AI405" s="85"/>
      <c r="AJ405" s="31">
        <f t="shared" si="139"/>
        <v>0</v>
      </c>
      <c r="AK405" s="31">
        <f t="shared" si="140"/>
        <v>0</v>
      </c>
      <c r="AL405" s="85"/>
      <c r="AM405" s="85"/>
      <c r="AN405" s="85"/>
      <c r="AO405" s="85"/>
      <c r="AP405" s="85"/>
      <c r="AQ405" s="85"/>
      <c r="AR405" s="85"/>
      <c r="AS405" s="85"/>
      <c r="AT405" s="85"/>
      <c r="AU405" s="85"/>
      <c r="AV405" s="85"/>
      <c r="AW405" s="85"/>
      <c r="AX405" s="85"/>
    </row>
    <row r="406" spans="2:50" s="154" customFormat="1" ht="26" outlineLevel="1">
      <c r="B406" s="155" t="s">
        <v>688</v>
      </c>
      <c r="C406" s="14" t="s">
        <v>689</v>
      </c>
      <c r="D406" s="25">
        <v>1.5</v>
      </c>
      <c r="E406" s="16">
        <v>43751</v>
      </c>
      <c r="F406" s="26" t="s">
        <v>12</v>
      </c>
      <c r="G406" s="27" t="s">
        <v>1292</v>
      </c>
      <c r="H406" s="81">
        <f t="shared" si="141"/>
        <v>531</v>
      </c>
      <c r="I406" s="82">
        <v>530</v>
      </c>
      <c r="J406" s="82">
        <v>1</v>
      </c>
      <c r="K406" s="258">
        <v>0</v>
      </c>
      <c r="L406" s="177" t="s">
        <v>1293</v>
      </c>
      <c r="M406" s="177" t="s">
        <v>1293</v>
      </c>
      <c r="N406" s="177" t="s">
        <v>1293</v>
      </c>
      <c r="O406" s="177" t="s">
        <v>1293</v>
      </c>
      <c r="P406" s="177" t="s">
        <v>1293</v>
      </c>
      <c r="Q406" s="85" t="s">
        <v>1140</v>
      </c>
      <c r="R406" s="85" t="s">
        <v>1139</v>
      </c>
      <c r="S406" s="179" t="s">
        <v>1294</v>
      </c>
      <c r="T406" s="85"/>
      <c r="U406" s="31">
        <f t="shared" si="133"/>
        <v>0</v>
      </c>
      <c r="V406" s="80"/>
      <c r="W406" s="276"/>
      <c r="X406" s="85"/>
      <c r="Y406" s="85">
        <f t="shared" si="134"/>
        <v>0</v>
      </c>
      <c r="AA406" s="85"/>
      <c r="AB406" s="85">
        <f t="shared" si="135"/>
        <v>0</v>
      </c>
      <c r="AC406" s="85"/>
      <c r="AD406" s="31">
        <f t="shared" si="136"/>
        <v>0</v>
      </c>
      <c r="AE406" s="31"/>
      <c r="AF406" s="85"/>
      <c r="AG406" s="85">
        <f t="shared" si="137"/>
        <v>0</v>
      </c>
      <c r="AH406" s="31">
        <f t="shared" si="138"/>
        <v>0</v>
      </c>
      <c r="AI406" s="85"/>
      <c r="AJ406" s="31">
        <f t="shared" si="139"/>
        <v>0</v>
      </c>
      <c r="AK406" s="31">
        <f t="shared" si="140"/>
        <v>0</v>
      </c>
      <c r="AL406" s="85"/>
      <c r="AM406" s="85"/>
      <c r="AN406" s="85"/>
      <c r="AO406" s="85"/>
      <c r="AP406" s="85"/>
      <c r="AQ406" s="85"/>
      <c r="AR406" s="85"/>
      <c r="AS406" s="85"/>
      <c r="AT406" s="85"/>
      <c r="AU406" s="85"/>
      <c r="AV406" s="85"/>
      <c r="AW406" s="85"/>
      <c r="AX406" s="85"/>
    </row>
    <row r="407" spans="2:50" s="154" customFormat="1" ht="13" outlineLevel="1">
      <c r="B407" s="155" t="s">
        <v>690</v>
      </c>
      <c r="C407" s="157" t="s">
        <v>691</v>
      </c>
      <c r="D407" s="40" t="s">
        <v>630</v>
      </c>
      <c r="E407" s="16">
        <v>42894</v>
      </c>
      <c r="F407" s="26" t="s">
        <v>12</v>
      </c>
      <c r="G407" s="27" t="s">
        <v>1292</v>
      </c>
      <c r="H407" s="81">
        <f t="shared" si="141"/>
        <v>52</v>
      </c>
      <c r="I407" s="82">
        <v>52</v>
      </c>
      <c r="J407" s="82">
        <v>0</v>
      </c>
      <c r="K407" s="258">
        <v>0</v>
      </c>
      <c r="L407" s="177" t="s">
        <v>1293</v>
      </c>
      <c r="M407" s="177" t="s">
        <v>1293</v>
      </c>
      <c r="N407" s="177" t="s">
        <v>1293</v>
      </c>
      <c r="O407" s="177" t="s">
        <v>1293</v>
      </c>
      <c r="P407" s="177" t="s">
        <v>1293</v>
      </c>
      <c r="Q407" s="85" t="s">
        <v>1140</v>
      </c>
      <c r="R407" s="85" t="s">
        <v>1139</v>
      </c>
      <c r="S407" s="179" t="s">
        <v>1294</v>
      </c>
      <c r="T407" s="85"/>
      <c r="U407" s="31">
        <f t="shared" si="133"/>
        <v>0</v>
      </c>
      <c r="V407" s="80"/>
      <c r="W407" s="276"/>
      <c r="X407" s="85"/>
      <c r="Y407" s="85">
        <f t="shared" si="134"/>
        <v>0</v>
      </c>
      <c r="AA407" s="85"/>
      <c r="AB407" s="85">
        <f t="shared" si="135"/>
        <v>0</v>
      </c>
      <c r="AC407" s="85"/>
      <c r="AD407" s="31">
        <f t="shared" si="136"/>
        <v>0</v>
      </c>
      <c r="AE407" s="31"/>
      <c r="AF407" s="85"/>
      <c r="AG407" s="85">
        <f t="shared" si="137"/>
        <v>0</v>
      </c>
      <c r="AH407" s="31">
        <f t="shared" si="138"/>
        <v>0</v>
      </c>
      <c r="AI407" s="85"/>
      <c r="AJ407" s="31">
        <f t="shared" si="139"/>
        <v>0</v>
      </c>
      <c r="AK407" s="31">
        <f t="shared" si="140"/>
        <v>0</v>
      </c>
      <c r="AL407" s="85"/>
      <c r="AM407" s="85"/>
      <c r="AN407" s="85"/>
      <c r="AO407" s="85"/>
      <c r="AP407" s="85"/>
      <c r="AQ407" s="85"/>
      <c r="AR407" s="85"/>
      <c r="AS407" s="85"/>
      <c r="AT407" s="85"/>
      <c r="AU407" s="85"/>
      <c r="AV407" s="85"/>
      <c r="AW407" s="85"/>
      <c r="AX407" s="85"/>
    </row>
    <row r="408" spans="2:50" s="154" customFormat="1" ht="13" outlineLevel="1">
      <c r="B408" s="155" t="s">
        <v>692</v>
      </c>
      <c r="C408" s="157" t="s">
        <v>693</v>
      </c>
      <c r="D408" s="40" t="s">
        <v>694</v>
      </c>
      <c r="E408" s="16">
        <v>42894</v>
      </c>
      <c r="F408" s="26" t="s">
        <v>12</v>
      </c>
      <c r="G408" s="27" t="s">
        <v>1292</v>
      </c>
      <c r="H408" s="81">
        <f t="shared" si="141"/>
        <v>826</v>
      </c>
      <c r="I408" s="82">
        <v>282</v>
      </c>
      <c r="J408" s="82">
        <v>544</v>
      </c>
      <c r="K408" s="258">
        <v>0</v>
      </c>
      <c r="L408" s="177" t="s">
        <v>1293</v>
      </c>
      <c r="M408" s="177" t="s">
        <v>1293</v>
      </c>
      <c r="N408" s="177" t="s">
        <v>1293</v>
      </c>
      <c r="O408" s="177" t="s">
        <v>1293</v>
      </c>
      <c r="P408" s="177" t="s">
        <v>1293</v>
      </c>
      <c r="Q408" s="85" t="s">
        <v>1140</v>
      </c>
      <c r="R408" s="85" t="s">
        <v>1139</v>
      </c>
      <c r="S408" s="179" t="s">
        <v>1294</v>
      </c>
      <c r="T408" s="85"/>
      <c r="U408" s="31">
        <f t="shared" si="133"/>
        <v>0</v>
      </c>
      <c r="V408" s="80"/>
      <c r="W408" s="276"/>
      <c r="X408" s="85"/>
      <c r="Y408" s="85">
        <f t="shared" si="134"/>
        <v>0</v>
      </c>
      <c r="AA408" s="85"/>
      <c r="AB408" s="85">
        <f t="shared" si="135"/>
        <v>0</v>
      </c>
      <c r="AC408" s="85"/>
      <c r="AD408" s="31">
        <f t="shared" si="136"/>
        <v>0</v>
      </c>
      <c r="AE408" s="31"/>
      <c r="AF408" s="85"/>
      <c r="AG408" s="85">
        <f t="shared" si="137"/>
        <v>0</v>
      </c>
      <c r="AH408" s="31">
        <f t="shared" si="138"/>
        <v>0</v>
      </c>
      <c r="AI408" s="85"/>
      <c r="AJ408" s="31">
        <f t="shared" si="139"/>
        <v>0</v>
      </c>
      <c r="AK408" s="31">
        <f t="shared" si="140"/>
        <v>0</v>
      </c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</row>
    <row r="409" spans="2:50" s="154" customFormat="1" ht="13" outlineLevel="1">
      <c r="B409" s="155" t="s">
        <v>695</v>
      </c>
      <c r="C409" s="157" t="s">
        <v>696</v>
      </c>
      <c r="D409" s="25" t="s">
        <v>517</v>
      </c>
      <c r="E409" s="16">
        <v>42947</v>
      </c>
      <c r="F409" s="26" t="s">
        <v>12</v>
      </c>
      <c r="G409" s="27" t="s">
        <v>1292</v>
      </c>
      <c r="H409" s="81">
        <f t="shared" si="141"/>
        <v>31</v>
      </c>
      <c r="I409" s="82">
        <v>17</v>
      </c>
      <c r="J409" s="82">
        <v>14</v>
      </c>
      <c r="K409" s="258">
        <v>0</v>
      </c>
      <c r="L409" s="177" t="s">
        <v>1293</v>
      </c>
      <c r="M409" s="177" t="s">
        <v>1293</v>
      </c>
      <c r="N409" s="177" t="s">
        <v>1293</v>
      </c>
      <c r="O409" s="177" t="s">
        <v>1293</v>
      </c>
      <c r="P409" s="177" t="s">
        <v>1293</v>
      </c>
      <c r="Q409" s="85" t="s">
        <v>1140</v>
      </c>
      <c r="R409" s="85" t="s">
        <v>1139</v>
      </c>
      <c r="S409" s="179" t="s">
        <v>1294</v>
      </c>
      <c r="T409" s="85"/>
      <c r="U409" s="31">
        <f t="shared" si="133"/>
        <v>0</v>
      </c>
      <c r="V409" s="80"/>
      <c r="W409" s="276"/>
      <c r="X409" s="85"/>
      <c r="Y409" s="85">
        <f t="shared" si="134"/>
        <v>0</v>
      </c>
      <c r="AA409" s="85"/>
      <c r="AB409" s="85">
        <f t="shared" si="135"/>
        <v>0</v>
      </c>
      <c r="AC409" s="85"/>
      <c r="AD409" s="31">
        <f t="shared" si="136"/>
        <v>0</v>
      </c>
      <c r="AE409" s="31"/>
      <c r="AF409" s="85"/>
      <c r="AG409" s="85">
        <f t="shared" si="137"/>
        <v>0</v>
      </c>
      <c r="AH409" s="31">
        <f t="shared" si="138"/>
        <v>0</v>
      </c>
      <c r="AI409" s="85"/>
      <c r="AJ409" s="31">
        <f t="shared" si="139"/>
        <v>0</v>
      </c>
      <c r="AK409" s="31">
        <f t="shared" si="140"/>
        <v>0</v>
      </c>
      <c r="AL409" s="85"/>
      <c r="AM409" s="85"/>
      <c r="AN409" s="85"/>
      <c r="AO409" s="85"/>
      <c r="AP409" s="85"/>
      <c r="AQ409" s="85"/>
      <c r="AR409" s="85"/>
      <c r="AS409" s="85"/>
      <c r="AT409" s="85"/>
      <c r="AU409" s="85"/>
      <c r="AV409" s="85"/>
      <c r="AW409" s="85"/>
      <c r="AX409" s="85"/>
    </row>
    <row r="410" spans="2:50" s="154" customFormat="1" ht="13" outlineLevel="1">
      <c r="B410" s="155" t="s">
        <v>697</v>
      </c>
      <c r="C410" s="89" t="s">
        <v>698</v>
      </c>
      <c r="D410" s="25" t="s">
        <v>699</v>
      </c>
      <c r="E410" s="16">
        <v>43126</v>
      </c>
      <c r="F410" s="26" t="s">
        <v>12</v>
      </c>
      <c r="G410" s="27" t="s">
        <v>1292</v>
      </c>
      <c r="H410" s="81">
        <f t="shared" si="141"/>
        <v>800</v>
      </c>
      <c r="I410" s="82">
        <v>200</v>
      </c>
      <c r="J410" s="82">
        <v>600</v>
      </c>
      <c r="K410" s="258">
        <v>0</v>
      </c>
      <c r="L410" s="177" t="s">
        <v>1293</v>
      </c>
      <c r="M410" s="177" t="s">
        <v>1293</v>
      </c>
      <c r="N410" s="177" t="s">
        <v>1293</v>
      </c>
      <c r="O410" s="177" t="s">
        <v>1293</v>
      </c>
      <c r="P410" s="177" t="s">
        <v>1293</v>
      </c>
      <c r="Q410" s="85" t="s">
        <v>1139</v>
      </c>
      <c r="R410" s="85" t="s">
        <v>1139</v>
      </c>
      <c r="S410" s="179" t="s">
        <v>1305</v>
      </c>
      <c r="T410" s="85"/>
      <c r="U410" s="31">
        <f t="shared" si="133"/>
        <v>0</v>
      </c>
      <c r="V410" s="80"/>
      <c r="W410" s="276"/>
      <c r="X410" s="85"/>
      <c r="Y410" s="85">
        <f t="shared" si="134"/>
        <v>0</v>
      </c>
      <c r="AA410" s="85"/>
      <c r="AB410" s="85">
        <f t="shared" si="135"/>
        <v>0</v>
      </c>
      <c r="AC410" s="85"/>
      <c r="AD410" s="31">
        <f t="shared" si="136"/>
        <v>0</v>
      </c>
      <c r="AE410" s="31"/>
      <c r="AF410" s="85"/>
      <c r="AG410" s="85">
        <f t="shared" si="137"/>
        <v>0</v>
      </c>
      <c r="AH410" s="31">
        <f t="shared" si="138"/>
        <v>0</v>
      </c>
      <c r="AI410" s="85"/>
      <c r="AJ410" s="31">
        <f t="shared" si="139"/>
        <v>0</v>
      </c>
      <c r="AK410" s="31">
        <f t="shared" si="140"/>
        <v>0</v>
      </c>
      <c r="AL410" s="85"/>
      <c r="AM410" s="85"/>
      <c r="AN410" s="85"/>
      <c r="AO410" s="85"/>
      <c r="AP410" s="85"/>
      <c r="AQ410" s="85"/>
      <c r="AR410" s="85"/>
      <c r="AS410" s="85"/>
      <c r="AT410" s="85"/>
      <c r="AU410" s="85"/>
      <c r="AV410" s="85"/>
      <c r="AW410" s="85"/>
      <c r="AX410" s="85"/>
    </row>
    <row r="411" spans="2:50" s="154" customFormat="1" ht="39" outlineLevel="1">
      <c r="B411" s="155" t="s">
        <v>700</v>
      </c>
      <c r="C411" s="14" t="s">
        <v>701</v>
      </c>
      <c r="D411" s="49" t="s">
        <v>1455</v>
      </c>
      <c r="E411" s="16">
        <v>43689</v>
      </c>
      <c r="F411" s="26" t="s">
        <v>12</v>
      </c>
      <c r="G411" s="27" t="s">
        <v>1292</v>
      </c>
      <c r="H411" s="81">
        <f t="shared" si="141"/>
        <v>321</v>
      </c>
      <c r="I411" s="82">
        <v>251</v>
      </c>
      <c r="J411" s="82">
        <v>70</v>
      </c>
      <c r="K411" s="258">
        <v>0</v>
      </c>
      <c r="L411" s="177" t="s">
        <v>1293</v>
      </c>
      <c r="M411" s="177" t="s">
        <v>1293</v>
      </c>
      <c r="N411" s="177" t="s">
        <v>1293</v>
      </c>
      <c r="O411" s="177" t="s">
        <v>1293</v>
      </c>
      <c r="P411" s="177" t="s">
        <v>1293</v>
      </c>
      <c r="Q411" s="85" t="s">
        <v>1139</v>
      </c>
      <c r="R411" s="85" t="s">
        <v>1139</v>
      </c>
      <c r="S411" s="179" t="s">
        <v>1308</v>
      </c>
      <c r="T411" s="85"/>
      <c r="U411" s="31">
        <f t="shared" si="133"/>
        <v>0</v>
      </c>
      <c r="V411" s="80"/>
      <c r="W411" s="276"/>
      <c r="X411" s="85"/>
      <c r="Y411" s="85">
        <f t="shared" si="134"/>
        <v>0</v>
      </c>
      <c r="AA411" s="85"/>
      <c r="AB411" s="85">
        <f t="shared" si="135"/>
        <v>0</v>
      </c>
      <c r="AC411" s="85"/>
      <c r="AD411" s="31">
        <f t="shared" si="136"/>
        <v>0</v>
      </c>
      <c r="AE411" s="31"/>
      <c r="AF411" s="85"/>
      <c r="AG411" s="85">
        <f t="shared" si="137"/>
        <v>0</v>
      </c>
      <c r="AH411" s="31">
        <f t="shared" si="138"/>
        <v>0</v>
      </c>
      <c r="AI411" s="85"/>
      <c r="AJ411" s="31">
        <f t="shared" si="139"/>
        <v>0</v>
      </c>
      <c r="AK411" s="31">
        <f t="shared" si="140"/>
        <v>0</v>
      </c>
      <c r="AL411" s="85"/>
      <c r="AM411" s="85"/>
      <c r="AN411" s="85"/>
      <c r="AO411" s="85"/>
      <c r="AP411" s="85"/>
      <c r="AQ411" s="85"/>
      <c r="AR411" s="85"/>
      <c r="AS411" s="85"/>
      <c r="AT411" s="85"/>
      <c r="AU411" s="85"/>
      <c r="AV411" s="85"/>
      <c r="AW411" s="85"/>
      <c r="AX411" s="85"/>
    </row>
    <row r="412" spans="2:50" s="154" customFormat="1" ht="52" outlineLevel="1">
      <c r="B412" s="155" t="s">
        <v>702</v>
      </c>
      <c r="C412" s="14" t="s">
        <v>703</v>
      </c>
      <c r="D412" s="49" t="s">
        <v>1455</v>
      </c>
      <c r="E412" s="16">
        <v>43700</v>
      </c>
      <c r="F412" s="26" t="s">
        <v>12</v>
      </c>
      <c r="G412" s="27" t="s">
        <v>1292</v>
      </c>
      <c r="H412" s="81">
        <f t="shared" si="141"/>
        <v>436</v>
      </c>
      <c r="I412" s="82">
        <v>296</v>
      </c>
      <c r="J412" s="82">
        <v>140</v>
      </c>
      <c r="K412" s="258">
        <v>0</v>
      </c>
      <c r="L412" s="177" t="s">
        <v>1293</v>
      </c>
      <c r="M412" s="177" t="s">
        <v>1293</v>
      </c>
      <c r="N412" s="177" t="s">
        <v>1293</v>
      </c>
      <c r="O412" s="177" t="s">
        <v>1293</v>
      </c>
      <c r="P412" s="177" t="s">
        <v>1293</v>
      </c>
      <c r="Q412" s="85" t="s">
        <v>1139</v>
      </c>
      <c r="R412" s="85" t="s">
        <v>1139</v>
      </c>
      <c r="S412" s="179" t="s">
        <v>1309</v>
      </c>
      <c r="T412" s="85"/>
      <c r="U412" s="31">
        <f t="shared" si="133"/>
        <v>0</v>
      </c>
      <c r="V412" s="80"/>
      <c r="W412" s="276"/>
      <c r="X412" s="85"/>
      <c r="Y412" s="85">
        <f t="shared" si="134"/>
        <v>0</v>
      </c>
      <c r="AA412" s="85"/>
      <c r="AB412" s="85">
        <f t="shared" si="135"/>
        <v>0</v>
      </c>
      <c r="AC412" s="85"/>
      <c r="AD412" s="31">
        <f t="shared" si="136"/>
        <v>0</v>
      </c>
      <c r="AE412" s="31"/>
      <c r="AF412" s="85"/>
      <c r="AG412" s="85">
        <f t="shared" si="137"/>
        <v>0</v>
      </c>
      <c r="AH412" s="31">
        <f t="shared" si="138"/>
        <v>0</v>
      </c>
      <c r="AI412" s="85"/>
      <c r="AJ412" s="31">
        <f t="shared" si="139"/>
        <v>0</v>
      </c>
      <c r="AK412" s="31">
        <f t="shared" si="140"/>
        <v>0</v>
      </c>
      <c r="AL412" s="85"/>
      <c r="AM412" s="85"/>
      <c r="AN412" s="85"/>
      <c r="AO412" s="85"/>
      <c r="AP412" s="85"/>
      <c r="AQ412" s="85"/>
      <c r="AR412" s="85"/>
      <c r="AS412" s="85"/>
      <c r="AT412" s="85"/>
      <c r="AU412" s="85"/>
      <c r="AV412" s="85"/>
      <c r="AW412" s="85"/>
      <c r="AX412" s="85"/>
    </row>
    <row r="413" spans="2:50" s="154" customFormat="1" ht="26" outlineLevel="1">
      <c r="B413" s="155" t="s">
        <v>704</v>
      </c>
      <c r="C413" s="32" t="s">
        <v>705</v>
      </c>
      <c r="D413" s="49" t="s">
        <v>607</v>
      </c>
      <c r="E413" s="16">
        <v>43202</v>
      </c>
      <c r="F413" s="26" t="s">
        <v>12</v>
      </c>
      <c r="G413" s="27" t="s">
        <v>1292</v>
      </c>
      <c r="H413" s="81">
        <f t="shared" si="141"/>
        <v>107</v>
      </c>
      <c r="I413" s="82">
        <v>102</v>
      </c>
      <c r="J413" s="82">
        <v>5</v>
      </c>
      <c r="K413" s="258">
        <v>0</v>
      </c>
      <c r="L413" s="177" t="s">
        <v>1293</v>
      </c>
      <c r="M413" s="177" t="s">
        <v>1293</v>
      </c>
      <c r="N413" s="177" t="s">
        <v>1293</v>
      </c>
      <c r="O413" s="177" t="s">
        <v>1293</v>
      </c>
      <c r="P413" s="177" t="s">
        <v>1293</v>
      </c>
      <c r="Q413" s="85" t="s">
        <v>1139</v>
      </c>
      <c r="R413" s="85" t="s">
        <v>1139</v>
      </c>
      <c r="S413" s="179" t="s">
        <v>1310</v>
      </c>
      <c r="T413" s="85"/>
      <c r="U413" s="31">
        <f t="shared" si="133"/>
        <v>0</v>
      </c>
      <c r="V413" s="80"/>
      <c r="W413" s="276"/>
      <c r="X413" s="85"/>
      <c r="Y413" s="85">
        <f t="shared" si="134"/>
        <v>0</v>
      </c>
      <c r="AA413" s="85"/>
      <c r="AB413" s="85">
        <f t="shared" si="135"/>
        <v>0</v>
      </c>
      <c r="AC413" s="85"/>
      <c r="AD413" s="31">
        <f t="shared" si="136"/>
        <v>0</v>
      </c>
      <c r="AE413" s="31"/>
      <c r="AF413" s="85"/>
      <c r="AG413" s="85">
        <f t="shared" si="137"/>
        <v>0</v>
      </c>
      <c r="AH413" s="31">
        <f t="shared" si="138"/>
        <v>0</v>
      </c>
      <c r="AI413" s="85"/>
      <c r="AJ413" s="31">
        <f t="shared" si="139"/>
        <v>0</v>
      </c>
      <c r="AK413" s="31">
        <f t="shared" si="140"/>
        <v>0</v>
      </c>
      <c r="AL413" s="85"/>
      <c r="AM413" s="85"/>
      <c r="AN413" s="85"/>
      <c r="AO413" s="85"/>
      <c r="AP413" s="85"/>
      <c r="AQ413" s="85"/>
      <c r="AR413" s="85"/>
      <c r="AS413" s="85"/>
      <c r="AT413" s="85"/>
      <c r="AU413" s="85"/>
      <c r="AV413" s="85"/>
      <c r="AW413" s="85"/>
      <c r="AX413" s="85"/>
    </row>
    <row r="414" spans="2:50" s="154" customFormat="1" ht="13" outlineLevel="1">
      <c r="B414" s="155" t="s">
        <v>706</v>
      </c>
      <c r="C414" s="32" t="s">
        <v>707</v>
      </c>
      <c r="D414" s="49">
        <v>1.5</v>
      </c>
      <c r="E414" s="16">
        <v>43301</v>
      </c>
      <c r="F414" s="26" t="s">
        <v>12</v>
      </c>
      <c r="G414" s="27" t="s">
        <v>1292</v>
      </c>
      <c r="H414" s="81">
        <f t="shared" si="141"/>
        <v>60</v>
      </c>
      <c r="I414" s="82">
        <v>60</v>
      </c>
      <c r="J414" s="82">
        <v>0</v>
      </c>
      <c r="K414" s="258">
        <v>0</v>
      </c>
      <c r="L414" s="177" t="s">
        <v>1293</v>
      </c>
      <c r="M414" s="177" t="s">
        <v>1293</v>
      </c>
      <c r="N414" s="177" t="s">
        <v>1293</v>
      </c>
      <c r="O414" s="177" t="s">
        <v>1293</v>
      </c>
      <c r="P414" s="177" t="s">
        <v>1293</v>
      </c>
      <c r="Q414" s="85" t="s">
        <v>1139</v>
      </c>
      <c r="R414" s="85" t="s">
        <v>1139</v>
      </c>
      <c r="S414" s="179" t="s">
        <v>1302</v>
      </c>
      <c r="T414" s="85"/>
      <c r="U414" s="31">
        <f t="shared" si="133"/>
        <v>0</v>
      </c>
      <c r="V414" s="80"/>
      <c r="W414" s="276"/>
      <c r="X414" s="85"/>
      <c r="Y414" s="85">
        <f t="shared" si="134"/>
        <v>0</v>
      </c>
      <c r="AA414" s="85"/>
      <c r="AB414" s="85">
        <f t="shared" si="135"/>
        <v>0</v>
      </c>
      <c r="AC414" s="85"/>
      <c r="AD414" s="31">
        <f t="shared" si="136"/>
        <v>0</v>
      </c>
      <c r="AE414" s="31"/>
      <c r="AF414" s="85"/>
      <c r="AG414" s="85">
        <f t="shared" si="137"/>
        <v>0</v>
      </c>
      <c r="AH414" s="31">
        <f t="shared" si="138"/>
        <v>0</v>
      </c>
      <c r="AI414" s="85"/>
      <c r="AJ414" s="31">
        <f t="shared" si="139"/>
        <v>0</v>
      </c>
      <c r="AK414" s="31">
        <f t="shared" si="140"/>
        <v>0</v>
      </c>
      <c r="AL414" s="85"/>
      <c r="AM414" s="85"/>
      <c r="AN414" s="85"/>
      <c r="AO414" s="85"/>
      <c r="AP414" s="85"/>
      <c r="AQ414" s="85"/>
      <c r="AR414" s="85"/>
      <c r="AS414" s="85"/>
      <c r="AT414" s="85"/>
      <c r="AU414" s="85"/>
      <c r="AV414" s="85"/>
      <c r="AW414" s="85"/>
      <c r="AX414" s="85"/>
    </row>
    <row r="415" spans="2:50" s="154" customFormat="1" ht="13" outlineLevel="1">
      <c r="B415" s="155" t="s">
        <v>708</v>
      </c>
      <c r="C415" s="32" t="s">
        <v>709</v>
      </c>
      <c r="D415" s="49">
        <v>1.4</v>
      </c>
      <c r="E415" s="16">
        <v>43411</v>
      </c>
      <c r="F415" s="26" t="s">
        <v>12</v>
      </c>
      <c r="G415" s="27" t="s">
        <v>1292</v>
      </c>
      <c r="H415" s="81">
        <f t="shared" si="141"/>
        <v>336</v>
      </c>
      <c r="I415" s="82">
        <v>86</v>
      </c>
      <c r="J415" s="82">
        <v>250</v>
      </c>
      <c r="K415" s="258">
        <v>0</v>
      </c>
      <c r="L415" s="177" t="s">
        <v>1293</v>
      </c>
      <c r="M415" s="177" t="s">
        <v>1293</v>
      </c>
      <c r="N415" s="177" t="s">
        <v>1293</v>
      </c>
      <c r="O415" s="177" t="s">
        <v>1293</v>
      </c>
      <c r="P415" s="177" t="s">
        <v>1293</v>
      </c>
      <c r="Q415" s="85" t="s">
        <v>1139</v>
      </c>
      <c r="R415" s="85" t="s">
        <v>1139</v>
      </c>
      <c r="S415" s="179" t="s">
        <v>1304</v>
      </c>
      <c r="T415" s="85"/>
      <c r="U415" s="31">
        <f t="shared" si="133"/>
        <v>0</v>
      </c>
      <c r="V415" s="80"/>
      <c r="W415" s="276"/>
      <c r="X415" s="85"/>
      <c r="Y415" s="85">
        <f t="shared" si="134"/>
        <v>0</v>
      </c>
      <c r="AA415" s="85"/>
      <c r="AB415" s="85">
        <f t="shared" si="135"/>
        <v>0</v>
      </c>
      <c r="AC415" s="85"/>
      <c r="AD415" s="31">
        <f t="shared" si="136"/>
        <v>0</v>
      </c>
      <c r="AE415" s="31"/>
      <c r="AF415" s="85"/>
      <c r="AG415" s="85">
        <f t="shared" si="137"/>
        <v>0</v>
      </c>
      <c r="AH415" s="31">
        <f t="shared" si="138"/>
        <v>0</v>
      </c>
      <c r="AI415" s="85"/>
      <c r="AJ415" s="31">
        <f t="shared" si="139"/>
        <v>0</v>
      </c>
      <c r="AK415" s="31">
        <f t="shared" si="140"/>
        <v>0</v>
      </c>
      <c r="AL415" s="85"/>
      <c r="AM415" s="85"/>
      <c r="AN415" s="85"/>
      <c r="AO415" s="85"/>
      <c r="AP415" s="85"/>
      <c r="AQ415" s="85"/>
      <c r="AR415" s="85"/>
      <c r="AS415" s="85"/>
      <c r="AT415" s="85"/>
      <c r="AU415" s="85"/>
      <c r="AV415" s="85"/>
      <c r="AW415" s="85"/>
      <c r="AX415" s="85"/>
    </row>
    <row r="416" spans="2:50" s="154" customFormat="1" ht="13" outlineLevel="1">
      <c r="B416" s="87" t="s">
        <v>710</v>
      </c>
      <c r="C416" s="90" t="s">
        <v>711</v>
      </c>
      <c r="D416" s="295">
        <v>1</v>
      </c>
      <c r="E416" s="16">
        <v>43202</v>
      </c>
      <c r="F416" s="26" t="s">
        <v>12</v>
      </c>
      <c r="G416" s="27" t="s">
        <v>1292</v>
      </c>
      <c r="H416" s="81">
        <f t="shared" si="141"/>
        <v>50</v>
      </c>
      <c r="I416" s="82">
        <v>50</v>
      </c>
      <c r="J416" s="82">
        <v>0</v>
      </c>
      <c r="K416" s="258">
        <v>0</v>
      </c>
      <c r="L416" s="177" t="s">
        <v>1293</v>
      </c>
      <c r="M416" s="177" t="s">
        <v>1293</v>
      </c>
      <c r="N416" s="177" t="s">
        <v>1293</v>
      </c>
      <c r="O416" s="177" t="s">
        <v>1293</v>
      </c>
      <c r="P416" s="177" t="s">
        <v>1293</v>
      </c>
      <c r="Q416" s="85" t="s">
        <v>1140</v>
      </c>
      <c r="R416" s="85" t="s">
        <v>1139</v>
      </c>
      <c r="S416" s="179" t="s">
        <v>1294</v>
      </c>
      <c r="T416" s="85"/>
      <c r="U416" s="31">
        <f t="shared" si="133"/>
        <v>0</v>
      </c>
      <c r="V416" s="80"/>
      <c r="W416" s="276"/>
      <c r="X416" s="85"/>
      <c r="Y416" s="85">
        <f t="shared" si="134"/>
        <v>0</v>
      </c>
      <c r="AA416" s="85"/>
      <c r="AB416" s="85">
        <f t="shared" si="135"/>
        <v>0</v>
      </c>
      <c r="AC416" s="85"/>
      <c r="AD416" s="31">
        <f t="shared" si="136"/>
        <v>0</v>
      </c>
      <c r="AE416" s="31"/>
      <c r="AF416" s="85"/>
      <c r="AG416" s="85">
        <f t="shared" si="137"/>
        <v>0</v>
      </c>
      <c r="AH416" s="31">
        <f t="shared" si="138"/>
        <v>0</v>
      </c>
      <c r="AI416" s="85"/>
      <c r="AJ416" s="31">
        <f t="shared" si="139"/>
        <v>0</v>
      </c>
      <c r="AK416" s="31">
        <f t="shared" si="140"/>
        <v>0</v>
      </c>
      <c r="AL416" s="85"/>
      <c r="AM416" s="85"/>
      <c r="AN416" s="85"/>
      <c r="AO416" s="85"/>
      <c r="AP416" s="85"/>
      <c r="AQ416" s="85"/>
      <c r="AR416" s="85"/>
      <c r="AS416" s="85"/>
      <c r="AT416" s="85"/>
      <c r="AU416" s="85"/>
      <c r="AV416" s="85"/>
      <c r="AW416" s="85"/>
      <c r="AX416" s="85"/>
    </row>
    <row r="417" spans="2:50" s="154" customFormat="1" ht="39" outlineLevel="1">
      <c r="B417" s="87" t="s">
        <v>712</v>
      </c>
      <c r="C417" s="90" t="s">
        <v>713</v>
      </c>
      <c r="D417" s="49" t="s">
        <v>1456</v>
      </c>
      <c r="E417" s="16">
        <v>43573</v>
      </c>
      <c r="F417" s="26" t="s">
        <v>12</v>
      </c>
      <c r="G417" s="27" t="s">
        <v>1292</v>
      </c>
      <c r="H417" s="81">
        <f t="shared" si="141"/>
        <v>62</v>
      </c>
      <c r="I417" s="82">
        <v>45</v>
      </c>
      <c r="J417" s="82">
        <v>17</v>
      </c>
      <c r="K417" s="258">
        <v>0</v>
      </c>
      <c r="L417" s="177" t="s">
        <v>1293</v>
      </c>
      <c r="M417" s="177" t="s">
        <v>1293</v>
      </c>
      <c r="N417" s="177" t="s">
        <v>1293</v>
      </c>
      <c r="O417" s="177" t="s">
        <v>1293</v>
      </c>
      <c r="P417" s="177" t="s">
        <v>1293</v>
      </c>
      <c r="Q417" s="85" t="s">
        <v>1139</v>
      </c>
      <c r="R417" s="85" t="s">
        <v>1139</v>
      </c>
      <c r="S417" s="179" t="s">
        <v>1311</v>
      </c>
      <c r="T417" s="85"/>
      <c r="U417" s="31">
        <f t="shared" si="133"/>
        <v>0</v>
      </c>
      <c r="V417" s="80"/>
      <c r="W417" s="276"/>
      <c r="X417" s="85"/>
      <c r="Y417" s="85">
        <f t="shared" si="134"/>
        <v>0</v>
      </c>
      <c r="AA417" s="85"/>
      <c r="AB417" s="85">
        <f t="shared" si="135"/>
        <v>0</v>
      </c>
      <c r="AC417" s="85"/>
      <c r="AD417" s="31">
        <f t="shared" si="136"/>
        <v>0</v>
      </c>
      <c r="AE417" s="31"/>
      <c r="AF417" s="85"/>
      <c r="AG417" s="85">
        <f t="shared" si="137"/>
        <v>0</v>
      </c>
      <c r="AH417" s="31">
        <f t="shared" si="138"/>
        <v>0</v>
      </c>
      <c r="AI417" s="85"/>
      <c r="AJ417" s="31">
        <f t="shared" si="139"/>
        <v>0</v>
      </c>
      <c r="AK417" s="31">
        <f t="shared" si="140"/>
        <v>0</v>
      </c>
      <c r="AL417" s="85"/>
      <c r="AM417" s="85"/>
      <c r="AN417" s="85"/>
      <c r="AO417" s="85"/>
      <c r="AP417" s="85"/>
      <c r="AQ417" s="85"/>
      <c r="AR417" s="85"/>
      <c r="AS417" s="85"/>
      <c r="AT417" s="85"/>
      <c r="AU417" s="85"/>
      <c r="AV417" s="85"/>
      <c r="AW417" s="85"/>
      <c r="AX417" s="85"/>
    </row>
    <row r="418" spans="2:50" s="154" customFormat="1" ht="13" outlineLevel="1">
      <c r="B418" s="155" t="s">
        <v>715</v>
      </c>
      <c r="C418" s="32" t="s">
        <v>1457</v>
      </c>
      <c r="D418" s="49">
        <v>1.3</v>
      </c>
      <c r="E418" s="16">
        <v>43689</v>
      </c>
      <c r="F418" s="26" t="s">
        <v>12</v>
      </c>
      <c r="G418" s="27" t="s">
        <v>1292</v>
      </c>
      <c r="H418" s="81">
        <f t="shared" si="141"/>
        <v>205</v>
      </c>
      <c r="I418" s="82">
        <v>145</v>
      </c>
      <c r="J418" s="82">
        <v>60</v>
      </c>
      <c r="K418" s="258">
        <v>0</v>
      </c>
      <c r="L418" s="177" t="s">
        <v>1293</v>
      </c>
      <c r="M418" s="177" t="s">
        <v>1293</v>
      </c>
      <c r="N418" s="177" t="s">
        <v>1293</v>
      </c>
      <c r="O418" s="177" t="s">
        <v>1293</v>
      </c>
      <c r="P418" s="177" t="s">
        <v>1293</v>
      </c>
      <c r="Q418" s="85" t="s">
        <v>1139</v>
      </c>
      <c r="R418" s="85" t="s">
        <v>1139</v>
      </c>
      <c r="S418" s="179" t="s">
        <v>1304</v>
      </c>
      <c r="T418" s="85"/>
      <c r="U418" s="31">
        <f t="shared" si="133"/>
        <v>0</v>
      </c>
      <c r="V418" s="80"/>
      <c r="W418" s="276"/>
      <c r="X418" s="85"/>
      <c r="Y418" s="85">
        <f t="shared" si="134"/>
        <v>0</v>
      </c>
      <c r="AA418" s="85"/>
      <c r="AB418" s="85">
        <f t="shared" si="135"/>
        <v>0</v>
      </c>
      <c r="AC418" s="85"/>
      <c r="AD418" s="31">
        <f t="shared" si="136"/>
        <v>0</v>
      </c>
      <c r="AE418" s="31"/>
      <c r="AF418" s="85"/>
      <c r="AG418" s="85">
        <f t="shared" si="137"/>
        <v>0</v>
      </c>
      <c r="AH418" s="31">
        <f t="shared" si="138"/>
        <v>0</v>
      </c>
      <c r="AI418" s="85"/>
      <c r="AJ418" s="31">
        <f t="shared" si="139"/>
        <v>0</v>
      </c>
      <c r="AK418" s="31">
        <f t="shared" si="140"/>
        <v>0</v>
      </c>
      <c r="AL418" s="85"/>
      <c r="AM418" s="85"/>
      <c r="AN418" s="85"/>
      <c r="AO418" s="85"/>
      <c r="AP418" s="85"/>
      <c r="AQ418" s="85"/>
      <c r="AR418" s="85"/>
      <c r="AS418" s="85"/>
      <c r="AT418" s="85"/>
      <c r="AU418" s="85"/>
      <c r="AV418" s="85"/>
      <c r="AW418" s="85"/>
      <c r="AX418" s="85"/>
    </row>
    <row r="419" spans="2:50" s="154" customFormat="1" ht="13" outlineLevel="1">
      <c r="B419" s="155" t="s">
        <v>957</v>
      </c>
      <c r="C419" s="32" t="s">
        <v>1458</v>
      </c>
      <c r="D419" s="49">
        <v>1.2</v>
      </c>
      <c r="E419" s="16">
        <v>43689</v>
      </c>
      <c r="F419" s="26" t="s">
        <v>12</v>
      </c>
      <c r="G419" s="27" t="s">
        <v>1292</v>
      </c>
      <c r="H419" s="81">
        <f t="shared" si="141"/>
        <v>205</v>
      </c>
      <c r="I419" s="82">
        <v>135</v>
      </c>
      <c r="J419" s="82">
        <v>70</v>
      </c>
      <c r="K419" s="258">
        <v>0</v>
      </c>
      <c r="L419" s="177" t="s">
        <v>1293</v>
      </c>
      <c r="M419" s="177" t="s">
        <v>1293</v>
      </c>
      <c r="N419" s="177" t="s">
        <v>1293</v>
      </c>
      <c r="O419" s="177" t="s">
        <v>1293</v>
      </c>
      <c r="P419" s="177" t="s">
        <v>1293</v>
      </c>
      <c r="Q419" s="85" t="s">
        <v>1139</v>
      </c>
      <c r="R419" s="85" t="s">
        <v>1139</v>
      </c>
      <c r="S419" s="179" t="s">
        <v>1304</v>
      </c>
      <c r="T419" s="85"/>
      <c r="U419" s="31">
        <f t="shared" si="133"/>
        <v>0</v>
      </c>
      <c r="V419" s="80"/>
      <c r="W419" s="276"/>
      <c r="X419" s="85"/>
      <c r="Y419" s="85">
        <f t="shared" si="134"/>
        <v>0</v>
      </c>
      <c r="AA419" s="85"/>
      <c r="AB419" s="85">
        <f t="shared" si="135"/>
        <v>0</v>
      </c>
      <c r="AC419" s="85"/>
      <c r="AD419" s="31">
        <f t="shared" si="136"/>
        <v>0</v>
      </c>
      <c r="AE419" s="31"/>
      <c r="AF419" s="85"/>
      <c r="AG419" s="85">
        <f t="shared" si="137"/>
        <v>0</v>
      </c>
      <c r="AH419" s="31">
        <f t="shared" si="138"/>
        <v>0</v>
      </c>
      <c r="AI419" s="85"/>
      <c r="AJ419" s="31">
        <f t="shared" si="139"/>
        <v>0</v>
      </c>
      <c r="AK419" s="31">
        <f t="shared" si="140"/>
        <v>0</v>
      </c>
      <c r="AL419" s="85"/>
      <c r="AM419" s="85"/>
      <c r="AN419" s="85"/>
      <c r="AO419" s="85"/>
      <c r="AP419" s="85"/>
      <c r="AQ419" s="85"/>
      <c r="AR419" s="85"/>
      <c r="AS419" s="85"/>
      <c r="AT419" s="85"/>
      <c r="AU419" s="85"/>
      <c r="AV419" s="85"/>
      <c r="AW419" s="85"/>
      <c r="AX419" s="85"/>
    </row>
    <row r="420" spans="2:50" s="154" customFormat="1" ht="13" outlineLevel="1">
      <c r="B420" s="155" t="s">
        <v>958</v>
      </c>
      <c r="C420" s="24" t="s">
        <v>1459</v>
      </c>
      <c r="D420" s="25">
        <v>1.2</v>
      </c>
      <c r="E420" s="16">
        <v>43479</v>
      </c>
      <c r="F420" s="26" t="s">
        <v>12</v>
      </c>
      <c r="G420" s="27" t="s">
        <v>1292</v>
      </c>
      <c r="H420" s="81">
        <f t="shared" si="141"/>
        <v>720</v>
      </c>
      <c r="I420" s="82">
        <v>690</v>
      </c>
      <c r="J420" s="82">
        <v>30</v>
      </c>
      <c r="K420" s="258">
        <v>0</v>
      </c>
      <c r="L420" s="177" t="s">
        <v>1293</v>
      </c>
      <c r="M420" s="177" t="s">
        <v>1293</v>
      </c>
      <c r="N420" s="177" t="s">
        <v>1293</v>
      </c>
      <c r="O420" s="177" t="s">
        <v>1293</v>
      </c>
      <c r="P420" s="177" t="s">
        <v>1293</v>
      </c>
      <c r="Q420" s="85" t="s">
        <v>1139</v>
      </c>
      <c r="R420" s="85" t="s">
        <v>1139</v>
      </c>
      <c r="S420" s="179"/>
      <c r="T420" s="85"/>
      <c r="U420" s="31">
        <f t="shared" si="133"/>
        <v>0</v>
      </c>
      <c r="V420" s="80"/>
      <c r="W420" s="276"/>
      <c r="X420" s="85"/>
      <c r="Y420" s="85">
        <f t="shared" si="134"/>
        <v>0</v>
      </c>
      <c r="AA420" s="85"/>
      <c r="AB420" s="85">
        <f t="shared" si="135"/>
        <v>0</v>
      </c>
      <c r="AC420" s="85"/>
      <c r="AD420" s="31">
        <f t="shared" si="136"/>
        <v>0</v>
      </c>
      <c r="AE420" s="31"/>
      <c r="AF420" s="85"/>
      <c r="AG420" s="85">
        <f t="shared" si="137"/>
        <v>0</v>
      </c>
      <c r="AH420" s="31">
        <f t="shared" si="138"/>
        <v>0</v>
      </c>
      <c r="AI420" s="85"/>
      <c r="AJ420" s="31">
        <f t="shared" si="139"/>
        <v>0</v>
      </c>
      <c r="AK420" s="31">
        <f t="shared" si="140"/>
        <v>0</v>
      </c>
      <c r="AL420" s="85"/>
      <c r="AM420" s="85"/>
      <c r="AN420" s="85"/>
      <c r="AO420" s="85"/>
      <c r="AP420" s="85"/>
      <c r="AQ420" s="85"/>
      <c r="AR420" s="85"/>
      <c r="AS420" s="85"/>
      <c r="AT420" s="85"/>
      <c r="AU420" s="85"/>
      <c r="AV420" s="85"/>
      <c r="AW420" s="85"/>
      <c r="AX420" s="85"/>
    </row>
    <row r="421" spans="2:50" s="154" customFormat="1" ht="13" outlineLevel="1">
      <c r="B421" s="155" t="s">
        <v>959</v>
      </c>
      <c r="C421" s="24" t="s">
        <v>1460</v>
      </c>
      <c r="D421" s="86">
        <v>1.1000000000000001</v>
      </c>
      <c r="E421" s="16">
        <v>43662</v>
      </c>
      <c r="F421" s="26" t="s">
        <v>12</v>
      </c>
      <c r="G421" s="27" t="s">
        <v>1292</v>
      </c>
      <c r="H421" s="81">
        <f t="shared" si="141"/>
        <v>60</v>
      </c>
      <c r="I421" s="82">
        <v>60</v>
      </c>
      <c r="J421" s="82">
        <v>0</v>
      </c>
      <c r="K421" s="258">
        <v>0</v>
      </c>
      <c r="L421" s="177" t="s">
        <v>1293</v>
      </c>
      <c r="M421" s="177" t="s">
        <v>1293</v>
      </c>
      <c r="N421" s="177" t="s">
        <v>1293</v>
      </c>
      <c r="O421" s="177" t="s">
        <v>1293</v>
      </c>
      <c r="P421" s="177" t="s">
        <v>1293</v>
      </c>
      <c r="Q421" s="85" t="s">
        <v>1139</v>
      </c>
      <c r="R421" s="85" t="s">
        <v>1139</v>
      </c>
      <c r="S421" s="179"/>
      <c r="T421" s="85"/>
      <c r="U421" s="31">
        <f t="shared" si="133"/>
        <v>0</v>
      </c>
      <c r="V421" s="80"/>
      <c r="W421" s="276"/>
      <c r="X421" s="85"/>
      <c r="Y421" s="85">
        <f t="shared" si="134"/>
        <v>0</v>
      </c>
      <c r="AA421" s="85"/>
      <c r="AB421" s="85">
        <f t="shared" si="135"/>
        <v>0</v>
      </c>
      <c r="AC421" s="85"/>
      <c r="AD421" s="31">
        <f t="shared" si="136"/>
        <v>0</v>
      </c>
      <c r="AE421" s="31"/>
      <c r="AF421" s="85"/>
      <c r="AG421" s="85">
        <f t="shared" si="137"/>
        <v>0</v>
      </c>
      <c r="AH421" s="31">
        <f t="shared" si="138"/>
        <v>0</v>
      </c>
      <c r="AI421" s="85"/>
      <c r="AJ421" s="31">
        <f t="shared" si="139"/>
        <v>0</v>
      </c>
      <c r="AK421" s="31">
        <f t="shared" si="140"/>
        <v>0</v>
      </c>
      <c r="AL421" s="85"/>
      <c r="AM421" s="85"/>
      <c r="AN421" s="85"/>
      <c r="AO421" s="85"/>
      <c r="AP421" s="85"/>
      <c r="AQ421" s="85"/>
      <c r="AR421" s="85"/>
      <c r="AS421" s="85"/>
      <c r="AT421" s="85"/>
      <c r="AU421" s="85"/>
      <c r="AV421" s="85"/>
      <c r="AW421" s="85"/>
      <c r="AX421" s="85"/>
    </row>
    <row r="422" spans="2:50" s="154" customFormat="1" ht="13" outlineLevel="1">
      <c r="B422" s="155" t="s">
        <v>716</v>
      </c>
      <c r="C422" s="32" t="s">
        <v>717</v>
      </c>
      <c r="D422" s="86">
        <v>2.1</v>
      </c>
      <c r="E422" s="16">
        <v>43580</v>
      </c>
      <c r="F422" s="26" t="s">
        <v>12</v>
      </c>
      <c r="G422" s="27" t="s">
        <v>1292</v>
      </c>
      <c r="H422" s="81">
        <f t="shared" si="141"/>
        <v>560</v>
      </c>
      <c r="I422" s="82">
        <v>315</v>
      </c>
      <c r="J422" s="82">
        <v>245</v>
      </c>
      <c r="K422" s="258">
        <v>0</v>
      </c>
      <c r="L422" s="177" t="s">
        <v>1293</v>
      </c>
      <c r="M422" s="177" t="s">
        <v>1293</v>
      </c>
      <c r="N422" s="177" t="s">
        <v>1293</v>
      </c>
      <c r="O422" s="177" t="s">
        <v>1293</v>
      </c>
      <c r="P422" s="177" t="s">
        <v>1293</v>
      </c>
      <c r="Q422" s="85" t="s">
        <v>1140</v>
      </c>
      <c r="R422" s="85" t="s">
        <v>1139</v>
      </c>
      <c r="S422" s="179" t="s">
        <v>1294</v>
      </c>
      <c r="T422" s="85"/>
      <c r="U422" s="31">
        <f t="shared" si="133"/>
        <v>0</v>
      </c>
      <c r="V422" s="80"/>
      <c r="W422" s="276"/>
      <c r="X422" s="85"/>
      <c r="Y422" s="85">
        <f t="shared" si="134"/>
        <v>0</v>
      </c>
      <c r="AA422" s="85"/>
      <c r="AB422" s="85">
        <f t="shared" si="135"/>
        <v>0</v>
      </c>
      <c r="AC422" s="85"/>
      <c r="AD422" s="31">
        <f t="shared" si="136"/>
        <v>0</v>
      </c>
      <c r="AE422" s="31"/>
      <c r="AF422" s="85"/>
      <c r="AG422" s="85">
        <f t="shared" si="137"/>
        <v>0</v>
      </c>
      <c r="AH422" s="31">
        <f t="shared" si="138"/>
        <v>0</v>
      </c>
      <c r="AI422" s="85"/>
      <c r="AJ422" s="31">
        <f t="shared" si="139"/>
        <v>0</v>
      </c>
      <c r="AK422" s="31">
        <f t="shared" si="140"/>
        <v>0</v>
      </c>
      <c r="AL422" s="85"/>
      <c r="AM422" s="85"/>
      <c r="AN422" s="85"/>
      <c r="AO422" s="85"/>
      <c r="AP422" s="85"/>
      <c r="AQ422" s="85"/>
      <c r="AR422" s="85"/>
      <c r="AS422" s="85"/>
      <c r="AT422" s="85"/>
      <c r="AU422" s="85"/>
      <c r="AV422" s="85"/>
      <c r="AW422" s="85"/>
      <c r="AX422" s="85"/>
    </row>
    <row r="423" spans="2:50" s="154" customFormat="1" ht="13" outlineLevel="1">
      <c r="B423" s="155" t="s">
        <v>718</v>
      </c>
      <c r="C423" s="32" t="s">
        <v>719</v>
      </c>
      <c r="D423" s="25" t="s">
        <v>714</v>
      </c>
      <c r="E423" s="16">
        <v>42986</v>
      </c>
      <c r="F423" s="26" t="s">
        <v>12</v>
      </c>
      <c r="G423" s="27" t="s">
        <v>1292</v>
      </c>
      <c r="H423" s="81">
        <f t="shared" si="141"/>
        <v>42</v>
      </c>
      <c r="I423" s="82">
        <v>42</v>
      </c>
      <c r="J423" s="82">
        <v>0</v>
      </c>
      <c r="K423" s="258">
        <v>0</v>
      </c>
      <c r="L423" s="177" t="s">
        <v>1293</v>
      </c>
      <c r="M423" s="177" t="s">
        <v>1293</v>
      </c>
      <c r="N423" s="177" t="s">
        <v>1293</v>
      </c>
      <c r="O423" s="177" t="s">
        <v>1293</v>
      </c>
      <c r="P423" s="177" t="s">
        <v>1293</v>
      </c>
      <c r="Q423" s="85" t="s">
        <v>1140</v>
      </c>
      <c r="R423" s="85" t="s">
        <v>1139</v>
      </c>
      <c r="S423" s="179" t="s">
        <v>1294</v>
      </c>
      <c r="T423" s="85"/>
      <c r="U423" s="31">
        <f t="shared" si="133"/>
        <v>0</v>
      </c>
      <c r="V423" s="80"/>
      <c r="W423" s="276"/>
      <c r="X423" s="85"/>
      <c r="Y423" s="85">
        <f t="shared" si="134"/>
        <v>0</v>
      </c>
      <c r="AA423" s="85"/>
      <c r="AB423" s="85">
        <f t="shared" si="135"/>
        <v>0</v>
      </c>
      <c r="AC423" s="85"/>
      <c r="AD423" s="31">
        <f t="shared" si="136"/>
        <v>0</v>
      </c>
      <c r="AE423" s="31"/>
      <c r="AF423" s="85"/>
      <c r="AG423" s="85">
        <f t="shared" si="137"/>
        <v>0</v>
      </c>
      <c r="AH423" s="31">
        <f t="shared" si="138"/>
        <v>0</v>
      </c>
      <c r="AI423" s="85"/>
      <c r="AJ423" s="31">
        <f t="shared" si="139"/>
        <v>0</v>
      </c>
      <c r="AK423" s="31">
        <f t="shared" si="140"/>
        <v>0</v>
      </c>
      <c r="AL423" s="85"/>
      <c r="AM423" s="85"/>
      <c r="AN423" s="85"/>
      <c r="AO423" s="85"/>
      <c r="AP423" s="85"/>
      <c r="AQ423" s="85"/>
      <c r="AR423" s="85"/>
      <c r="AS423" s="85"/>
      <c r="AT423" s="85"/>
      <c r="AU423" s="85"/>
      <c r="AV423" s="85"/>
      <c r="AW423" s="85"/>
      <c r="AX423" s="85"/>
    </row>
    <row r="424" spans="2:50" s="154" customFormat="1" ht="13" outlineLevel="1">
      <c r="B424" s="155" t="s">
        <v>720</v>
      </c>
      <c r="C424" s="32" t="s">
        <v>721</v>
      </c>
      <c r="D424" s="86">
        <v>1</v>
      </c>
      <c r="E424" s="16">
        <v>42993</v>
      </c>
      <c r="F424" s="26" t="s">
        <v>12</v>
      </c>
      <c r="G424" s="27" t="s">
        <v>1292</v>
      </c>
      <c r="H424" s="81">
        <f t="shared" si="141"/>
        <v>43</v>
      </c>
      <c r="I424" s="82">
        <v>31</v>
      </c>
      <c r="J424" s="82">
        <v>12</v>
      </c>
      <c r="K424" s="258">
        <v>0</v>
      </c>
      <c r="L424" s="177" t="s">
        <v>1293</v>
      </c>
      <c r="M424" s="177" t="s">
        <v>1293</v>
      </c>
      <c r="N424" s="177" t="s">
        <v>1293</v>
      </c>
      <c r="O424" s="177" t="s">
        <v>1293</v>
      </c>
      <c r="P424" s="177" t="s">
        <v>1293</v>
      </c>
      <c r="Q424" s="85" t="s">
        <v>1140</v>
      </c>
      <c r="R424" s="85" t="s">
        <v>1139</v>
      </c>
      <c r="S424" s="179" t="s">
        <v>1294</v>
      </c>
      <c r="T424" s="85"/>
      <c r="U424" s="31">
        <f t="shared" si="133"/>
        <v>0</v>
      </c>
      <c r="V424" s="80"/>
      <c r="W424" s="276"/>
      <c r="X424" s="85"/>
      <c r="Y424" s="85">
        <f t="shared" si="134"/>
        <v>0</v>
      </c>
      <c r="AA424" s="85"/>
      <c r="AB424" s="85">
        <f t="shared" si="135"/>
        <v>0</v>
      </c>
      <c r="AC424" s="85"/>
      <c r="AD424" s="31">
        <f t="shared" si="136"/>
        <v>0</v>
      </c>
      <c r="AE424" s="31"/>
      <c r="AF424" s="85"/>
      <c r="AG424" s="85">
        <f t="shared" si="137"/>
        <v>0</v>
      </c>
      <c r="AH424" s="31">
        <f t="shared" si="138"/>
        <v>0</v>
      </c>
      <c r="AI424" s="85"/>
      <c r="AJ424" s="31">
        <f t="shared" si="139"/>
        <v>0</v>
      </c>
      <c r="AK424" s="31">
        <f t="shared" si="140"/>
        <v>0</v>
      </c>
      <c r="AL424" s="85"/>
      <c r="AM424" s="85"/>
      <c r="AN424" s="85"/>
      <c r="AO424" s="85"/>
      <c r="AP424" s="85"/>
      <c r="AQ424" s="85"/>
      <c r="AR424" s="85"/>
      <c r="AS424" s="85"/>
      <c r="AT424" s="85"/>
      <c r="AU424" s="85"/>
      <c r="AV424" s="85"/>
      <c r="AW424" s="85"/>
      <c r="AX424" s="85"/>
    </row>
    <row r="425" spans="2:50" s="154" customFormat="1" ht="13" outlineLevel="1">
      <c r="B425" s="155" t="s">
        <v>722</v>
      </c>
      <c r="C425" s="32" t="s">
        <v>723</v>
      </c>
      <c r="D425" s="25" t="s">
        <v>517</v>
      </c>
      <c r="E425" s="16">
        <v>43070</v>
      </c>
      <c r="F425" s="26" t="s">
        <v>12</v>
      </c>
      <c r="G425" s="27" t="s">
        <v>1292</v>
      </c>
      <c r="H425" s="81">
        <f t="shared" si="141"/>
        <v>390</v>
      </c>
      <c r="I425" s="82">
        <v>105</v>
      </c>
      <c r="J425" s="82">
        <v>285</v>
      </c>
      <c r="K425" s="258">
        <v>0</v>
      </c>
      <c r="L425" s="177" t="s">
        <v>1293</v>
      </c>
      <c r="M425" s="177" t="s">
        <v>1293</v>
      </c>
      <c r="N425" s="177" t="s">
        <v>1293</v>
      </c>
      <c r="O425" s="177" t="s">
        <v>1293</v>
      </c>
      <c r="P425" s="177" t="s">
        <v>1293</v>
      </c>
      <c r="Q425" s="85" t="s">
        <v>1140</v>
      </c>
      <c r="R425" s="85" t="s">
        <v>1139</v>
      </c>
      <c r="S425" s="179" t="s">
        <v>1294</v>
      </c>
      <c r="T425" s="85"/>
      <c r="U425" s="31">
        <f t="shared" si="133"/>
        <v>0</v>
      </c>
      <c r="V425" s="80"/>
      <c r="W425" s="276"/>
      <c r="X425" s="85"/>
      <c r="Y425" s="85">
        <f t="shared" si="134"/>
        <v>0</v>
      </c>
      <c r="AA425" s="85"/>
      <c r="AB425" s="85">
        <f t="shared" si="135"/>
        <v>0</v>
      </c>
      <c r="AC425" s="85"/>
      <c r="AD425" s="31">
        <f t="shared" si="136"/>
        <v>0</v>
      </c>
      <c r="AE425" s="31"/>
      <c r="AF425" s="85"/>
      <c r="AG425" s="85">
        <f t="shared" si="137"/>
        <v>0</v>
      </c>
      <c r="AH425" s="31">
        <f t="shared" si="138"/>
        <v>0</v>
      </c>
      <c r="AI425" s="85"/>
      <c r="AJ425" s="31">
        <f t="shared" si="139"/>
        <v>0</v>
      </c>
      <c r="AK425" s="31">
        <f t="shared" si="140"/>
        <v>0</v>
      </c>
      <c r="AL425" s="85"/>
      <c r="AM425" s="85"/>
      <c r="AN425" s="85"/>
      <c r="AO425" s="85"/>
      <c r="AP425" s="85"/>
      <c r="AQ425" s="85"/>
      <c r="AR425" s="85"/>
      <c r="AS425" s="85"/>
      <c r="AT425" s="85"/>
      <c r="AU425" s="85"/>
      <c r="AV425" s="85"/>
      <c r="AW425" s="85"/>
      <c r="AX425" s="85"/>
    </row>
    <row r="426" spans="2:50" s="154" customFormat="1" ht="13" outlineLevel="1">
      <c r="B426" s="155" t="s">
        <v>724</v>
      </c>
      <c r="C426" s="32" t="s">
        <v>725</v>
      </c>
      <c r="D426" s="86">
        <v>1</v>
      </c>
      <c r="E426" s="16">
        <v>43000</v>
      </c>
      <c r="F426" s="26" t="s">
        <v>12</v>
      </c>
      <c r="G426" s="27" t="s">
        <v>1292</v>
      </c>
      <c r="H426" s="81">
        <f t="shared" si="141"/>
        <v>120</v>
      </c>
      <c r="I426" s="82">
        <v>20</v>
      </c>
      <c r="J426" s="82">
        <v>100</v>
      </c>
      <c r="K426" s="258">
        <v>0</v>
      </c>
      <c r="L426" s="177" t="s">
        <v>1293</v>
      </c>
      <c r="M426" s="177" t="s">
        <v>1293</v>
      </c>
      <c r="N426" s="177" t="s">
        <v>1293</v>
      </c>
      <c r="O426" s="177" t="s">
        <v>1293</v>
      </c>
      <c r="P426" s="177" t="s">
        <v>1293</v>
      </c>
      <c r="Q426" s="85" t="s">
        <v>1140</v>
      </c>
      <c r="R426" s="85" t="s">
        <v>1139</v>
      </c>
      <c r="S426" s="179" t="s">
        <v>1294</v>
      </c>
      <c r="T426" s="85"/>
      <c r="U426" s="31">
        <f t="shared" si="133"/>
        <v>0</v>
      </c>
      <c r="V426" s="80"/>
      <c r="W426" s="276"/>
      <c r="X426" s="85"/>
      <c r="Y426" s="85">
        <f t="shared" si="134"/>
        <v>0</v>
      </c>
      <c r="AA426" s="85"/>
      <c r="AB426" s="85">
        <f t="shared" si="135"/>
        <v>0</v>
      </c>
      <c r="AC426" s="85"/>
      <c r="AD426" s="31">
        <f t="shared" si="136"/>
        <v>0</v>
      </c>
      <c r="AE426" s="31"/>
      <c r="AF426" s="85"/>
      <c r="AG426" s="85">
        <f t="shared" si="137"/>
        <v>0</v>
      </c>
      <c r="AH426" s="31">
        <f t="shared" si="138"/>
        <v>0</v>
      </c>
      <c r="AI426" s="85"/>
      <c r="AJ426" s="31">
        <f t="shared" si="139"/>
        <v>0</v>
      </c>
      <c r="AK426" s="31">
        <f t="shared" si="140"/>
        <v>0</v>
      </c>
      <c r="AL426" s="85"/>
      <c r="AM426" s="85"/>
      <c r="AN426" s="85"/>
      <c r="AO426" s="85"/>
      <c r="AP426" s="85"/>
      <c r="AQ426" s="85"/>
      <c r="AR426" s="85"/>
      <c r="AS426" s="85"/>
      <c r="AT426" s="85"/>
      <c r="AU426" s="85"/>
      <c r="AV426" s="85"/>
      <c r="AW426" s="85"/>
      <c r="AX426" s="85"/>
    </row>
    <row r="427" spans="2:50" s="154" customFormat="1" ht="13" outlineLevel="1">
      <c r="B427" s="155" t="s">
        <v>726</v>
      </c>
      <c r="C427" s="32" t="s">
        <v>727</v>
      </c>
      <c r="D427" s="25" t="s">
        <v>140</v>
      </c>
      <c r="E427" s="16">
        <v>43046</v>
      </c>
      <c r="F427" s="26" t="s">
        <v>12</v>
      </c>
      <c r="G427" s="27" t="s">
        <v>1292</v>
      </c>
      <c r="H427" s="81">
        <f t="shared" si="141"/>
        <v>57</v>
      </c>
      <c r="I427" s="82">
        <v>51</v>
      </c>
      <c r="J427" s="82">
        <v>6</v>
      </c>
      <c r="K427" s="258">
        <v>0</v>
      </c>
      <c r="L427" s="177" t="s">
        <v>1293</v>
      </c>
      <c r="M427" s="177" t="s">
        <v>1293</v>
      </c>
      <c r="N427" s="177" t="s">
        <v>1293</v>
      </c>
      <c r="O427" s="177" t="s">
        <v>1293</v>
      </c>
      <c r="P427" s="177" t="s">
        <v>1293</v>
      </c>
      <c r="Q427" s="85" t="s">
        <v>1140</v>
      </c>
      <c r="R427" s="85" t="s">
        <v>1139</v>
      </c>
      <c r="S427" s="179" t="s">
        <v>1294</v>
      </c>
      <c r="T427" s="85"/>
      <c r="U427" s="31">
        <f t="shared" si="133"/>
        <v>0</v>
      </c>
      <c r="V427" s="80"/>
      <c r="W427" s="276"/>
      <c r="X427" s="85"/>
      <c r="Y427" s="85">
        <f t="shared" si="134"/>
        <v>0</v>
      </c>
      <c r="AA427" s="85"/>
      <c r="AB427" s="85">
        <f t="shared" si="135"/>
        <v>0</v>
      </c>
      <c r="AC427" s="85"/>
      <c r="AD427" s="31">
        <f t="shared" si="136"/>
        <v>0</v>
      </c>
      <c r="AE427" s="31"/>
      <c r="AF427" s="85"/>
      <c r="AG427" s="85">
        <f t="shared" si="137"/>
        <v>0</v>
      </c>
      <c r="AH427" s="31">
        <f t="shared" si="138"/>
        <v>0</v>
      </c>
      <c r="AI427" s="85"/>
      <c r="AJ427" s="31">
        <f t="shared" si="139"/>
        <v>0</v>
      </c>
      <c r="AK427" s="31">
        <f t="shared" si="140"/>
        <v>0</v>
      </c>
      <c r="AL427" s="85"/>
      <c r="AM427" s="85"/>
      <c r="AN427" s="85"/>
      <c r="AO427" s="85"/>
      <c r="AP427" s="85"/>
      <c r="AQ427" s="85"/>
      <c r="AR427" s="85"/>
      <c r="AS427" s="85"/>
      <c r="AT427" s="85"/>
      <c r="AU427" s="85"/>
      <c r="AV427" s="85"/>
      <c r="AW427" s="85"/>
      <c r="AX427" s="85"/>
    </row>
    <row r="428" spans="2:50" s="154" customFormat="1" ht="13" outlineLevel="1">
      <c r="B428" s="155" t="s">
        <v>728</v>
      </c>
      <c r="C428" s="32" t="s">
        <v>729</v>
      </c>
      <c r="D428" s="25" t="s">
        <v>140</v>
      </c>
      <c r="E428" s="16">
        <v>43048</v>
      </c>
      <c r="F428" s="26" t="s">
        <v>938</v>
      </c>
      <c r="G428" s="27" t="s">
        <v>1292</v>
      </c>
      <c r="H428" s="81">
        <f t="shared" si="141"/>
        <v>55</v>
      </c>
      <c r="I428" s="82">
        <v>49</v>
      </c>
      <c r="J428" s="82">
        <v>6</v>
      </c>
      <c r="K428" s="258">
        <v>0</v>
      </c>
      <c r="L428" s="177" t="s">
        <v>1293</v>
      </c>
      <c r="M428" s="177" t="s">
        <v>1293</v>
      </c>
      <c r="N428" s="177" t="s">
        <v>1293</v>
      </c>
      <c r="O428" s="177" t="s">
        <v>1293</v>
      </c>
      <c r="P428" s="177" t="s">
        <v>1293</v>
      </c>
      <c r="Q428" s="85" t="s">
        <v>1140</v>
      </c>
      <c r="R428" s="85" t="s">
        <v>1139</v>
      </c>
      <c r="S428" s="179" t="s">
        <v>1294</v>
      </c>
      <c r="T428" s="85"/>
      <c r="U428" s="31">
        <f t="shared" si="133"/>
        <v>0</v>
      </c>
      <c r="V428" s="80"/>
      <c r="W428" s="276"/>
      <c r="X428" s="85"/>
      <c r="Y428" s="85">
        <f t="shared" si="134"/>
        <v>0</v>
      </c>
      <c r="AA428" s="85"/>
      <c r="AB428" s="85">
        <f t="shared" si="135"/>
        <v>0</v>
      </c>
      <c r="AC428" s="85"/>
      <c r="AD428" s="31">
        <f t="shared" si="136"/>
        <v>0</v>
      </c>
      <c r="AE428" s="31"/>
      <c r="AF428" s="85"/>
      <c r="AG428" s="85">
        <f t="shared" si="137"/>
        <v>0</v>
      </c>
      <c r="AH428" s="31">
        <f t="shared" si="138"/>
        <v>0</v>
      </c>
      <c r="AI428" s="85"/>
      <c r="AJ428" s="31">
        <f t="shared" si="139"/>
        <v>0</v>
      </c>
      <c r="AK428" s="31">
        <f t="shared" si="140"/>
        <v>0</v>
      </c>
      <c r="AL428" s="85"/>
      <c r="AM428" s="85"/>
      <c r="AN428" s="85"/>
      <c r="AO428" s="85"/>
      <c r="AP428" s="85"/>
      <c r="AQ428" s="85"/>
      <c r="AR428" s="85"/>
      <c r="AS428" s="85"/>
      <c r="AT428" s="85"/>
      <c r="AU428" s="85"/>
      <c r="AV428" s="85"/>
      <c r="AW428" s="85"/>
      <c r="AX428" s="85"/>
    </row>
    <row r="429" spans="2:50" s="154" customFormat="1" ht="13" outlineLevel="1">
      <c r="B429" s="155" t="s">
        <v>730</v>
      </c>
      <c r="C429" s="32" t="s">
        <v>731</v>
      </c>
      <c r="D429" s="86">
        <v>2</v>
      </c>
      <c r="E429" s="16">
        <v>43372</v>
      </c>
      <c r="F429" s="26" t="s">
        <v>12</v>
      </c>
      <c r="G429" s="27" t="s">
        <v>1292</v>
      </c>
      <c r="H429" s="81">
        <f t="shared" si="141"/>
        <v>350</v>
      </c>
      <c r="I429" s="82">
        <v>170</v>
      </c>
      <c r="J429" s="82">
        <v>180</v>
      </c>
      <c r="K429" s="258">
        <v>0</v>
      </c>
      <c r="L429" s="177" t="s">
        <v>1293</v>
      </c>
      <c r="M429" s="177" t="s">
        <v>1293</v>
      </c>
      <c r="N429" s="177" t="s">
        <v>1293</v>
      </c>
      <c r="O429" s="177" t="s">
        <v>1293</v>
      </c>
      <c r="P429" s="177" t="s">
        <v>1293</v>
      </c>
      <c r="Q429" s="85" t="s">
        <v>1140</v>
      </c>
      <c r="R429" s="85" t="s">
        <v>1139</v>
      </c>
      <c r="S429" s="179" t="s">
        <v>1294</v>
      </c>
      <c r="T429" s="85"/>
      <c r="U429" s="31">
        <f t="shared" si="133"/>
        <v>0</v>
      </c>
      <c r="V429" s="80"/>
      <c r="W429" s="276"/>
      <c r="X429" s="85"/>
      <c r="Y429" s="85">
        <f t="shared" si="134"/>
        <v>0</v>
      </c>
      <c r="AA429" s="85"/>
      <c r="AB429" s="85">
        <f t="shared" si="135"/>
        <v>0</v>
      </c>
      <c r="AC429" s="85"/>
      <c r="AD429" s="31">
        <f t="shared" si="136"/>
        <v>0</v>
      </c>
      <c r="AE429" s="31"/>
      <c r="AF429" s="85"/>
      <c r="AG429" s="85">
        <f t="shared" si="137"/>
        <v>0</v>
      </c>
      <c r="AH429" s="31">
        <f t="shared" si="138"/>
        <v>0</v>
      </c>
      <c r="AI429" s="85"/>
      <c r="AJ429" s="31">
        <f t="shared" si="139"/>
        <v>0</v>
      </c>
      <c r="AK429" s="31">
        <f t="shared" si="140"/>
        <v>0</v>
      </c>
      <c r="AL429" s="85"/>
      <c r="AM429" s="85"/>
      <c r="AN429" s="85"/>
      <c r="AO429" s="85"/>
      <c r="AP429" s="85"/>
      <c r="AQ429" s="85"/>
      <c r="AR429" s="85"/>
      <c r="AS429" s="85"/>
      <c r="AT429" s="85"/>
      <c r="AU429" s="85"/>
      <c r="AV429" s="85"/>
      <c r="AW429" s="85"/>
      <c r="AX429" s="85"/>
    </row>
    <row r="430" spans="2:50" s="154" customFormat="1" ht="13" outlineLevel="1">
      <c r="B430" s="52" t="s">
        <v>732</v>
      </c>
      <c r="C430" s="91" t="s">
        <v>733</v>
      </c>
      <c r="D430" s="25" t="s">
        <v>517</v>
      </c>
      <c r="E430" s="16">
        <v>43206</v>
      </c>
      <c r="F430" s="26" t="s">
        <v>12</v>
      </c>
      <c r="G430" s="27" t="s">
        <v>1292</v>
      </c>
      <c r="H430" s="81">
        <f t="shared" si="141"/>
        <v>128</v>
      </c>
      <c r="I430" s="82">
        <v>128</v>
      </c>
      <c r="J430" s="82">
        <v>0</v>
      </c>
      <c r="K430" s="258">
        <v>0</v>
      </c>
      <c r="L430" s="177" t="s">
        <v>1293</v>
      </c>
      <c r="M430" s="177" t="s">
        <v>1293</v>
      </c>
      <c r="N430" s="177" t="s">
        <v>1293</v>
      </c>
      <c r="O430" s="177" t="s">
        <v>1293</v>
      </c>
      <c r="P430" s="177" t="s">
        <v>1293</v>
      </c>
      <c r="Q430" s="85" t="s">
        <v>1139</v>
      </c>
      <c r="R430" s="85" t="s">
        <v>1139</v>
      </c>
      <c r="S430" s="179" t="s">
        <v>1294</v>
      </c>
      <c r="T430" s="85"/>
      <c r="U430" s="31">
        <f t="shared" si="133"/>
        <v>0</v>
      </c>
      <c r="V430" s="80"/>
      <c r="W430" s="276"/>
      <c r="X430" s="85"/>
      <c r="Y430" s="85">
        <f t="shared" si="134"/>
        <v>0</v>
      </c>
      <c r="AA430" s="85"/>
      <c r="AB430" s="85">
        <f t="shared" si="135"/>
        <v>0</v>
      </c>
      <c r="AC430" s="85"/>
      <c r="AD430" s="31">
        <f t="shared" si="136"/>
        <v>0</v>
      </c>
      <c r="AE430" s="31"/>
      <c r="AF430" s="85"/>
      <c r="AG430" s="85">
        <f t="shared" si="137"/>
        <v>0</v>
      </c>
      <c r="AH430" s="31">
        <f t="shared" si="138"/>
        <v>0</v>
      </c>
      <c r="AI430" s="85"/>
      <c r="AJ430" s="31">
        <f t="shared" si="139"/>
        <v>0</v>
      </c>
      <c r="AK430" s="31">
        <f t="shared" si="140"/>
        <v>0</v>
      </c>
      <c r="AL430" s="85"/>
      <c r="AM430" s="85"/>
      <c r="AN430" s="85"/>
      <c r="AO430" s="85"/>
      <c r="AP430" s="85"/>
      <c r="AQ430" s="85"/>
      <c r="AR430" s="85"/>
      <c r="AS430" s="85"/>
      <c r="AT430" s="85"/>
      <c r="AU430" s="85"/>
      <c r="AV430" s="85"/>
      <c r="AW430" s="85"/>
      <c r="AX430" s="85"/>
    </row>
    <row r="431" spans="2:50" s="154" customFormat="1" ht="13" outlineLevel="1">
      <c r="B431" s="92" t="s">
        <v>734</v>
      </c>
      <c r="C431" s="91" t="s">
        <v>735</v>
      </c>
      <c r="D431" s="25">
        <v>1.3</v>
      </c>
      <c r="E431" s="16">
        <v>43434</v>
      </c>
      <c r="F431" s="26" t="s">
        <v>12</v>
      </c>
      <c r="G431" s="27" t="s">
        <v>1292</v>
      </c>
      <c r="H431" s="81">
        <f t="shared" si="141"/>
        <v>525</v>
      </c>
      <c r="I431" s="82">
        <v>520</v>
      </c>
      <c r="J431" s="82">
        <v>5</v>
      </c>
      <c r="K431" s="258">
        <v>0</v>
      </c>
      <c r="L431" s="177" t="s">
        <v>1293</v>
      </c>
      <c r="M431" s="177" t="s">
        <v>1293</v>
      </c>
      <c r="N431" s="177" t="s">
        <v>1293</v>
      </c>
      <c r="O431" s="177" t="s">
        <v>1293</v>
      </c>
      <c r="P431" s="177" t="s">
        <v>1293</v>
      </c>
      <c r="Q431" s="85" t="s">
        <v>1140</v>
      </c>
      <c r="R431" s="85" t="s">
        <v>1139</v>
      </c>
      <c r="S431" s="179" t="s">
        <v>1312</v>
      </c>
      <c r="T431" s="85"/>
      <c r="U431" s="31">
        <f t="shared" si="133"/>
        <v>0</v>
      </c>
      <c r="V431" s="80"/>
      <c r="W431" s="276"/>
      <c r="X431" s="85"/>
      <c r="Y431" s="85">
        <f t="shared" si="134"/>
        <v>0</v>
      </c>
      <c r="AA431" s="85"/>
      <c r="AB431" s="85">
        <f t="shared" si="135"/>
        <v>0</v>
      </c>
      <c r="AC431" s="85"/>
      <c r="AD431" s="31">
        <f t="shared" si="136"/>
        <v>0</v>
      </c>
      <c r="AE431" s="31"/>
      <c r="AF431" s="85"/>
      <c r="AG431" s="85">
        <f t="shared" si="137"/>
        <v>0</v>
      </c>
      <c r="AH431" s="31">
        <f t="shared" si="138"/>
        <v>0</v>
      </c>
      <c r="AI431" s="85"/>
      <c r="AJ431" s="31">
        <f t="shared" si="139"/>
        <v>0</v>
      </c>
      <c r="AK431" s="31">
        <f t="shared" si="140"/>
        <v>0</v>
      </c>
      <c r="AL431" s="85"/>
      <c r="AM431" s="85"/>
      <c r="AN431" s="85"/>
      <c r="AO431" s="85"/>
      <c r="AP431" s="85"/>
      <c r="AQ431" s="85"/>
      <c r="AR431" s="85"/>
      <c r="AS431" s="85"/>
      <c r="AT431" s="85"/>
      <c r="AU431" s="85"/>
      <c r="AV431" s="85"/>
      <c r="AW431" s="85"/>
      <c r="AX431" s="85"/>
    </row>
    <row r="432" spans="2:50" s="154" customFormat="1" ht="13" outlineLevel="1">
      <c r="B432" s="92" t="s">
        <v>736</v>
      </c>
      <c r="C432" s="91" t="s">
        <v>737</v>
      </c>
      <c r="D432" s="25" t="s">
        <v>594</v>
      </c>
      <c r="E432" s="16">
        <v>43381</v>
      </c>
      <c r="F432" s="26" t="s">
        <v>12</v>
      </c>
      <c r="G432" s="27" t="s">
        <v>1292</v>
      </c>
      <c r="H432" s="81">
        <f t="shared" si="141"/>
        <v>115</v>
      </c>
      <c r="I432" s="82">
        <v>105</v>
      </c>
      <c r="J432" s="82">
        <v>10</v>
      </c>
      <c r="K432" s="258">
        <v>0</v>
      </c>
      <c r="L432" s="177" t="s">
        <v>1293</v>
      </c>
      <c r="M432" s="177" t="s">
        <v>1293</v>
      </c>
      <c r="N432" s="177" t="s">
        <v>1293</v>
      </c>
      <c r="O432" s="177" t="s">
        <v>1293</v>
      </c>
      <c r="P432" s="177" t="s">
        <v>1293</v>
      </c>
      <c r="Q432" s="85" t="s">
        <v>1140</v>
      </c>
      <c r="R432" s="85" t="s">
        <v>1139</v>
      </c>
      <c r="S432" s="179" t="s">
        <v>1294</v>
      </c>
      <c r="T432" s="85"/>
      <c r="U432" s="31">
        <f t="shared" si="133"/>
        <v>0</v>
      </c>
      <c r="V432" s="80"/>
      <c r="W432" s="276"/>
      <c r="X432" s="85"/>
      <c r="Y432" s="85">
        <f t="shared" si="134"/>
        <v>0</v>
      </c>
      <c r="AA432" s="85"/>
      <c r="AB432" s="85">
        <f t="shared" si="135"/>
        <v>0</v>
      </c>
      <c r="AC432" s="85"/>
      <c r="AD432" s="31">
        <f t="shared" si="136"/>
        <v>0</v>
      </c>
      <c r="AE432" s="31"/>
      <c r="AF432" s="85"/>
      <c r="AG432" s="85">
        <f t="shared" si="137"/>
        <v>0</v>
      </c>
      <c r="AH432" s="31">
        <f t="shared" si="138"/>
        <v>0</v>
      </c>
      <c r="AI432" s="85"/>
      <c r="AJ432" s="31">
        <f t="shared" si="139"/>
        <v>0</v>
      </c>
      <c r="AK432" s="31">
        <f t="shared" si="140"/>
        <v>0</v>
      </c>
      <c r="AL432" s="85"/>
      <c r="AM432" s="85"/>
      <c r="AN432" s="85"/>
      <c r="AO432" s="85"/>
      <c r="AP432" s="85"/>
      <c r="AQ432" s="85"/>
      <c r="AR432" s="85"/>
      <c r="AS432" s="85"/>
      <c r="AT432" s="85"/>
      <c r="AU432" s="85"/>
      <c r="AV432" s="85"/>
      <c r="AW432" s="85"/>
      <c r="AX432" s="85"/>
    </row>
    <row r="433" spans="2:50" s="154" customFormat="1" ht="13" outlineLevel="1">
      <c r="B433" s="92" t="s">
        <v>738</v>
      </c>
      <c r="C433" s="383" t="s">
        <v>739</v>
      </c>
      <c r="D433" s="37" t="s">
        <v>2823</v>
      </c>
      <c r="E433" s="16">
        <v>43549</v>
      </c>
      <c r="F433" s="26" t="s">
        <v>12</v>
      </c>
      <c r="G433" s="27" t="s">
        <v>1292</v>
      </c>
      <c r="H433" s="81">
        <f t="shared" si="141"/>
        <v>70</v>
      </c>
      <c r="I433" s="82">
        <v>70</v>
      </c>
      <c r="J433" s="82">
        <v>0</v>
      </c>
      <c r="K433" s="258">
        <v>0</v>
      </c>
      <c r="L433" s="177" t="s">
        <v>1293</v>
      </c>
      <c r="M433" s="177" t="s">
        <v>1293</v>
      </c>
      <c r="N433" s="177" t="s">
        <v>1293</v>
      </c>
      <c r="O433" s="177" t="s">
        <v>1293</v>
      </c>
      <c r="P433" s="177" t="s">
        <v>1293</v>
      </c>
      <c r="Q433" s="85" t="s">
        <v>1140</v>
      </c>
      <c r="R433" s="85" t="s">
        <v>1139</v>
      </c>
      <c r="S433" s="179" t="s">
        <v>1313</v>
      </c>
      <c r="T433" s="85"/>
      <c r="U433" s="31">
        <f t="shared" si="133"/>
        <v>0</v>
      </c>
      <c r="V433" s="80"/>
      <c r="W433" s="276"/>
      <c r="X433" s="85"/>
      <c r="Y433" s="85">
        <f t="shared" si="134"/>
        <v>0</v>
      </c>
      <c r="AA433" s="85"/>
      <c r="AB433" s="85">
        <f t="shared" si="135"/>
        <v>0</v>
      </c>
      <c r="AC433" s="85"/>
      <c r="AD433" s="31">
        <f t="shared" si="136"/>
        <v>0</v>
      </c>
      <c r="AE433" s="31"/>
      <c r="AF433" s="85"/>
      <c r="AG433" s="85">
        <f t="shared" si="137"/>
        <v>0</v>
      </c>
      <c r="AH433" s="31">
        <f t="shared" si="138"/>
        <v>0</v>
      </c>
      <c r="AI433" s="85"/>
      <c r="AJ433" s="31">
        <f t="shared" si="139"/>
        <v>0</v>
      </c>
      <c r="AK433" s="31">
        <f t="shared" si="140"/>
        <v>0</v>
      </c>
      <c r="AL433" s="85"/>
      <c r="AM433" s="85"/>
      <c r="AN433" s="85"/>
      <c r="AO433" s="85"/>
      <c r="AP433" s="85"/>
      <c r="AQ433" s="85"/>
      <c r="AR433" s="85"/>
      <c r="AS433" s="85"/>
      <c r="AT433" s="85"/>
      <c r="AU433" s="85"/>
      <c r="AV433" s="85"/>
      <c r="AW433" s="85"/>
      <c r="AX433" s="85"/>
    </row>
    <row r="434" spans="2:50" s="154" customFormat="1" ht="13" outlineLevel="1">
      <c r="B434" s="87" t="s">
        <v>740</v>
      </c>
      <c r="C434" s="93" t="s">
        <v>741</v>
      </c>
      <c r="D434" s="25">
        <v>1.2</v>
      </c>
      <c r="E434" s="16">
        <v>43537</v>
      </c>
      <c r="F434" s="26" t="s">
        <v>12</v>
      </c>
      <c r="G434" s="157" t="s">
        <v>1292</v>
      </c>
      <c r="H434" s="81">
        <f t="shared" si="141"/>
        <v>107</v>
      </c>
      <c r="I434" s="82">
        <v>107</v>
      </c>
      <c r="J434" s="82">
        <v>0</v>
      </c>
      <c r="K434" s="258">
        <v>0</v>
      </c>
      <c r="L434" s="177" t="s">
        <v>1293</v>
      </c>
      <c r="M434" s="177" t="s">
        <v>1293</v>
      </c>
      <c r="N434" s="177" t="s">
        <v>1293</v>
      </c>
      <c r="O434" s="177" t="s">
        <v>1293</v>
      </c>
      <c r="P434" s="177" t="s">
        <v>1293</v>
      </c>
      <c r="Q434" s="85" t="s">
        <v>1140</v>
      </c>
      <c r="R434" s="85" t="s">
        <v>1139</v>
      </c>
      <c r="S434" s="179" t="s">
        <v>1312</v>
      </c>
      <c r="T434" s="85"/>
      <c r="U434" s="31">
        <f t="shared" si="133"/>
        <v>0</v>
      </c>
      <c r="V434" s="80"/>
      <c r="W434" s="276"/>
      <c r="X434" s="85"/>
      <c r="Y434" s="85">
        <f t="shared" si="134"/>
        <v>0</v>
      </c>
      <c r="AA434" s="85"/>
      <c r="AB434" s="85">
        <f t="shared" si="135"/>
        <v>0</v>
      </c>
      <c r="AC434" s="85"/>
      <c r="AD434" s="31">
        <f t="shared" si="136"/>
        <v>0</v>
      </c>
      <c r="AE434" s="31"/>
      <c r="AF434" s="85"/>
      <c r="AG434" s="85">
        <f t="shared" si="137"/>
        <v>0</v>
      </c>
      <c r="AH434" s="31">
        <f t="shared" si="138"/>
        <v>0</v>
      </c>
      <c r="AI434" s="85"/>
      <c r="AJ434" s="31">
        <f t="shared" si="139"/>
        <v>0</v>
      </c>
      <c r="AK434" s="31">
        <f t="shared" si="140"/>
        <v>0</v>
      </c>
      <c r="AL434" s="85"/>
      <c r="AM434" s="85"/>
      <c r="AN434" s="85"/>
      <c r="AO434" s="85"/>
      <c r="AP434" s="85"/>
      <c r="AQ434" s="85"/>
      <c r="AR434" s="85"/>
      <c r="AS434" s="85"/>
      <c r="AT434" s="85"/>
      <c r="AU434" s="85"/>
      <c r="AV434" s="85"/>
      <c r="AW434" s="85"/>
      <c r="AX434" s="85"/>
    </row>
    <row r="435" spans="2:50" s="154" customFormat="1" ht="13" outlineLevel="1">
      <c r="B435" s="87" t="s">
        <v>960</v>
      </c>
      <c r="C435" s="93" t="s">
        <v>1461</v>
      </c>
      <c r="D435" s="86">
        <v>1</v>
      </c>
      <c r="E435" s="16">
        <v>43427</v>
      </c>
      <c r="F435" s="26" t="s">
        <v>12</v>
      </c>
      <c r="G435" s="157" t="s">
        <v>1292</v>
      </c>
      <c r="H435" s="81">
        <f t="shared" si="141"/>
        <v>150</v>
      </c>
      <c r="I435" s="82">
        <v>60</v>
      </c>
      <c r="J435" s="82">
        <v>90</v>
      </c>
      <c r="K435" s="258">
        <v>0</v>
      </c>
      <c r="L435" s="177" t="s">
        <v>1293</v>
      </c>
      <c r="M435" s="177" t="s">
        <v>1293</v>
      </c>
      <c r="N435" s="177" t="s">
        <v>1293</v>
      </c>
      <c r="O435" s="177" t="s">
        <v>1293</v>
      </c>
      <c r="P435" s="177" t="s">
        <v>1293</v>
      </c>
      <c r="Q435" s="85" t="s">
        <v>1140</v>
      </c>
      <c r="R435" s="85" t="s">
        <v>1139</v>
      </c>
      <c r="S435" s="179" t="s">
        <v>1294</v>
      </c>
      <c r="T435" s="85"/>
      <c r="U435" s="31">
        <f t="shared" si="133"/>
        <v>0</v>
      </c>
      <c r="V435" s="80"/>
      <c r="W435" s="276"/>
      <c r="X435" s="85"/>
      <c r="Y435" s="85">
        <f t="shared" si="134"/>
        <v>0</v>
      </c>
      <c r="AA435" s="85"/>
      <c r="AB435" s="85">
        <f t="shared" si="135"/>
        <v>0</v>
      </c>
      <c r="AC435" s="85"/>
      <c r="AD435" s="31">
        <f t="shared" si="136"/>
        <v>0</v>
      </c>
      <c r="AE435" s="31"/>
      <c r="AF435" s="85"/>
      <c r="AG435" s="85">
        <f t="shared" si="137"/>
        <v>0</v>
      </c>
      <c r="AH435" s="31">
        <f t="shared" si="138"/>
        <v>0</v>
      </c>
      <c r="AI435" s="85"/>
      <c r="AJ435" s="31">
        <f t="shared" si="139"/>
        <v>0</v>
      </c>
      <c r="AK435" s="31">
        <f t="shared" si="140"/>
        <v>0</v>
      </c>
      <c r="AL435" s="85"/>
      <c r="AM435" s="85"/>
      <c r="AN435" s="85"/>
      <c r="AO435" s="85"/>
      <c r="AP435" s="85"/>
      <c r="AQ435" s="85"/>
      <c r="AR435" s="85"/>
      <c r="AS435" s="85"/>
      <c r="AT435" s="85"/>
      <c r="AU435" s="85"/>
      <c r="AV435" s="85"/>
      <c r="AW435" s="85"/>
      <c r="AX435" s="85"/>
    </row>
    <row r="436" spans="2:50" s="154" customFormat="1" ht="13" outlineLevel="1">
      <c r="B436" s="87" t="s">
        <v>961</v>
      </c>
      <c r="C436" s="93" t="s">
        <v>1462</v>
      </c>
      <c r="D436" s="25">
        <v>1.1000000000000001</v>
      </c>
      <c r="E436" s="16">
        <v>43621</v>
      </c>
      <c r="F436" s="26" t="s">
        <v>12</v>
      </c>
      <c r="G436" s="157" t="s">
        <v>1292</v>
      </c>
      <c r="H436" s="81">
        <f t="shared" si="141"/>
        <v>45</v>
      </c>
      <c r="I436" s="82">
        <v>15</v>
      </c>
      <c r="J436" s="82">
        <v>30</v>
      </c>
      <c r="K436" s="258">
        <v>0</v>
      </c>
      <c r="L436" s="177" t="s">
        <v>1293</v>
      </c>
      <c r="M436" s="177" t="s">
        <v>1293</v>
      </c>
      <c r="N436" s="177" t="s">
        <v>1293</v>
      </c>
      <c r="O436" s="177" t="s">
        <v>1293</v>
      </c>
      <c r="P436" s="177" t="s">
        <v>1293</v>
      </c>
      <c r="Q436" s="85" t="s">
        <v>1140</v>
      </c>
      <c r="R436" s="85" t="s">
        <v>1139</v>
      </c>
      <c r="S436" s="179" t="s">
        <v>1294</v>
      </c>
      <c r="T436" s="85"/>
      <c r="U436" s="31">
        <f t="shared" si="133"/>
        <v>0</v>
      </c>
      <c r="V436" s="80"/>
      <c r="W436" s="276"/>
      <c r="X436" s="85"/>
      <c r="Y436" s="85">
        <f t="shared" si="134"/>
        <v>0</v>
      </c>
      <c r="AA436" s="85"/>
      <c r="AB436" s="85">
        <f t="shared" si="135"/>
        <v>0</v>
      </c>
      <c r="AC436" s="85"/>
      <c r="AD436" s="31">
        <f t="shared" si="136"/>
        <v>0</v>
      </c>
      <c r="AE436" s="31"/>
      <c r="AF436" s="85"/>
      <c r="AG436" s="85">
        <f t="shared" si="137"/>
        <v>0</v>
      </c>
      <c r="AH436" s="31">
        <f t="shared" si="138"/>
        <v>0</v>
      </c>
      <c r="AI436" s="85"/>
      <c r="AJ436" s="31">
        <f t="shared" si="139"/>
        <v>0</v>
      </c>
      <c r="AK436" s="31">
        <f t="shared" si="140"/>
        <v>0</v>
      </c>
      <c r="AL436" s="85"/>
      <c r="AM436" s="85"/>
      <c r="AN436" s="85"/>
      <c r="AO436" s="85"/>
      <c r="AP436" s="85"/>
      <c r="AQ436" s="85"/>
      <c r="AR436" s="85"/>
      <c r="AS436" s="85"/>
      <c r="AT436" s="85"/>
      <c r="AU436" s="85"/>
      <c r="AV436" s="85"/>
      <c r="AW436" s="85"/>
      <c r="AX436" s="85"/>
    </row>
    <row r="437" spans="2:50" s="154" customFormat="1" ht="13" outlineLevel="1">
      <c r="B437" s="87" t="s">
        <v>962</v>
      </c>
      <c r="C437" s="93" t="s">
        <v>1463</v>
      </c>
      <c r="D437" s="86">
        <v>1</v>
      </c>
      <c r="E437" s="16">
        <v>43373</v>
      </c>
      <c r="F437" s="26" t="s">
        <v>12</v>
      </c>
      <c r="G437" s="157" t="s">
        <v>1292</v>
      </c>
      <c r="H437" s="81">
        <f t="shared" si="141"/>
        <v>193</v>
      </c>
      <c r="I437" s="82">
        <v>123</v>
      </c>
      <c r="J437" s="82">
        <v>70</v>
      </c>
      <c r="K437" s="258">
        <v>0</v>
      </c>
      <c r="L437" s="177" t="s">
        <v>1293</v>
      </c>
      <c r="M437" s="177" t="s">
        <v>1293</v>
      </c>
      <c r="N437" s="177" t="s">
        <v>1293</v>
      </c>
      <c r="O437" s="177" t="s">
        <v>1293</v>
      </c>
      <c r="P437" s="177" t="s">
        <v>1293</v>
      </c>
      <c r="Q437" s="85" t="s">
        <v>1140</v>
      </c>
      <c r="R437" s="85" t="s">
        <v>1139</v>
      </c>
      <c r="S437" s="179" t="s">
        <v>1314</v>
      </c>
      <c r="T437" s="85"/>
      <c r="U437" s="31">
        <f t="shared" si="133"/>
        <v>0</v>
      </c>
      <c r="V437" s="80"/>
      <c r="W437" s="276"/>
      <c r="X437" s="85"/>
      <c r="Y437" s="85">
        <f t="shared" si="134"/>
        <v>0</v>
      </c>
      <c r="AA437" s="85"/>
      <c r="AB437" s="85">
        <f t="shared" si="135"/>
        <v>0</v>
      </c>
      <c r="AC437" s="85"/>
      <c r="AD437" s="31">
        <f t="shared" si="136"/>
        <v>0</v>
      </c>
      <c r="AE437" s="31"/>
      <c r="AF437" s="85"/>
      <c r="AG437" s="85">
        <f t="shared" si="137"/>
        <v>0</v>
      </c>
      <c r="AH437" s="31">
        <f t="shared" si="138"/>
        <v>0</v>
      </c>
      <c r="AI437" s="85"/>
      <c r="AJ437" s="31">
        <f t="shared" si="139"/>
        <v>0</v>
      </c>
      <c r="AK437" s="31">
        <f t="shared" si="140"/>
        <v>0</v>
      </c>
      <c r="AL437" s="85"/>
      <c r="AM437" s="85"/>
      <c r="AN437" s="85"/>
      <c r="AO437" s="85"/>
      <c r="AP437" s="85"/>
      <c r="AQ437" s="85"/>
      <c r="AR437" s="85"/>
      <c r="AS437" s="85"/>
      <c r="AT437" s="85"/>
      <c r="AU437" s="85"/>
      <c r="AV437" s="85"/>
      <c r="AW437" s="85"/>
      <c r="AX437" s="85"/>
    </row>
    <row r="438" spans="2:50" s="154" customFormat="1" ht="13" outlineLevel="1">
      <c r="B438" s="87" t="s">
        <v>963</v>
      </c>
      <c r="C438" s="93" t="s">
        <v>1464</v>
      </c>
      <c r="D438" s="86">
        <v>1</v>
      </c>
      <c r="E438" s="16">
        <v>43381</v>
      </c>
      <c r="F438" s="26" t="s">
        <v>12</v>
      </c>
      <c r="G438" s="157" t="s">
        <v>1292</v>
      </c>
      <c r="H438" s="81">
        <f t="shared" si="141"/>
        <v>123</v>
      </c>
      <c r="I438" s="82">
        <v>123</v>
      </c>
      <c r="J438" s="82">
        <v>0</v>
      </c>
      <c r="K438" s="258">
        <v>0</v>
      </c>
      <c r="L438" s="177" t="s">
        <v>1293</v>
      </c>
      <c r="M438" s="177" t="s">
        <v>1293</v>
      </c>
      <c r="N438" s="177" t="s">
        <v>1293</v>
      </c>
      <c r="O438" s="177" t="s">
        <v>1293</v>
      </c>
      <c r="P438" s="177" t="s">
        <v>1293</v>
      </c>
      <c r="Q438" s="85" t="s">
        <v>1140</v>
      </c>
      <c r="R438" s="85" t="s">
        <v>1139</v>
      </c>
      <c r="S438" s="179" t="s">
        <v>1294</v>
      </c>
      <c r="T438" s="85"/>
      <c r="U438" s="31">
        <f t="shared" si="133"/>
        <v>0</v>
      </c>
      <c r="V438" s="80"/>
      <c r="W438" s="276"/>
      <c r="X438" s="85"/>
      <c r="Y438" s="85">
        <f t="shared" si="134"/>
        <v>0</v>
      </c>
      <c r="AA438" s="85"/>
      <c r="AB438" s="85">
        <f t="shared" si="135"/>
        <v>0</v>
      </c>
      <c r="AC438" s="85"/>
      <c r="AD438" s="31">
        <f t="shared" si="136"/>
        <v>0</v>
      </c>
      <c r="AE438" s="31"/>
      <c r="AF438" s="85"/>
      <c r="AG438" s="85">
        <f t="shared" si="137"/>
        <v>0</v>
      </c>
      <c r="AH438" s="31">
        <f t="shared" si="138"/>
        <v>0</v>
      </c>
      <c r="AI438" s="85"/>
      <c r="AJ438" s="31">
        <f t="shared" si="139"/>
        <v>0</v>
      </c>
      <c r="AK438" s="31">
        <f t="shared" si="140"/>
        <v>0</v>
      </c>
      <c r="AL438" s="85"/>
      <c r="AM438" s="85"/>
      <c r="AN438" s="85"/>
      <c r="AO438" s="85"/>
      <c r="AP438" s="85"/>
      <c r="AQ438" s="85"/>
      <c r="AR438" s="85"/>
      <c r="AS438" s="85"/>
      <c r="AT438" s="85"/>
      <c r="AU438" s="85"/>
      <c r="AV438" s="85"/>
      <c r="AW438" s="85"/>
      <c r="AX438" s="85"/>
    </row>
    <row r="439" spans="2:50" s="154" customFormat="1" ht="13" outlineLevel="1">
      <c r="B439" s="87" t="s">
        <v>964</v>
      </c>
      <c r="C439" s="93" t="s">
        <v>1465</v>
      </c>
      <c r="D439" s="25">
        <v>1.1000000000000001</v>
      </c>
      <c r="E439" s="16">
        <v>43483</v>
      </c>
      <c r="F439" s="26" t="s">
        <v>938</v>
      </c>
      <c r="G439" s="157" t="s">
        <v>1292</v>
      </c>
      <c r="H439" s="81">
        <f t="shared" si="141"/>
        <v>49</v>
      </c>
      <c r="I439" s="82">
        <v>49</v>
      </c>
      <c r="J439" s="82">
        <v>0</v>
      </c>
      <c r="K439" s="258">
        <v>0</v>
      </c>
      <c r="L439" s="177" t="s">
        <v>1293</v>
      </c>
      <c r="M439" s="177" t="s">
        <v>1293</v>
      </c>
      <c r="N439" s="177" t="s">
        <v>1293</v>
      </c>
      <c r="O439" s="177" t="s">
        <v>1293</v>
      </c>
      <c r="P439" s="177" t="s">
        <v>1293</v>
      </c>
      <c r="Q439" s="85" t="s">
        <v>1140</v>
      </c>
      <c r="R439" s="85" t="s">
        <v>1139</v>
      </c>
      <c r="S439" s="179" t="s">
        <v>1294</v>
      </c>
      <c r="T439" s="85"/>
      <c r="U439" s="31">
        <f t="shared" si="133"/>
        <v>0</v>
      </c>
      <c r="V439" s="80"/>
      <c r="W439" s="276"/>
      <c r="X439" s="85"/>
      <c r="Y439" s="85">
        <f t="shared" si="134"/>
        <v>0</v>
      </c>
      <c r="AA439" s="85"/>
      <c r="AB439" s="85">
        <f t="shared" si="135"/>
        <v>0</v>
      </c>
      <c r="AC439" s="85"/>
      <c r="AD439" s="31">
        <f t="shared" si="136"/>
        <v>0</v>
      </c>
      <c r="AE439" s="31"/>
      <c r="AF439" s="85"/>
      <c r="AG439" s="85">
        <f t="shared" si="137"/>
        <v>0</v>
      </c>
      <c r="AH439" s="31">
        <f t="shared" si="138"/>
        <v>0</v>
      </c>
      <c r="AI439" s="85"/>
      <c r="AJ439" s="31">
        <f t="shared" si="139"/>
        <v>0</v>
      </c>
      <c r="AK439" s="31">
        <f t="shared" si="140"/>
        <v>0</v>
      </c>
      <c r="AL439" s="85"/>
      <c r="AM439" s="85"/>
      <c r="AN439" s="85"/>
      <c r="AO439" s="85"/>
      <c r="AP439" s="85"/>
      <c r="AQ439" s="85"/>
      <c r="AR439" s="85"/>
      <c r="AS439" s="85"/>
      <c r="AT439" s="85"/>
      <c r="AU439" s="85"/>
      <c r="AV439" s="85"/>
      <c r="AW439" s="85"/>
      <c r="AX439" s="85"/>
    </row>
    <row r="440" spans="2:50" s="154" customFormat="1" ht="13" outlineLevel="1">
      <c r="B440" s="87" t="s">
        <v>965</v>
      </c>
      <c r="C440" s="93" t="s">
        <v>1466</v>
      </c>
      <c r="D440" s="49">
        <v>1.3</v>
      </c>
      <c r="E440" s="38">
        <v>43698</v>
      </c>
      <c r="F440" s="26" t="s">
        <v>938</v>
      </c>
      <c r="G440" s="157" t="s">
        <v>1292</v>
      </c>
      <c r="H440" s="81">
        <f t="shared" si="141"/>
        <v>70</v>
      </c>
      <c r="I440" s="82">
        <v>55</v>
      </c>
      <c r="J440" s="82">
        <v>15</v>
      </c>
      <c r="K440" s="258">
        <v>0</v>
      </c>
      <c r="L440" s="177" t="s">
        <v>1293</v>
      </c>
      <c r="M440" s="177" t="s">
        <v>1293</v>
      </c>
      <c r="N440" s="177" t="s">
        <v>1293</v>
      </c>
      <c r="O440" s="177" t="s">
        <v>1293</v>
      </c>
      <c r="P440" s="177" t="s">
        <v>1293</v>
      </c>
      <c r="Q440" s="85" t="s">
        <v>1140</v>
      </c>
      <c r="R440" s="85" t="s">
        <v>1139</v>
      </c>
      <c r="S440" s="179" t="s">
        <v>1294</v>
      </c>
      <c r="T440" s="85"/>
      <c r="U440" s="31">
        <f t="shared" si="133"/>
        <v>0</v>
      </c>
      <c r="V440" s="80"/>
      <c r="W440" s="276"/>
      <c r="X440" s="85"/>
      <c r="Y440" s="85">
        <f t="shared" si="134"/>
        <v>0</v>
      </c>
      <c r="AA440" s="85"/>
      <c r="AB440" s="85">
        <f t="shared" si="135"/>
        <v>0</v>
      </c>
      <c r="AC440" s="85"/>
      <c r="AD440" s="31">
        <f t="shared" si="136"/>
        <v>0</v>
      </c>
      <c r="AE440" s="31"/>
      <c r="AF440" s="85"/>
      <c r="AG440" s="85">
        <f t="shared" si="137"/>
        <v>0</v>
      </c>
      <c r="AH440" s="31">
        <f t="shared" si="138"/>
        <v>0</v>
      </c>
      <c r="AI440" s="85"/>
      <c r="AJ440" s="31">
        <f t="shared" si="139"/>
        <v>0</v>
      </c>
      <c r="AK440" s="31">
        <f t="shared" si="140"/>
        <v>0</v>
      </c>
      <c r="AL440" s="85"/>
      <c r="AM440" s="85"/>
      <c r="AN440" s="85"/>
      <c r="AO440" s="85"/>
      <c r="AP440" s="85"/>
      <c r="AQ440" s="85"/>
      <c r="AR440" s="85"/>
      <c r="AS440" s="85"/>
      <c r="AT440" s="85"/>
      <c r="AU440" s="85"/>
      <c r="AV440" s="85"/>
      <c r="AW440" s="85"/>
      <c r="AX440" s="85"/>
    </row>
    <row r="441" spans="2:50" s="154" customFormat="1" ht="13" outlineLevel="1">
      <c r="B441" s="87" t="s">
        <v>966</v>
      </c>
      <c r="C441" s="93" t="s">
        <v>1467</v>
      </c>
      <c r="D441" s="49">
        <v>1.2</v>
      </c>
      <c r="E441" s="38">
        <v>43517</v>
      </c>
      <c r="F441" s="26" t="s">
        <v>12</v>
      </c>
      <c r="G441" s="157" t="s">
        <v>1292</v>
      </c>
      <c r="H441" s="81">
        <f t="shared" si="141"/>
        <v>195</v>
      </c>
      <c r="I441" s="82">
        <v>195</v>
      </c>
      <c r="J441" s="82">
        <v>0</v>
      </c>
      <c r="K441" s="258">
        <v>0</v>
      </c>
      <c r="L441" s="177" t="s">
        <v>1293</v>
      </c>
      <c r="M441" s="177" t="s">
        <v>1293</v>
      </c>
      <c r="N441" s="177" t="s">
        <v>1293</v>
      </c>
      <c r="O441" s="177" t="s">
        <v>1293</v>
      </c>
      <c r="P441" s="177" t="s">
        <v>1293</v>
      </c>
      <c r="Q441" s="85" t="s">
        <v>1140</v>
      </c>
      <c r="R441" s="85" t="s">
        <v>1139</v>
      </c>
      <c r="S441" s="179" t="s">
        <v>1315</v>
      </c>
      <c r="T441" s="85"/>
      <c r="U441" s="31">
        <f t="shared" si="133"/>
        <v>0</v>
      </c>
      <c r="V441" s="80"/>
      <c r="W441" s="276"/>
      <c r="X441" s="85"/>
      <c r="Y441" s="85">
        <f t="shared" si="134"/>
        <v>0</v>
      </c>
      <c r="AA441" s="85"/>
      <c r="AB441" s="85">
        <f t="shared" si="135"/>
        <v>0</v>
      </c>
      <c r="AC441" s="85"/>
      <c r="AD441" s="31">
        <f t="shared" si="136"/>
        <v>0</v>
      </c>
      <c r="AE441" s="31"/>
      <c r="AF441" s="85"/>
      <c r="AG441" s="85">
        <f t="shared" si="137"/>
        <v>0</v>
      </c>
      <c r="AH441" s="31">
        <f t="shared" si="138"/>
        <v>0</v>
      </c>
      <c r="AI441" s="85"/>
      <c r="AJ441" s="31">
        <f t="shared" si="139"/>
        <v>0</v>
      </c>
      <c r="AK441" s="31">
        <f t="shared" si="140"/>
        <v>0</v>
      </c>
      <c r="AL441" s="85"/>
      <c r="AM441" s="85"/>
      <c r="AN441" s="85"/>
      <c r="AO441" s="85"/>
      <c r="AP441" s="85"/>
      <c r="AQ441" s="85"/>
      <c r="AR441" s="85"/>
      <c r="AS441" s="85"/>
      <c r="AT441" s="85"/>
      <c r="AU441" s="85"/>
      <c r="AV441" s="85"/>
      <c r="AW441" s="85"/>
      <c r="AX441" s="85"/>
    </row>
    <row r="442" spans="2:50" s="154" customFormat="1" ht="13" outlineLevel="1">
      <c r="B442" s="87" t="s">
        <v>1468</v>
      </c>
      <c r="C442" s="93" t="s">
        <v>1469</v>
      </c>
      <c r="D442" s="295">
        <v>1.1000000000000001</v>
      </c>
      <c r="E442" s="38">
        <v>43782</v>
      </c>
      <c r="F442" s="26" t="s">
        <v>12</v>
      </c>
      <c r="G442" s="157" t="s">
        <v>1292</v>
      </c>
      <c r="H442" s="81">
        <f t="shared" si="141"/>
        <v>75</v>
      </c>
      <c r="I442" s="82">
        <v>75</v>
      </c>
      <c r="J442" s="82">
        <v>0</v>
      </c>
      <c r="K442" s="258">
        <v>0</v>
      </c>
      <c r="L442" s="177" t="s">
        <v>1293</v>
      </c>
      <c r="M442" s="177" t="s">
        <v>1293</v>
      </c>
      <c r="N442" s="177" t="s">
        <v>1293</v>
      </c>
      <c r="O442" s="177" t="s">
        <v>1293</v>
      </c>
      <c r="P442" s="177" t="s">
        <v>1293</v>
      </c>
      <c r="Q442" s="85" t="s">
        <v>1140</v>
      </c>
      <c r="R442" s="85" t="s">
        <v>1139</v>
      </c>
      <c r="S442" s="179"/>
      <c r="T442" s="85"/>
      <c r="U442" s="31">
        <f t="shared" si="133"/>
        <v>0</v>
      </c>
      <c r="V442" s="80"/>
      <c r="W442" s="276"/>
      <c r="X442" s="85"/>
      <c r="Y442" s="85">
        <f t="shared" si="134"/>
        <v>0</v>
      </c>
      <c r="AA442" s="85"/>
      <c r="AB442" s="85">
        <f t="shared" si="135"/>
        <v>0</v>
      </c>
      <c r="AC442" s="85"/>
      <c r="AD442" s="31">
        <f t="shared" si="136"/>
        <v>0</v>
      </c>
      <c r="AE442" s="31"/>
      <c r="AF442" s="85"/>
      <c r="AG442" s="85">
        <f t="shared" si="137"/>
        <v>0</v>
      </c>
      <c r="AH442" s="31">
        <f t="shared" si="138"/>
        <v>0</v>
      </c>
      <c r="AI442" s="85"/>
      <c r="AJ442" s="31">
        <f t="shared" si="139"/>
        <v>0</v>
      </c>
      <c r="AK442" s="31">
        <f t="shared" si="140"/>
        <v>0</v>
      </c>
      <c r="AL442" s="85"/>
      <c r="AM442" s="85"/>
      <c r="AN442" s="85"/>
      <c r="AO442" s="85"/>
      <c r="AP442" s="85"/>
      <c r="AQ442" s="85"/>
      <c r="AR442" s="85"/>
      <c r="AS442" s="85"/>
      <c r="AT442" s="85"/>
      <c r="AU442" s="85"/>
      <c r="AV442" s="85"/>
      <c r="AW442" s="85"/>
      <c r="AX442" s="85"/>
    </row>
    <row r="443" spans="2:50" s="154" customFormat="1" ht="13" outlineLevel="1">
      <c r="B443" s="87" t="s">
        <v>1470</v>
      </c>
      <c r="C443" s="93" t="s">
        <v>1471</v>
      </c>
      <c r="D443" s="295">
        <v>1.1000000000000001</v>
      </c>
      <c r="E443" s="38">
        <v>43782</v>
      </c>
      <c r="F443" s="26" t="s">
        <v>53</v>
      </c>
      <c r="G443" s="157" t="s">
        <v>1292</v>
      </c>
      <c r="H443" s="81">
        <f t="shared" si="141"/>
        <v>85</v>
      </c>
      <c r="I443" s="82">
        <v>85</v>
      </c>
      <c r="J443" s="82">
        <v>0</v>
      </c>
      <c r="K443" s="258">
        <v>0</v>
      </c>
      <c r="L443" s="177" t="s">
        <v>1293</v>
      </c>
      <c r="M443" s="177" t="s">
        <v>1293</v>
      </c>
      <c r="N443" s="177" t="s">
        <v>1293</v>
      </c>
      <c r="O443" s="177" t="s">
        <v>1293</v>
      </c>
      <c r="P443" s="177" t="s">
        <v>1293</v>
      </c>
      <c r="Q443" s="85" t="s">
        <v>1140</v>
      </c>
      <c r="R443" s="85" t="s">
        <v>1139</v>
      </c>
      <c r="S443" s="179"/>
      <c r="T443" s="85"/>
      <c r="U443" s="31">
        <f t="shared" si="133"/>
        <v>0</v>
      </c>
      <c r="V443" s="80"/>
      <c r="W443" s="276"/>
      <c r="X443" s="85"/>
      <c r="Y443" s="85">
        <f t="shared" si="134"/>
        <v>0</v>
      </c>
      <c r="AA443" s="85"/>
      <c r="AB443" s="85">
        <f t="shared" si="135"/>
        <v>0</v>
      </c>
      <c r="AC443" s="85"/>
      <c r="AD443" s="31">
        <f t="shared" si="136"/>
        <v>0</v>
      </c>
      <c r="AE443" s="31"/>
      <c r="AF443" s="85"/>
      <c r="AG443" s="85">
        <f t="shared" si="137"/>
        <v>0</v>
      </c>
      <c r="AH443" s="31">
        <f t="shared" si="138"/>
        <v>0</v>
      </c>
      <c r="AI443" s="85"/>
      <c r="AJ443" s="31">
        <f t="shared" si="139"/>
        <v>0</v>
      </c>
      <c r="AK443" s="31">
        <f t="shared" si="140"/>
        <v>0</v>
      </c>
      <c r="AL443" s="85"/>
      <c r="AM443" s="85"/>
      <c r="AN443" s="85"/>
      <c r="AO443" s="85"/>
      <c r="AP443" s="85"/>
      <c r="AQ443" s="85"/>
      <c r="AR443" s="85"/>
      <c r="AS443" s="85"/>
      <c r="AT443" s="85"/>
      <c r="AU443" s="85"/>
      <c r="AV443" s="85"/>
      <c r="AW443" s="85"/>
      <c r="AX443" s="85"/>
    </row>
    <row r="444" spans="2:50" s="154" customFormat="1" ht="13" outlineLevel="1">
      <c r="B444" s="87" t="s">
        <v>1472</v>
      </c>
      <c r="C444" s="93" t="s">
        <v>1473</v>
      </c>
      <c r="D444" s="295">
        <v>1</v>
      </c>
      <c r="E444" s="38">
        <v>43690</v>
      </c>
      <c r="F444" s="26" t="s">
        <v>12</v>
      </c>
      <c r="G444" s="157" t="s">
        <v>1292</v>
      </c>
      <c r="H444" s="81">
        <f t="shared" si="141"/>
        <v>660</v>
      </c>
      <c r="I444" s="82">
        <v>600</v>
      </c>
      <c r="J444" s="82">
        <v>60</v>
      </c>
      <c r="K444" s="258">
        <v>0</v>
      </c>
      <c r="L444" s="177" t="s">
        <v>1293</v>
      </c>
      <c r="M444" s="177" t="s">
        <v>1293</v>
      </c>
      <c r="N444" s="177" t="s">
        <v>1293</v>
      </c>
      <c r="O444" s="177" t="s">
        <v>1293</v>
      </c>
      <c r="P444" s="177" t="s">
        <v>1293</v>
      </c>
      <c r="Q444" s="85" t="s">
        <v>1139</v>
      </c>
      <c r="R444" s="85" t="s">
        <v>1139</v>
      </c>
      <c r="S444" s="179" t="s">
        <v>1304</v>
      </c>
      <c r="T444" s="85"/>
      <c r="U444" s="31">
        <f t="shared" si="133"/>
        <v>0</v>
      </c>
      <c r="V444" s="80"/>
      <c r="W444" s="276"/>
      <c r="X444" s="85"/>
      <c r="Y444" s="85">
        <f t="shared" si="134"/>
        <v>0</v>
      </c>
      <c r="AA444" s="85"/>
      <c r="AB444" s="85">
        <f t="shared" si="135"/>
        <v>0</v>
      </c>
      <c r="AC444" s="85"/>
      <c r="AD444" s="31">
        <f t="shared" si="136"/>
        <v>0</v>
      </c>
      <c r="AE444" s="31"/>
      <c r="AF444" s="85"/>
      <c r="AG444" s="85">
        <f t="shared" si="137"/>
        <v>0</v>
      </c>
      <c r="AH444" s="31">
        <f t="shared" si="138"/>
        <v>0</v>
      </c>
      <c r="AI444" s="85"/>
      <c r="AJ444" s="31">
        <f t="shared" si="139"/>
        <v>0</v>
      </c>
      <c r="AK444" s="31">
        <f t="shared" si="140"/>
        <v>0</v>
      </c>
      <c r="AL444" s="85"/>
      <c r="AM444" s="85"/>
      <c r="AN444" s="85"/>
      <c r="AO444" s="85"/>
      <c r="AP444" s="85"/>
      <c r="AQ444" s="85"/>
      <c r="AR444" s="85"/>
      <c r="AS444" s="85"/>
      <c r="AT444" s="85"/>
      <c r="AU444" s="85"/>
      <c r="AV444" s="85"/>
      <c r="AW444" s="85"/>
      <c r="AX444" s="85"/>
    </row>
    <row r="445" spans="2:50" s="154" customFormat="1" ht="13" outlineLevel="1">
      <c r="B445" s="87" t="s">
        <v>1075</v>
      </c>
      <c r="C445" s="93" t="s">
        <v>1474</v>
      </c>
      <c r="D445" s="295">
        <v>1</v>
      </c>
      <c r="E445" s="38">
        <v>43693</v>
      </c>
      <c r="F445" s="26" t="s">
        <v>12</v>
      </c>
      <c r="G445" s="157" t="s">
        <v>1292</v>
      </c>
      <c r="H445" s="81">
        <f t="shared" si="141"/>
        <v>180</v>
      </c>
      <c r="I445" s="82">
        <v>130</v>
      </c>
      <c r="J445" s="82">
        <v>50</v>
      </c>
      <c r="K445" s="258">
        <v>0</v>
      </c>
      <c r="L445" s="177" t="s">
        <v>1293</v>
      </c>
      <c r="M445" s="177" t="s">
        <v>1293</v>
      </c>
      <c r="N445" s="177" t="s">
        <v>1293</v>
      </c>
      <c r="O445" s="177" t="s">
        <v>1293</v>
      </c>
      <c r="P445" s="177" t="s">
        <v>1293</v>
      </c>
      <c r="Q445" s="85" t="s">
        <v>1140</v>
      </c>
      <c r="R445" s="85" t="s">
        <v>1139</v>
      </c>
      <c r="S445" s="179"/>
      <c r="T445" s="85"/>
      <c r="U445" s="31">
        <f t="shared" si="133"/>
        <v>0</v>
      </c>
      <c r="V445" s="80"/>
      <c r="W445" s="276"/>
      <c r="X445" s="85"/>
      <c r="Y445" s="85">
        <f t="shared" si="134"/>
        <v>0</v>
      </c>
      <c r="AA445" s="85"/>
      <c r="AB445" s="85">
        <f t="shared" si="135"/>
        <v>0</v>
      </c>
      <c r="AC445" s="85"/>
      <c r="AD445" s="31">
        <f t="shared" si="136"/>
        <v>0</v>
      </c>
      <c r="AE445" s="31"/>
      <c r="AF445" s="85"/>
      <c r="AG445" s="85">
        <f t="shared" si="137"/>
        <v>0</v>
      </c>
      <c r="AH445" s="31">
        <f t="shared" si="138"/>
        <v>0</v>
      </c>
      <c r="AI445" s="85"/>
      <c r="AJ445" s="31">
        <f t="shared" si="139"/>
        <v>0</v>
      </c>
      <c r="AK445" s="31">
        <f t="shared" si="140"/>
        <v>0</v>
      </c>
      <c r="AL445" s="85"/>
      <c r="AM445" s="85"/>
      <c r="AN445" s="85"/>
      <c r="AO445" s="85"/>
      <c r="AP445" s="85"/>
      <c r="AQ445" s="85"/>
      <c r="AR445" s="85"/>
      <c r="AS445" s="85"/>
      <c r="AT445" s="85"/>
      <c r="AU445" s="85"/>
      <c r="AV445" s="85"/>
      <c r="AW445" s="85"/>
      <c r="AX445" s="85"/>
    </row>
    <row r="446" spans="2:50" s="154" customFormat="1" ht="13" outlineLevel="1">
      <c r="B446" s="87" t="s">
        <v>1076</v>
      </c>
      <c r="C446" s="93" t="s">
        <v>1475</v>
      </c>
      <c r="D446" s="295">
        <v>1</v>
      </c>
      <c r="E446" s="38">
        <v>43700</v>
      </c>
      <c r="F446" s="26" t="s">
        <v>12</v>
      </c>
      <c r="G446" s="157" t="s">
        <v>1292</v>
      </c>
      <c r="H446" s="81">
        <f t="shared" si="141"/>
        <v>155</v>
      </c>
      <c r="I446" s="82">
        <v>95</v>
      </c>
      <c r="J446" s="82">
        <v>60</v>
      </c>
      <c r="K446" s="258">
        <v>0</v>
      </c>
      <c r="L446" s="177" t="s">
        <v>1293</v>
      </c>
      <c r="M446" s="177" t="s">
        <v>1293</v>
      </c>
      <c r="N446" s="177" t="s">
        <v>1293</v>
      </c>
      <c r="O446" s="177" t="s">
        <v>1293</v>
      </c>
      <c r="P446" s="177" t="s">
        <v>1293</v>
      </c>
      <c r="Q446" s="85" t="s">
        <v>1140</v>
      </c>
      <c r="R446" s="85" t="s">
        <v>1139</v>
      </c>
      <c r="S446" s="179"/>
      <c r="T446" s="85"/>
      <c r="U446" s="31">
        <f t="shared" si="133"/>
        <v>0</v>
      </c>
      <c r="V446" s="80"/>
      <c r="W446" s="276"/>
      <c r="X446" s="85"/>
      <c r="Y446" s="85">
        <f t="shared" si="134"/>
        <v>0</v>
      </c>
      <c r="AA446" s="85"/>
      <c r="AB446" s="85">
        <f t="shared" si="135"/>
        <v>0</v>
      </c>
      <c r="AC446" s="85"/>
      <c r="AD446" s="31">
        <f t="shared" si="136"/>
        <v>0</v>
      </c>
      <c r="AE446" s="31"/>
      <c r="AF446" s="85"/>
      <c r="AG446" s="85">
        <f t="shared" si="137"/>
        <v>0</v>
      </c>
      <c r="AH446" s="31">
        <f t="shared" si="138"/>
        <v>0</v>
      </c>
      <c r="AI446" s="85"/>
      <c r="AJ446" s="31">
        <f t="shared" si="139"/>
        <v>0</v>
      </c>
      <c r="AK446" s="31">
        <f t="shared" si="140"/>
        <v>0</v>
      </c>
      <c r="AL446" s="85"/>
      <c r="AM446" s="85"/>
      <c r="AN446" s="85"/>
      <c r="AO446" s="85"/>
      <c r="AP446" s="85"/>
      <c r="AQ446" s="85"/>
      <c r="AR446" s="85"/>
      <c r="AS446" s="85"/>
      <c r="AT446" s="85"/>
      <c r="AU446" s="85"/>
      <c r="AV446" s="85"/>
      <c r="AW446" s="85"/>
      <c r="AX446" s="85"/>
    </row>
    <row r="447" spans="2:50" s="154" customFormat="1" ht="13" outlineLevel="1">
      <c r="B447" s="87" t="s">
        <v>1077</v>
      </c>
      <c r="C447" s="93" t="s">
        <v>1476</v>
      </c>
      <c r="D447" s="295">
        <v>1</v>
      </c>
      <c r="E447" s="38">
        <v>43733</v>
      </c>
      <c r="F447" s="26" t="s">
        <v>12</v>
      </c>
      <c r="G447" s="157" t="s">
        <v>1292</v>
      </c>
      <c r="H447" s="81">
        <f t="shared" si="141"/>
        <v>65</v>
      </c>
      <c r="I447" s="82">
        <v>65</v>
      </c>
      <c r="J447" s="82">
        <v>0</v>
      </c>
      <c r="K447" s="258">
        <v>0</v>
      </c>
      <c r="L447" s="177" t="s">
        <v>1293</v>
      </c>
      <c r="M447" s="177" t="s">
        <v>1293</v>
      </c>
      <c r="N447" s="177" t="s">
        <v>1293</v>
      </c>
      <c r="O447" s="177" t="s">
        <v>1293</v>
      </c>
      <c r="P447" s="177" t="s">
        <v>1293</v>
      </c>
      <c r="Q447" s="85" t="s">
        <v>1140</v>
      </c>
      <c r="R447" s="85" t="s">
        <v>1139</v>
      </c>
      <c r="S447" s="179"/>
      <c r="T447" s="85"/>
      <c r="U447" s="31">
        <f t="shared" si="133"/>
        <v>0</v>
      </c>
      <c r="V447" s="80"/>
      <c r="W447" s="276"/>
      <c r="X447" s="85"/>
      <c r="Y447" s="85">
        <f t="shared" si="134"/>
        <v>0</v>
      </c>
      <c r="AA447" s="85"/>
      <c r="AB447" s="85">
        <f t="shared" si="135"/>
        <v>0</v>
      </c>
      <c r="AC447" s="85"/>
      <c r="AD447" s="31">
        <f t="shared" si="136"/>
        <v>0</v>
      </c>
      <c r="AE447" s="31"/>
      <c r="AF447" s="85"/>
      <c r="AG447" s="85">
        <f t="shared" si="137"/>
        <v>0</v>
      </c>
      <c r="AH447" s="31">
        <f t="shared" si="138"/>
        <v>0</v>
      </c>
      <c r="AI447" s="85"/>
      <c r="AJ447" s="31">
        <f t="shared" si="139"/>
        <v>0</v>
      </c>
      <c r="AK447" s="31">
        <f t="shared" si="140"/>
        <v>0</v>
      </c>
      <c r="AL447" s="85"/>
      <c r="AM447" s="85"/>
      <c r="AN447" s="85"/>
      <c r="AO447" s="85"/>
      <c r="AP447" s="85"/>
      <c r="AQ447" s="85"/>
      <c r="AR447" s="85"/>
      <c r="AS447" s="85"/>
      <c r="AT447" s="85"/>
      <c r="AU447" s="85"/>
      <c r="AV447" s="85"/>
      <c r="AW447" s="85"/>
      <c r="AX447" s="85"/>
    </row>
    <row r="448" spans="2:50" s="154" customFormat="1" ht="13" outlineLevel="1">
      <c r="B448" s="87" t="s">
        <v>1078</v>
      </c>
      <c r="C448" s="93" t="s">
        <v>679</v>
      </c>
      <c r="D448" s="295">
        <v>1.1000000000000001</v>
      </c>
      <c r="E448" s="38">
        <v>43766</v>
      </c>
      <c r="F448" s="26" t="s">
        <v>12</v>
      </c>
      <c r="G448" s="157" t="s">
        <v>1292</v>
      </c>
      <c r="H448" s="81">
        <f t="shared" si="141"/>
        <v>83</v>
      </c>
      <c r="I448" s="82">
        <v>68</v>
      </c>
      <c r="J448" s="82">
        <v>15</v>
      </c>
      <c r="K448" s="258">
        <v>0</v>
      </c>
      <c r="L448" s="177" t="s">
        <v>1293</v>
      </c>
      <c r="M448" s="177" t="s">
        <v>1293</v>
      </c>
      <c r="N448" s="177" t="s">
        <v>1293</v>
      </c>
      <c r="O448" s="177" t="s">
        <v>1293</v>
      </c>
      <c r="P448" s="177" t="s">
        <v>1293</v>
      </c>
      <c r="Q448" s="85" t="s">
        <v>1140</v>
      </c>
      <c r="R448" s="85" t="s">
        <v>1139</v>
      </c>
      <c r="S448" s="179"/>
      <c r="T448" s="85"/>
      <c r="U448" s="31">
        <f t="shared" si="133"/>
        <v>0</v>
      </c>
      <c r="V448" s="80"/>
      <c r="W448" s="276"/>
      <c r="X448" s="85"/>
      <c r="Y448" s="85">
        <f t="shared" si="134"/>
        <v>0</v>
      </c>
      <c r="AA448" s="85"/>
      <c r="AB448" s="85">
        <f t="shared" si="135"/>
        <v>0</v>
      </c>
      <c r="AC448" s="85"/>
      <c r="AD448" s="31">
        <f t="shared" si="136"/>
        <v>0</v>
      </c>
      <c r="AE448" s="31"/>
      <c r="AF448" s="85"/>
      <c r="AG448" s="85">
        <f t="shared" si="137"/>
        <v>0</v>
      </c>
      <c r="AH448" s="31">
        <f t="shared" si="138"/>
        <v>0</v>
      </c>
      <c r="AI448" s="85"/>
      <c r="AJ448" s="31">
        <f t="shared" si="139"/>
        <v>0</v>
      </c>
      <c r="AK448" s="31">
        <f t="shared" si="140"/>
        <v>0</v>
      </c>
      <c r="AL448" s="85"/>
      <c r="AM448" s="85"/>
      <c r="AN448" s="85"/>
      <c r="AO448" s="85"/>
      <c r="AP448" s="85"/>
      <c r="AQ448" s="85"/>
      <c r="AR448" s="85"/>
      <c r="AS448" s="85"/>
      <c r="AT448" s="85"/>
      <c r="AU448" s="85"/>
      <c r="AV448" s="85"/>
      <c r="AW448" s="85"/>
      <c r="AX448" s="85"/>
    </row>
    <row r="449" spans="2:50" s="154" customFormat="1" ht="13" outlineLevel="1">
      <c r="B449" s="87" t="s">
        <v>1079</v>
      </c>
      <c r="C449" s="93" t="s">
        <v>1572</v>
      </c>
      <c r="D449" s="295">
        <v>1.1000000000000001</v>
      </c>
      <c r="E449" s="38">
        <v>43766</v>
      </c>
      <c r="F449" s="26" t="s">
        <v>12</v>
      </c>
      <c r="G449" s="157" t="s">
        <v>1292</v>
      </c>
      <c r="H449" s="81">
        <f t="shared" si="141"/>
        <v>92</v>
      </c>
      <c r="I449" s="82">
        <v>77</v>
      </c>
      <c r="J449" s="82">
        <v>15</v>
      </c>
      <c r="K449" s="258">
        <v>0</v>
      </c>
      <c r="L449" s="177" t="s">
        <v>1293</v>
      </c>
      <c r="M449" s="177" t="s">
        <v>1293</v>
      </c>
      <c r="N449" s="177" t="s">
        <v>1293</v>
      </c>
      <c r="O449" s="177" t="s">
        <v>1293</v>
      </c>
      <c r="P449" s="177" t="s">
        <v>1293</v>
      </c>
      <c r="Q449" s="85" t="s">
        <v>1140</v>
      </c>
      <c r="R449" s="85" t="s">
        <v>1139</v>
      </c>
      <c r="S449" s="179"/>
      <c r="T449" s="85"/>
      <c r="U449" s="31">
        <f t="shared" si="133"/>
        <v>0</v>
      </c>
      <c r="V449" s="80"/>
      <c r="W449" s="276"/>
      <c r="X449" s="85"/>
      <c r="Y449" s="85">
        <f t="shared" si="134"/>
        <v>0</v>
      </c>
      <c r="AA449" s="85"/>
      <c r="AB449" s="85">
        <f t="shared" si="135"/>
        <v>0</v>
      </c>
      <c r="AC449" s="85"/>
      <c r="AD449" s="31">
        <f t="shared" si="136"/>
        <v>0</v>
      </c>
      <c r="AE449" s="31"/>
      <c r="AF449" s="85"/>
      <c r="AG449" s="85">
        <f t="shared" si="137"/>
        <v>0</v>
      </c>
      <c r="AH449" s="31">
        <f t="shared" si="138"/>
        <v>0</v>
      </c>
      <c r="AI449" s="85"/>
      <c r="AJ449" s="31">
        <f t="shared" si="139"/>
        <v>0</v>
      </c>
      <c r="AK449" s="31">
        <f t="shared" si="140"/>
        <v>0</v>
      </c>
      <c r="AL449" s="85"/>
      <c r="AM449" s="85"/>
      <c r="AN449" s="85"/>
      <c r="AO449" s="85"/>
      <c r="AP449" s="85"/>
      <c r="AQ449" s="85"/>
      <c r="AR449" s="85"/>
      <c r="AS449" s="85"/>
      <c r="AT449" s="85"/>
      <c r="AU449" s="85"/>
      <c r="AV449" s="85"/>
      <c r="AW449" s="85"/>
      <c r="AX449" s="85"/>
    </row>
    <row r="450" spans="2:50" s="154" customFormat="1" ht="13" outlineLevel="1">
      <c r="B450" s="87" t="s">
        <v>1288</v>
      </c>
      <c r="C450" s="93" t="s">
        <v>1289</v>
      </c>
      <c r="D450" s="295" t="s">
        <v>1654</v>
      </c>
      <c r="E450" s="38">
        <v>43780</v>
      </c>
      <c r="F450" s="26" t="s">
        <v>12</v>
      </c>
      <c r="G450" s="157" t="s">
        <v>1292</v>
      </c>
      <c r="H450" s="81">
        <f t="shared" si="141"/>
        <v>277</v>
      </c>
      <c r="I450" s="82">
        <v>155</v>
      </c>
      <c r="J450" s="82">
        <v>122</v>
      </c>
      <c r="K450" s="258">
        <v>0</v>
      </c>
      <c r="L450" s="177" t="s">
        <v>1293</v>
      </c>
      <c r="M450" s="177" t="s">
        <v>1293</v>
      </c>
      <c r="N450" s="177" t="s">
        <v>1293</v>
      </c>
      <c r="O450" s="177" t="s">
        <v>1293</v>
      </c>
      <c r="P450" s="177" t="s">
        <v>1293</v>
      </c>
      <c r="Q450" s="85" t="s">
        <v>1139</v>
      </c>
      <c r="R450" s="85" t="s">
        <v>1139</v>
      </c>
      <c r="S450" s="179"/>
      <c r="T450" s="85"/>
      <c r="U450" s="31">
        <f t="shared" si="133"/>
        <v>0</v>
      </c>
      <c r="V450" s="80"/>
      <c r="W450" s="276"/>
      <c r="X450" s="85"/>
      <c r="Y450" s="85">
        <f>U450*X450</f>
        <v>0</v>
      </c>
      <c r="AA450" s="85"/>
      <c r="AB450" s="85">
        <f t="shared" si="135"/>
        <v>0</v>
      </c>
      <c r="AC450" s="85"/>
      <c r="AD450" s="31">
        <f t="shared" si="136"/>
        <v>0</v>
      </c>
      <c r="AE450" s="31"/>
      <c r="AF450" s="85"/>
      <c r="AG450" s="85">
        <f t="shared" si="137"/>
        <v>0</v>
      </c>
      <c r="AH450" s="31">
        <f t="shared" si="138"/>
        <v>0</v>
      </c>
      <c r="AI450" s="85"/>
      <c r="AJ450" s="31">
        <f>COUNTIF(AL450:AU450,"V")</f>
        <v>0</v>
      </c>
      <c r="AK450" s="31">
        <f t="shared" si="140"/>
        <v>0</v>
      </c>
      <c r="AL450" s="85"/>
      <c r="AM450" s="85"/>
      <c r="AN450" s="85"/>
      <c r="AO450" s="85"/>
      <c r="AP450" s="85"/>
      <c r="AQ450" s="85"/>
      <c r="AR450" s="85"/>
      <c r="AS450" s="85"/>
      <c r="AT450" s="85"/>
      <c r="AU450" s="85"/>
      <c r="AV450" s="85"/>
      <c r="AW450" s="85"/>
      <c r="AX450" s="85"/>
    </row>
    <row r="451" spans="2:50" s="154" customFormat="1" ht="13" outlineLevel="1">
      <c r="B451" s="87" t="s">
        <v>1290</v>
      </c>
      <c r="C451" s="93" t="s">
        <v>1291</v>
      </c>
      <c r="D451" s="295" t="s">
        <v>1654</v>
      </c>
      <c r="E451" s="38">
        <v>43783</v>
      </c>
      <c r="F451" s="26" t="s">
        <v>12</v>
      </c>
      <c r="G451" s="157" t="s">
        <v>1292</v>
      </c>
      <c r="H451" s="81">
        <f>SUM(I451,J451)</f>
        <v>550</v>
      </c>
      <c r="I451" s="82">
        <v>290</v>
      </c>
      <c r="J451" s="82">
        <v>260</v>
      </c>
      <c r="K451" s="258">
        <v>0</v>
      </c>
      <c r="L451" s="177" t="s">
        <v>1293</v>
      </c>
      <c r="M451" s="177" t="s">
        <v>1293</v>
      </c>
      <c r="N451" s="177" t="s">
        <v>1293</v>
      </c>
      <c r="O451" s="177" t="s">
        <v>1293</v>
      </c>
      <c r="P451" s="177" t="s">
        <v>1293</v>
      </c>
      <c r="Q451" s="85" t="s">
        <v>1139</v>
      </c>
      <c r="R451" s="85" t="s">
        <v>1139</v>
      </c>
      <c r="S451" s="179"/>
      <c r="T451" s="85"/>
      <c r="U451" s="31">
        <f t="shared" si="133"/>
        <v>0</v>
      </c>
      <c r="V451" s="80"/>
      <c r="W451" s="276"/>
      <c r="X451" s="85"/>
      <c r="Y451" s="85">
        <f>U451*X451</f>
        <v>0</v>
      </c>
      <c r="AA451" s="85"/>
      <c r="AB451" s="85">
        <f t="shared" si="135"/>
        <v>0</v>
      </c>
      <c r="AC451" s="85"/>
      <c r="AD451" s="31">
        <f t="shared" si="136"/>
        <v>0</v>
      </c>
      <c r="AE451" s="31"/>
      <c r="AF451" s="85"/>
      <c r="AG451" s="85">
        <f t="shared" si="137"/>
        <v>0</v>
      </c>
      <c r="AH451" s="31">
        <f t="shared" si="138"/>
        <v>0</v>
      </c>
      <c r="AI451" s="85"/>
      <c r="AJ451" s="31">
        <f>COUNTIF(AL451:AU451,"V")</f>
        <v>0</v>
      </c>
      <c r="AK451" s="31">
        <f t="shared" si="140"/>
        <v>0</v>
      </c>
      <c r="AL451" s="85"/>
      <c r="AM451" s="85"/>
      <c r="AN451" s="85"/>
      <c r="AO451" s="85"/>
      <c r="AP451" s="85"/>
      <c r="AQ451" s="85"/>
      <c r="AR451" s="85"/>
      <c r="AS451" s="85"/>
      <c r="AT451" s="85"/>
      <c r="AU451" s="85"/>
      <c r="AV451" s="85"/>
      <c r="AW451" s="85"/>
      <c r="AX451" s="85"/>
    </row>
    <row r="452" spans="2:50" s="154" customFormat="1" ht="13" outlineLevel="1">
      <c r="B452" s="87" t="s">
        <v>1571</v>
      </c>
      <c r="C452" s="93" t="s">
        <v>1287</v>
      </c>
      <c r="D452" s="295" t="s">
        <v>1654</v>
      </c>
      <c r="E452" s="38">
        <v>43783</v>
      </c>
      <c r="F452" s="26" t="s">
        <v>12</v>
      </c>
      <c r="G452" s="157" t="s">
        <v>1292</v>
      </c>
      <c r="H452" s="81">
        <f t="shared" ref="H452:H455" si="142">SUM(I452,J452)</f>
        <v>164</v>
      </c>
      <c r="I452" s="82">
        <v>160</v>
      </c>
      <c r="J452" s="82">
        <v>4</v>
      </c>
      <c r="K452" s="258">
        <v>0</v>
      </c>
      <c r="L452" s="177" t="s">
        <v>1293</v>
      </c>
      <c r="M452" s="177" t="s">
        <v>1293</v>
      </c>
      <c r="N452" s="177" t="s">
        <v>1293</v>
      </c>
      <c r="O452" s="177" t="s">
        <v>1293</v>
      </c>
      <c r="P452" s="177" t="s">
        <v>1293</v>
      </c>
      <c r="Q452" s="85" t="s">
        <v>1139</v>
      </c>
      <c r="R452" s="85" t="s">
        <v>1139</v>
      </c>
      <c r="S452" s="179"/>
      <c r="T452" s="85"/>
      <c r="U452" s="31">
        <f t="shared" si="133"/>
        <v>0</v>
      </c>
      <c r="V452" s="80"/>
      <c r="W452" s="276"/>
      <c r="X452" s="85"/>
      <c r="Y452" s="85">
        <f t="shared" ref="Y452:Y455" si="143">U452*X452</f>
        <v>0</v>
      </c>
      <c r="AA452" s="85"/>
      <c r="AB452" s="85">
        <f t="shared" si="135"/>
        <v>0</v>
      </c>
      <c r="AC452" s="85"/>
      <c r="AD452" s="31">
        <f t="shared" si="136"/>
        <v>0</v>
      </c>
      <c r="AE452" s="31"/>
      <c r="AF452" s="85"/>
      <c r="AG452" s="85">
        <f t="shared" si="137"/>
        <v>0</v>
      </c>
      <c r="AH452" s="31">
        <f t="shared" si="138"/>
        <v>0</v>
      </c>
      <c r="AI452" s="85"/>
      <c r="AJ452" s="31">
        <f t="shared" ref="AJ452:AJ455" si="144">COUNTIF(AL452:AU452,"V")</f>
        <v>0</v>
      </c>
      <c r="AK452" s="31">
        <f t="shared" si="140"/>
        <v>0</v>
      </c>
      <c r="AL452" s="85"/>
      <c r="AM452" s="85"/>
      <c r="AN452" s="85"/>
      <c r="AO452" s="85"/>
      <c r="AP452" s="85"/>
      <c r="AQ452" s="85"/>
      <c r="AR452" s="85"/>
      <c r="AS452" s="85"/>
      <c r="AT452" s="85"/>
      <c r="AU452" s="85"/>
      <c r="AV452" s="85"/>
      <c r="AW452" s="85"/>
      <c r="AX452" s="85"/>
    </row>
    <row r="453" spans="2:50" s="154" customFormat="1" ht="13" outlineLevel="1">
      <c r="B453" s="87" t="s">
        <v>1655</v>
      </c>
      <c r="C453" s="93" t="s">
        <v>1656</v>
      </c>
      <c r="D453" s="295" t="s">
        <v>630</v>
      </c>
      <c r="E453" s="38">
        <v>43788</v>
      </c>
      <c r="F453" s="26" t="s">
        <v>12</v>
      </c>
      <c r="G453" s="157" t="s">
        <v>1292</v>
      </c>
      <c r="H453" s="81">
        <f t="shared" si="142"/>
        <v>562</v>
      </c>
      <c r="I453" s="82">
        <v>522</v>
      </c>
      <c r="J453" s="82">
        <v>40</v>
      </c>
      <c r="K453" s="258">
        <v>0</v>
      </c>
      <c r="L453" s="177" t="s">
        <v>1293</v>
      </c>
      <c r="M453" s="177" t="s">
        <v>1293</v>
      </c>
      <c r="N453" s="177" t="s">
        <v>1293</v>
      </c>
      <c r="O453" s="177" t="s">
        <v>1293</v>
      </c>
      <c r="P453" s="177" t="s">
        <v>1293</v>
      </c>
      <c r="Q453" s="85" t="s">
        <v>1139</v>
      </c>
      <c r="R453" s="85" t="s">
        <v>1139</v>
      </c>
      <c r="S453" s="179"/>
      <c r="T453" s="85"/>
      <c r="U453" s="31">
        <f t="shared" ref="U453:U455" si="145">SUMIF(T453,"Y",I453)</f>
        <v>0</v>
      </c>
      <c r="V453" s="80"/>
      <c r="W453" s="276"/>
      <c r="X453" s="85"/>
      <c r="Y453" s="85">
        <f t="shared" si="143"/>
        <v>0</v>
      </c>
      <c r="AA453" s="85"/>
      <c r="AB453" s="85">
        <f t="shared" ref="AB453:AB455" si="146">SUMIF(AA453,"Y",K453)*X453</f>
        <v>0</v>
      </c>
      <c r="AC453" s="85"/>
      <c r="AD453" s="31">
        <f t="shared" ref="AD453:AD455" si="147">(I453-AB453)*COUNTIF(AL453:AU453,"L")</f>
        <v>0</v>
      </c>
      <c r="AE453" s="31"/>
      <c r="AF453" s="85"/>
      <c r="AG453" s="85">
        <f t="shared" ref="AG453:AG455" si="148">IFERROR(COUNTIF(AL453:AU453,"S")/(COUNTIF(AL453:AU453,"V")+COUNTIF(AL453:AU453,"S")),0)</f>
        <v>0</v>
      </c>
      <c r="AH453" s="31">
        <f t="shared" ref="AH453:AH455" si="149">(Y453-AB453-AD453)*AG453</f>
        <v>0</v>
      </c>
      <c r="AI453" s="85"/>
      <c r="AJ453" s="31">
        <f t="shared" si="144"/>
        <v>0</v>
      </c>
      <c r="AK453" s="31">
        <f t="shared" ref="AK453:AK455" si="150">Y453-AB453-AD453-AH453</f>
        <v>0</v>
      </c>
      <c r="AL453" s="85"/>
      <c r="AM453" s="85"/>
      <c r="AN453" s="85"/>
      <c r="AO453" s="85"/>
      <c r="AP453" s="85"/>
      <c r="AQ453" s="85"/>
      <c r="AR453" s="85"/>
      <c r="AS453" s="85"/>
      <c r="AT453" s="85"/>
      <c r="AU453" s="85"/>
      <c r="AV453" s="85"/>
      <c r="AW453" s="85"/>
      <c r="AX453" s="85"/>
    </row>
    <row r="454" spans="2:50" s="154" customFormat="1" ht="13" outlineLevel="1">
      <c r="B454" s="87" t="s">
        <v>2824</v>
      </c>
      <c r="C454" s="384" t="s">
        <v>2825</v>
      </c>
      <c r="D454" s="385" t="s">
        <v>630</v>
      </c>
      <c r="E454" s="38">
        <v>43815</v>
      </c>
      <c r="F454" s="26" t="s">
        <v>12</v>
      </c>
      <c r="G454" s="157" t="s">
        <v>1292</v>
      </c>
      <c r="H454" s="81">
        <f t="shared" ref="H454" si="151">SUM(I454,J454)</f>
        <v>105</v>
      </c>
      <c r="I454" s="82">
        <v>105</v>
      </c>
      <c r="J454" s="82">
        <v>0</v>
      </c>
      <c r="K454" s="258">
        <v>0</v>
      </c>
      <c r="L454" s="177" t="s">
        <v>1293</v>
      </c>
      <c r="M454" s="177" t="s">
        <v>1293</v>
      </c>
      <c r="N454" s="177" t="s">
        <v>1293</v>
      </c>
      <c r="O454" s="177" t="s">
        <v>1293</v>
      </c>
      <c r="P454" s="177" t="s">
        <v>1293</v>
      </c>
      <c r="Q454" s="173"/>
      <c r="R454" s="173"/>
      <c r="S454" s="179"/>
      <c r="T454" s="85"/>
      <c r="U454" s="31">
        <f t="shared" ref="U454" si="152">SUMIF(T454,"Y",I454)</f>
        <v>0</v>
      </c>
      <c r="V454" s="80"/>
      <c r="W454" s="276"/>
      <c r="X454" s="85"/>
      <c r="Y454" s="85">
        <f t="shared" ref="Y454" si="153">U454*X454</f>
        <v>0</v>
      </c>
      <c r="AA454" s="85"/>
      <c r="AB454" s="85">
        <f t="shared" ref="AB454" si="154">SUMIF(AA454,"Y",K454)*X454</f>
        <v>0</v>
      </c>
      <c r="AC454" s="85"/>
      <c r="AD454" s="31">
        <f t="shared" ref="AD454" si="155">(I454-AB454)*COUNTIF(AL454:AU454,"L")</f>
        <v>0</v>
      </c>
      <c r="AE454" s="31"/>
      <c r="AF454" s="85"/>
      <c r="AG454" s="85">
        <f t="shared" ref="AG454" si="156">IFERROR(COUNTIF(AL454:AU454,"S")/(COUNTIF(AL454:AU454,"V")+COUNTIF(AL454:AU454,"S")),0)</f>
        <v>0</v>
      </c>
      <c r="AH454" s="31">
        <f t="shared" ref="AH454" si="157">(Y454-AB454-AD454)*AG454</f>
        <v>0</v>
      </c>
      <c r="AI454" s="85"/>
      <c r="AJ454" s="31">
        <f t="shared" ref="AJ454" si="158">COUNTIF(AL454:AU454,"V")</f>
        <v>0</v>
      </c>
      <c r="AK454" s="31">
        <f t="shared" ref="AK454" si="159">Y454-AB454-AD454-AH454</f>
        <v>0</v>
      </c>
      <c r="AL454" s="85"/>
      <c r="AM454" s="85"/>
      <c r="AN454" s="85"/>
      <c r="AO454" s="85"/>
      <c r="AP454" s="85"/>
      <c r="AQ454" s="85"/>
      <c r="AR454" s="85"/>
      <c r="AS454" s="85"/>
      <c r="AT454" s="85"/>
      <c r="AU454" s="85"/>
      <c r="AV454" s="85"/>
      <c r="AW454" s="85"/>
      <c r="AX454" s="85"/>
    </row>
    <row r="455" spans="2:50" s="154" customFormat="1" ht="13" outlineLevel="1">
      <c r="B455" s="87" t="s">
        <v>2826</v>
      </c>
      <c r="C455" s="384" t="s">
        <v>2827</v>
      </c>
      <c r="D455" s="385" t="s">
        <v>630</v>
      </c>
      <c r="E455" s="38">
        <v>43808</v>
      </c>
      <c r="F455" s="26" t="s">
        <v>12</v>
      </c>
      <c r="G455" s="157" t="s">
        <v>1292</v>
      </c>
      <c r="H455" s="81">
        <f t="shared" si="142"/>
        <v>325</v>
      </c>
      <c r="I455" s="82">
        <v>85</v>
      </c>
      <c r="J455" s="82">
        <v>240</v>
      </c>
      <c r="K455" s="258">
        <v>0</v>
      </c>
      <c r="L455" s="177" t="s">
        <v>1293</v>
      </c>
      <c r="M455" s="177" t="s">
        <v>1293</v>
      </c>
      <c r="N455" s="177" t="s">
        <v>1293</v>
      </c>
      <c r="O455" s="177" t="s">
        <v>1293</v>
      </c>
      <c r="P455" s="177" t="s">
        <v>1293</v>
      </c>
      <c r="Q455" s="173"/>
      <c r="R455" s="173"/>
      <c r="S455" s="179"/>
      <c r="T455" s="85"/>
      <c r="U455" s="31">
        <f t="shared" si="145"/>
        <v>0</v>
      </c>
      <c r="V455" s="80"/>
      <c r="W455" s="276"/>
      <c r="X455" s="85"/>
      <c r="Y455" s="85">
        <f t="shared" si="143"/>
        <v>0</v>
      </c>
      <c r="AA455" s="85"/>
      <c r="AB455" s="85">
        <f t="shared" si="146"/>
        <v>0</v>
      </c>
      <c r="AC455" s="85"/>
      <c r="AD455" s="31">
        <f t="shared" si="147"/>
        <v>0</v>
      </c>
      <c r="AE455" s="31"/>
      <c r="AF455" s="85"/>
      <c r="AG455" s="85">
        <f t="shared" si="148"/>
        <v>0</v>
      </c>
      <c r="AH455" s="31">
        <f t="shared" si="149"/>
        <v>0</v>
      </c>
      <c r="AI455" s="85"/>
      <c r="AJ455" s="31">
        <f t="shared" si="144"/>
        <v>0</v>
      </c>
      <c r="AK455" s="31">
        <f t="shared" si="150"/>
        <v>0</v>
      </c>
      <c r="AL455" s="85"/>
      <c r="AM455" s="85"/>
      <c r="AN455" s="85"/>
      <c r="AO455" s="85"/>
      <c r="AP455" s="85"/>
      <c r="AQ455" s="85"/>
      <c r="AR455" s="85"/>
      <c r="AS455" s="85"/>
      <c r="AT455" s="85"/>
      <c r="AU455" s="85"/>
      <c r="AV455" s="85"/>
      <c r="AW455" s="85"/>
      <c r="AX455" s="85"/>
    </row>
    <row r="456" spans="2:50" s="154" customFormat="1" ht="13" outlineLevel="1">
      <c r="B456" s="87" t="s">
        <v>2828</v>
      </c>
      <c r="C456" s="384" t="s">
        <v>2829</v>
      </c>
      <c r="D456" s="385" t="s">
        <v>630</v>
      </c>
      <c r="E456" s="38">
        <v>43810</v>
      </c>
      <c r="F456" s="26" t="s">
        <v>12</v>
      </c>
      <c r="G456" s="157" t="s">
        <v>1292</v>
      </c>
      <c r="H456" s="81">
        <f t="shared" si="141"/>
        <v>45</v>
      </c>
      <c r="I456" s="82">
        <v>45</v>
      </c>
      <c r="J456" s="82">
        <v>0</v>
      </c>
      <c r="K456" s="258">
        <v>0</v>
      </c>
      <c r="L456" s="177" t="s">
        <v>1293</v>
      </c>
      <c r="M456" s="177" t="s">
        <v>1293</v>
      </c>
      <c r="N456" s="177" t="s">
        <v>1293</v>
      </c>
      <c r="O456" s="177" t="s">
        <v>1293</v>
      </c>
      <c r="P456" s="177" t="s">
        <v>1293</v>
      </c>
      <c r="Q456" s="173"/>
      <c r="R456" s="173"/>
      <c r="S456" s="179"/>
      <c r="T456" s="85"/>
      <c r="U456" s="31">
        <f t="shared" si="133"/>
        <v>0</v>
      </c>
      <c r="V456" s="80"/>
      <c r="W456" s="276"/>
      <c r="X456" s="85"/>
      <c r="Y456" s="85">
        <f t="shared" si="134"/>
        <v>0</v>
      </c>
      <c r="AA456" s="85"/>
      <c r="AB456" s="85">
        <f t="shared" si="135"/>
        <v>0</v>
      </c>
      <c r="AC456" s="85"/>
      <c r="AD456" s="31">
        <f t="shared" si="136"/>
        <v>0</v>
      </c>
      <c r="AE456" s="31"/>
      <c r="AF456" s="85"/>
      <c r="AG456" s="85">
        <f t="shared" si="137"/>
        <v>0</v>
      </c>
      <c r="AH456" s="31">
        <f t="shared" si="138"/>
        <v>0</v>
      </c>
      <c r="AI456" s="85"/>
      <c r="AJ456" s="31">
        <f t="shared" si="139"/>
        <v>0</v>
      </c>
      <c r="AK456" s="31">
        <f t="shared" si="140"/>
        <v>0</v>
      </c>
      <c r="AL456" s="85"/>
      <c r="AM456" s="85"/>
      <c r="AN456" s="85"/>
      <c r="AO456" s="85"/>
      <c r="AP456" s="85"/>
      <c r="AQ456" s="85"/>
      <c r="AR456" s="85"/>
      <c r="AS456" s="85"/>
      <c r="AT456" s="85"/>
      <c r="AU456" s="85"/>
      <c r="AV456" s="85"/>
      <c r="AW456" s="85"/>
      <c r="AX456" s="85"/>
    </row>
    <row r="457" spans="2:50" s="154" customFormat="1" ht="13">
      <c r="B457" s="407" t="s">
        <v>1477</v>
      </c>
      <c r="C457" s="407"/>
      <c r="D457" s="407"/>
      <c r="E457" s="408"/>
      <c r="F457" s="181" t="s">
        <v>7</v>
      </c>
      <c r="G457" s="182"/>
      <c r="H457" s="183">
        <f>H458/60</f>
        <v>27.066666666666666</v>
      </c>
      <c r="I457" s="183">
        <f>I458/60</f>
        <v>21.333333333333332</v>
      </c>
      <c r="J457" s="183">
        <f>J458/60</f>
        <v>5.7333333333333334</v>
      </c>
      <c r="K457" s="183">
        <f>K458/60</f>
        <v>0</v>
      </c>
      <c r="L457" s="182"/>
      <c r="M457" s="182"/>
      <c r="N457" s="182"/>
      <c r="O457" s="182"/>
      <c r="P457" s="182"/>
      <c r="Q457" s="182"/>
      <c r="R457" s="182"/>
      <c r="S457" s="184"/>
      <c r="T457" s="182"/>
      <c r="U457" s="183">
        <f>U458/60</f>
        <v>0</v>
      </c>
      <c r="V457" s="184"/>
      <c r="W457" s="277"/>
      <c r="X457" s="182"/>
      <c r="Y457" s="183">
        <f>Y458/60</f>
        <v>0</v>
      </c>
      <c r="AA457" s="186"/>
      <c r="AB457" s="186">
        <f t="shared" ref="AB457:AK457" si="160">AB458/60</f>
        <v>0</v>
      </c>
      <c r="AC457" s="186"/>
      <c r="AD457" s="186">
        <f>AD458/60</f>
        <v>0</v>
      </c>
      <c r="AE457" s="186"/>
      <c r="AF457" s="186"/>
      <c r="AG457" s="186"/>
      <c r="AH457" s="186">
        <f>AH458/60</f>
        <v>0</v>
      </c>
      <c r="AI457" s="186"/>
      <c r="AJ457" s="182"/>
      <c r="AK457" s="186">
        <f t="shared" si="160"/>
        <v>0</v>
      </c>
      <c r="AL457" s="182"/>
      <c r="AM457" s="182"/>
      <c r="AN457" s="182"/>
      <c r="AO457" s="182"/>
      <c r="AP457" s="182"/>
      <c r="AQ457" s="182"/>
      <c r="AR457" s="182"/>
      <c r="AS457" s="182"/>
      <c r="AT457" s="182"/>
      <c r="AU457" s="182"/>
      <c r="AV457" s="186"/>
      <c r="AW457" s="186"/>
      <c r="AX457" s="186">
        <f>AX458/60</f>
        <v>0</v>
      </c>
    </row>
    <row r="458" spans="2:50" s="154" customFormat="1" ht="13">
      <c r="B458" s="407"/>
      <c r="C458" s="407"/>
      <c r="D458" s="407"/>
      <c r="E458" s="408"/>
      <c r="F458" s="185" t="s">
        <v>8</v>
      </c>
      <c r="G458" s="186"/>
      <c r="H458" s="183">
        <f>SUM(I458:J458)</f>
        <v>1624</v>
      </c>
      <c r="I458" s="183">
        <f>SUMIF(F459:F463,"DQA",$I459:$I463)</f>
        <v>1280</v>
      </c>
      <c r="J458" s="183">
        <f>SUMIF(F459:F463,"DQA",$J459:$J463)</f>
        <v>344</v>
      </c>
      <c r="K458" s="183">
        <f>SUM(K459:K463)</f>
        <v>0</v>
      </c>
      <c r="L458" s="182"/>
      <c r="M458" s="182"/>
      <c r="N458" s="182"/>
      <c r="O458" s="182"/>
      <c r="P458" s="182"/>
      <c r="Q458" s="182"/>
      <c r="R458" s="182"/>
      <c r="S458" s="184"/>
      <c r="T458" s="182"/>
      <c r="U458" s="183">
        <f>SUM(U459:U463)</f>
        <v>0</v>
      </c>
      <c r="V458" s="184"/>
      <c r="W458" s="277"/>
      <c r="X458" s="182"/>
      <c r="Y458" s="183">
        <f>SUM(Y459:Y463)</f>
        <v>0</v>
      </c>
      <c r="AA458" s="186"/>
      <c r="AB458" s="186">
        <f t="shared" ref="AB458" si="161">SUM(AB459:AB463)</f>
        <v>0</v>
      </c>
      <c r="AC458" s="186"/>
      <c r="AD458" s="186">
        <f>SUM(AD459:AD463)</f>
        <v>0</v>
      </c>
      <c r="AE458" s="186"/>
      <c r="AF458" s="186"/>
      <c r="AG458" s="186"/>
      <c r="AH458" s="186">
        <f>SUM(AH459:AH463)</f>
        <v>0</v>
      </c>
      <c r="AI458" s="186"/>
      <c r="AJ458" s="182"/>
      <c r="AK458" s="186">
        <f t="shared" ref="AK458" si="162">SUM(AK459:AK463)</f>
        <v>0</v>
      </c>
      <c r="AL458" s="182"/>
      <c r="AM458" s="182"/>
      <c r="AN458" s="182"/>
      <c r="AO458" s="182"/>
      <c r="AP458" s="182"/>
      <c r="AQ458" s="182"/>
      <c r="AR458" s="182"/>
      <c r="AS458" s="182"/>
      <c r="AT458" s="182"/>
      <c r="AU458" s="182"/>
      <c r="AV458" s="186"/>
      <c r="AW458" s="186"/>
      <c r="AX458" s="186">
        <f t="shared" ref="AX458" si="163">SUM(AX459:AX463)</f>
        <v>0</v>
      </c>
    </row>
    <row r="459" spans="2:50" s="154" customFormat="1" ht="13" outlineLevel="1">
      <c r="B459" s="157" t="s">
        <v>1324</v>
      </c>
      <c r="C459" s="39" t="s">
        <v>1325</v>
      </c>
      <c r="D459" s="40" t="s">
        <v>140</v>
      </c>
      <c r="E459" s="16"/>
      <c r="F459" s="17" t="s">
        <v>12</v>
      </c>
      <c r="G459" s="27" t="s">
        <v>13</v>
      </c>
      <c r="H459" s="28">
        <f t="shared" ref="H459:H462" si="164">I459+J459</f>
        <v>360</v>
      </c>
      <c r="I459" s="28">
        <v>60</v>
      </c>
      <c r="J459" s="29">
        <v>300</v>
      </c>
      <c r="K459" s="258">
        <v>0</v>
      </c>
      <c r="L459" s="31" t="s">
        <v>1139</v>
      </c>
      <c r="M459" s="31" t="s">
        <v>1139</v>
      </c>
      <c r="N459" s="31" t="s">
        <v>1140</v>
      </c>
      <c r="O459" s="31" t="s">
        <v>1140</v>
      </c>
      <c r="P459" s="31" t="s">
        <v>1140</v>
      </c>
      <c r="Q459" s="31" t="s">
        <v>1139</v>
      </c>
      <c r="R459" s="31" t="s">
        <v>1139</v>
      </c>
      <c r="S459" s="55" t="s">
        <v>1172</v>
      </c>
      <c r="T459" s="31"/>
      <c r="U459" s="31">
        <f>SUMIF(T459,"Y",I459)</f>
        <v>0</v>
      </c>
      <c r="V459" s="30"/>
      <c r="W459" s="272"/>
      <c r="X459" s="31"/>
      <c r="Y459" s="85">
        <f t="shared" ref="Y459:Y463" si="165">U459*X459</f>
        <v>0</v>
      </c>
      <c r="AA459" s="31"/>
      <c r="AB459" s="31">
        <f>SUMIF(AA459,"Y",K459)*X459</f>
        <v>0</v>
      </c>
      <c r="AC459" s="31"/>
      <c r="AD459" s="31">
        <f t="shared" ref="AD459:AD463" si="166">(I459-AB459)*COUNTIF(AL459:AU459,"L")</f>
        <v>0</v>
      </c>
      <c r="AE459" s="31"/>
      <c r="AF459" s="31"/>
      <c r="AG459" s="31">
        <f t="shared" ref="AG459:AG463" si="167">IFERROR(COUNTIF(AL459:AU459,"S")/(COUNTIF(AL459:AU459,"V")+COUNTIF(AL459:AU459,"S")),0)</f>
        <v>0</v>
      </c>
      <c r="AH459" s="31">
        <f>(Y459-AB459-AD459)*AG459</f>
        <v>0</v>
      </c>
      <c r="AI459" s="31"/>
      <c r="AJ459" s="31">
        <f t="shared" ref="AJ459:AJ463" si="168">COUNTIF(AL459:AU459,"V")</f>
        <v>0</v>
      </c>
      <c r="AK459" s="31">
        <f>Y459-AB459-AD459-AH459</f>
        <v>0</v>
      </c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</row>
    <row r="460" spans="2:50" s="154" customFormat="1" ht="13" outlineLevel="1">
      <c r="B460" s="157" t="s">
        <v>1324</v>
      </c>
      <c r="C460" s="26" t="s">
        <v>1633</v>
      </c>
      <c r="D460" s="40" t="s">
        <v>140</v>
      </c>
      <c r="E460" s="16"/>
      <c r="F460" s="17" t="s">
        <v>12</v>
      </c>
      <c r="G460" s="27" t="s">
        <v>13</v>
      </c>
      <c r="H460" s="28">
        <f t="shared" si="164"/>
        <v>1002</v>
      </c>
      <c r="I460" s="28">
        <v>1000</v>
      </c>
      <c r="J460" s="28">
        <v>2</v>
      </c>
      <c r="K460" s="258">
        <v>0</v>
      </c>
      <c r="L460" s="31" t="s">
        <v>1139</v>
      </c>
      <c r="M460" s="31" t="s">
        <v>1139</v>
      </c>
      <c r="N460" s="31" t="s">
        <v>1140</v>
      </c>
      <c r="O460" s="31" t="s">
        <v>1140</v>
      </c>
      <c r="P460" s="31" t="s">
        <v>1140</v>
      </c>
      <c r="Q460" s="31" t="s">
        <v>1139</v>
      </c>
      <c r="R460" s="31" t="s">
        <v>1139</v>
      </c>
      <c r="S460" s="55" t="s">
        <v>1171</v>
      </c>
      <c r="T460" s="31"/>
      <c r="U460" s="31">
        <f>SUMIF(T460,"Y",I460)</f>
        <v>0</v>
      </c>
      <c r="V460" s="30"/>
      <c r="W460" s="272"/>
      <c r="X460" s="31"/>
      <c r="Y460" s="173">
        <f>U460*5</f>
        <v>0</v>
      </c>
      <c r="AA460" s="31"/>
      <c r="AB460" s="173">
        <f>SUMIF(AA460,"Y",K460)*5</f>
        <v>0</v>
      </c>
      <c r="AC460" s="31"/>
      <c r="AD460" s="31">
        <f t="shared" si="166"/>
        <v>0</v>
      </c>
      <c r="AE460" s="31"/>
      <c r="AF460" s="31"/>
      <c r="AG460" s="31">
        <f t="shared" si="167"/>
        <v>0</v>
      </c>
      <c r="AH460" s="31">
        <f>(Y460-AB460-AD460)*AG460</f>
        <v>0</v>
      </c>
      <c r="AI460" s="31"/>
      <c r="AJ460" s="173"/>
      <c r="AK460" s="31">
        <f>Y460-AB460-AD460-AH460</f>
        <v>0</v>
      </c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</row>
    <row r="461" spans="2:50" s="154" customFormat="1" ht="13" outlineLevel="1">
      <c r="B461" s="157" t="s">
        <v>1324</v>
      </c>
      <c r="C461" s="26" t="s">
        <v>141</v>
      </c>
      <c r="D461" s="40" t="s">
        <v>140</v>
      </c>
      <c r="E461" s="16"/>
      <c r="F461" s="17" t="s">
        <v>12</v>
      </c>
      <c r="G461" s="27" t="s">
        <v>24</v>
      </c>
      <c r="H461" s="28">
        <f t="shared" si="164"/>
        <v>22</v>
      </c>
      <c r="I461" s="28">
        <v>20</v>
      </c>
      <c r="J461" s="28">
        <v>2</v>
      </c>
      <c r="K461" s="258">
        <v>0</v>
      </c>
      <c r="L461" s="31" t="s">
        <v>1139</v>
      </c>
      <c r="M461" s="31" t="s">
        <v>1139</v>
      </c>
      <c r="N461" s="31" t="s">
        <v>1140</v>
      </c>
      <c r="O461" s="31" t="s">
        <v>1140</v>
      </c>
      <c r="P461" s="31" t="s">
        <v>1140</v>
      </c>
      <c r="Q461" s="31" t="s">
        <v>1139</v>
      </c>
      <c r="R461" s="31" t="s">
        <v>1139</v>
      </c>
      <c r="S461" s="55" t="s">
        <v>1157</v>
      </c>
      <c r="T461" s="31"/>
      <c r="U461" s="31">
        <f>SUMIF(T461,"Y",I461)</f>
        <v>0</v>
      </c>
      <c r="V461" s="30"/>
      <c r="W461" s="272"/>
      <c r="X461" s="31"/>
      <c r="Y461" s="85">
        <f t="shared" si="165"/>
        <v>0</v>
      </c>
      <c r="AA461" s="31"/>
      <c r="AB461" s="31">
        <f>SUMIF(AA461,"Y",K461)*X461</f>
        <v>0</v>
      </c>
      <c r="AC461" s="31"/>
      <c r="AD461" s="31">
        <f t="shared" si="166"/>
        <v>0</v>
      </c>
      <c r="AE461" s="31"/>
      <c r="AF461" s="31"/>
      <c r="AG461" s="31">
        <f t="shared" si="167"/>
        <v>0</v>
      </c>
      <c r="AH461" s="31">
        <f>(Y461-AB461-AD461)*AG461</f>
        <v>0</v>
      </c>
      <c r="AI461" s="31"/>
      <c r="AJ461" s="31">
        <f t="shared" si="168"/>
        <v>0</v>
      </c>
      <c r="AK461" s="31">
        <f>Y461-AB461-AD461-AH461</f>
        <v>0</v>
      </c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</row>
    <row r="462" spans="2:50" s="154" customFormat="1" ht="13" outlineLevel="1">
      <c r="B462" s="157" t="s">
        <v>1324</v>
      </c>
      <c r="C462" s="158" t="s">
        <v>239</v>
      </c>
      <c r="D462" s="40" t="s">
        <v>140</v>
      </c>
      <c r="E462" s="38"/>
      <c r="F462" s="26" t="s">
        <v>12</v>
      </c>
      <c r="G462" s="46" t="s">
        <v>943</v>
      </c>
      <c r="H462" s="28">
        <f t="shared" si="164"/>
        <v>30</v>
      </c>
      <c r="I462" s="51">
        <v>30</v>
      </c>
      <c r="J462" s="51">
        <v>0</v>
      </c>
      <c r="K462" s="258">
        <v>0</v>
      </c>
      <c r="L462" s="31" t="s">
        <v>1139</v>
      </c>
      <c r="M462" s="31" t="s">
        <v>1139</v>
      </c>
      <c r="N462" s="31" t="s">
        <v>1140</v>
      </c>
      <c r="O462" s="31" t="s">
        <v>1140</v>
      </c>
      <c r="P462" s="31" t="s">
        <v>1140</v>
      </c>
      <c r="Q462" s="31" t="s">
        <v>1139</v>
      </c>
      <c r="R462" s="31" t="s">
        <v>1139</v>
      </c>
      <c r="S462" s="55" t="s">
        <v>1201</v>
      </c>
      <c r="T462" s="31"/>
      <c r="U462" s="31">
        <f>SUMIF(T462,"Y",I462)</f>
        <v>0</v>
      </c>
      <c r="V462" s="30"/>
      <c r="W462" s="272"/>
      <c r="X462" s="31"/>
      <c r="Y462" s="85">
        <f t="shared" si="165"/>
        <v>0</v>
      </c>
      <c r="AA462" s="31"/>
      <c r="AB462" s="31">
        <f>SUMIF(AA462,"Y",K462)*X462</f>
        <v>0</v>
      </c>
      <c r="AC462" s="31"/>
      <c r="AD462" s="31">
        <f t="shared" si="166"/>
        <v>0</v>
      </c>
      <c r="AE462" s="31"/>
      <c r="AF462" s="31"/>
      <c r="AG462" s="31">
        <f t="shared" si="167"/>
        <v>0</v>
      </c>
      <c r="AH462" s="31">
        <f>(Y462-AB462-AD462)*AG462</f>
        <v>0</v>
      </c>
      <c r="AI462" s="31"/>
      <c r="AJ462" s="31">
        <f t="shared" si="168"/>
        <v>0</v>
      </c>
      <c r="AK462" s="31">
        <f>Y462-AB462-AD462-AH462</f>
        <v>0</v>
      </c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</row>
    <row r="463" spans="2:50" s="154" customFormat="1" ht="26" outlineLevel="1">
      <c r="B463" s="157" t="s">
        <v>1324</v>
      </c>
      <c r="C463" s="94" t="s">
        <v>1478</v>
      </c>
      <c r="D463" s="40" t="s">
        <v>140</v>
      </c>
      <c r="E463" s="38"/>
      <c r="F463" s="26" t="s">
        <v>12</v>
      </c>
      <c r="G463" s="46" t="s">
        <v>943</v>
      </c>
      <c r="H463" s="81">
        <f>SUM(I463,J463)</f>
        <v>210</v>
      </c>
      <c r="I463" s="98">
        <v>170</v>
      </c>
      <c r="J463" s="98">
        <v>40</v>
      </c>
      <c r="K463" s="258">
        <v>0</v>
      </c>
      <c r="L463" s="31" t="s">
        <v>1139</v>
      </c>
      <c r="M463" s="31" t="s">
        <v>1139</v>
      </c>
      <c r="N463" s="31" t="s">
        <v>1140</v>
      </c>
      <c r="O463" s="31" t="s">
        <v>1140</v>
      </c>
      <c r="P463" s="31" t="s">
        <v>1140</v>
      </c>
      <c r="Q463" s="31" t="s">
        <v>1139</v>
      </c>
      <c r="R463" s="31" t="s">
        <v>1139</v>
      </c>
      <c r="S463" s="179" t="s">
        <v>1479</v>
      </c>
      <c r="T463" s="85"/>
      <c r="U463" s="31">
        <f>SUMIF(T463,"Y",I463)</f>
        <v>0</v>
      </c>
      <c r="V463" s="80"/>
      <c r="W463" s="276"/>
      <c r="X463" s="85"/>
      <c r="Y463" s="85">
        <f t="shared" si="165"/>
        <v>0</v>
      </c>
      <c r="AA463" s="85"/>
      <c r="AB463" s="31">
        <f>SUMIF(AA463,"Y",K463)*X463</f>
        <v>0</v>
      </c>
      <c r="AC463" s="85"/>
      <c r="AD463" s="31">
        <f t="shared" si="166"/>
        <v>0</v>
      </c>
      <c r="AE463" s="31"/>
      <c r="AF463" s="85"/>
      <c r="AG463" s="85">
        <f t="shared" si="167"/>
        <v>0</v>
      </c>
      <c r="AH463" s="31">
        <f>(Y463-AB463-AD463)*AG463</f>
        <v>0</v>
      </c>
      <c r="AI463" s="85"/>
      <c r="AJ463" s="31">
        <f t="shared" si="168"/>
        <v>0</v>
      </c>
      <c r="AK463" s="31">
        <f>Y463-AB463-AD463-AH463</f>
        <v>0</v>
      </c>
      <c r="AL463" s="85"/>
      <c r="AM463" s="85"/>
      <c r="AN463" s="85"/>
      <c r="AO463" s="85"/>
      <c r="AP463" s="85"/>
      <c r="AQ463" s="85"/>
      <c r="AR463" s="85"/>
      <c r="AS463" s="85"/>
      <c r="AT463" s="85"/>
      <c r="AU463" s="85"/>
      <c r="AV463" s="31"/>
      <c r="AW463" s="31"/>
      <c r="AX463" s="31"/>
    </row>
    <row r="464" spans="2:50" s="154" customFormat="1" ht="13">
      <c r="B464" s="409" t="s">
        <v>2620</v>
      </c>
      <c r="C464" s="409"/>
      <c r="D464" s="409"/>
      <c r="E464" s="406"/>
      <c r="F464" s="41" t="s">
        <v>7</v>
      </c>
      <c r="G464" s="42"/>
      <c r="H464" s="23">
        <f>H465/60</f>
        <v>242.75</v>
      </c>
      <c r="I464" s="23">
        <f>I465/60</f>
        <v>26</v>
      </c>
      <c r="J464" s="23">
        <f>J465/60</f>
        <v>216.75</v>
      </c>
      <c r="K464" s="257">
        <f>K465/60</f>
        <v>0</v>
      </c>
      <c r="L464" s="42"/>
      <c r="M464" s="42"/>
      <c r="N464" s="42"/>
      <c r="O464" s="42"/>
      <c r="P464" s="42"/>
      <c r="Q464" s="42"/>
      <c r="R464" s="42"/>
      <c r="S464" s="43"/>
      <c r="T464" s="42"/>
      <c r="U464" s="23">
        <f>U465/60</f>
        <v>0</v>
      </c>
      <c r="V464" s="43"/>
      <c r="W464" s="274"/>
      <c r="X464" s="42"/>
      <c r="Y464" s="23">
        <f>Y465/60</f>
        <v>0</v>
      </c>
      <c r="AA464" s="45"/>
      <c r="AB464" s="45">
        <f t="shared" ref="AB464:AK464" si="169">AB465/60</f>
        <v>0</v>
      </c>
      <c r="AC464" s="45"/>
      <c r="AD464" s="45">
        <f>AD465/60</f>
        <v>0</v>
      </c>
      <c r="AE464" s="45"/>
      <c r="AF464" s="45"/>
      <c r="AG464" s="45"/>
      <c r="AH464" s="45">
        <f>AH465/60</f>
        <v>0</v>
      </c>
      <c r="AI464" s="45"/>
      <c r="AJ464" s="42"/>
      <c r="AK464" s="45">
        <f t="shared" si="169"/>
        <v>0</v>
      </c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5"/>
      <c r="AW464" s="45"/>
      <c r="AX464" s="45">
        <f>AX465/60</f>
        <v>0</v>
      </c>
    </row>
    <row r="465" spans="2:50" s="154" customFormat="1" ht="13">
      <c r="B465" s="409"/>
      <c r="C465" s="409"/>
      <c r="D465" s="409"/>
      <c r="E465" s="406"/>
      <c r="F465" s="44" t="s">
        <v>8</v>
      </c>
      <c r="G465" s="45"/>
      <c r="H465" s="23">
        <f>SUM(I465:J465)</f>
        <v>14565</v>
      </c>
      <c r="I465" s="23">
        <f>SUMIF(F466:F470,"DQA",$I466:$I470)</f>
        <v>1560</v>
      </c>
      <c r="J465" s="23">
        <f>SUMIF(F466:F470,"DQA",$J466:$J470)</f>
        <v>13005</v>
      </c>
      <c r="K465" s="252">
        <f>SUM(K466:K470)</f>
        <v>0</v>
      </c>
      <c r="L465" s="42"/>
      <c r="M465" s="42"/>
      <c r="N465" s="42"/>
      <c r="O465" s="42"/>
      <c r="P465" s="42"/>
      <c r="Q465" s="42"/>
      <c r="R465" s="42"/>
      <c r="S465" s="43"/>
      <c r="T465" s="42"/>
      <c r="U465" s="23">
        <f>SUM(U466:U470)</f>
        <v>0</v>
      </c>
      <c r="V465" s="43"/>
      <c r="W465" s="274"/>
      <c r="X465" s="42"/>
      <c r="Y465" s="23">
        <f>SUM(Y466:Y470)</f>
        <v>0</v>
      </c>
      <c r="AA465" s="45"/>
      <c r="AB465" s="45">
        <f t="shared" ref="AB465" si="170">SUM(AB466:AB470)</f>
        <v>0</v>
      </c>
      <c r="AC465" s="45"/>
      <c r="AD465" s="45">
        <f t="shared" ref="AD465" si="171">SUM(AD466:AD470)</f>
        <v>0</v>
      </c>
      <c r="AE465" s="45"/>
      <c r="AF465" s="45"/>
      <c r="AG465" s="45"/>
      <c r="AH465" s="45">
        <f t="shared" ref="AH465" si="172">SUM(AH466:AH470)</f>
        <v>0</v>
      </c>
      <c r="AI465" s="45"/>
      <c r="AJ465" s="42"/>
      <c r="AK465" s="45">
        <f t="shared" ref="AK465" si="173">SUM(AK466:AK470)</f>
        <v>0</v>
      </c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5"/>
      <c r="AW465" s="45"/>
      <c r="AX465" s="45">
        <f t="shared" ref="AX465" si="174">SUM(AX466:AX470)</f>
        <v>0</v>
      </c>
    </row>
    <row r="466" spans="2:50" s="154" customFormat="1" ht="13" outlineLevel="1">
      <c r="B466" s="157" t="s">
        <v>1610</v>
      </c>
      <c r="C466" s="39" t="s">
        <v>1611</v>
      </c>
      <c r="D466" s="12" t="s">
        <v>1322</v>
      </c>
      <c r="E466" s="38" t="s">
        <v>2764</v>
      </c>
      <c r="F466" s="17" t="s">
        <v>12</v>
      </c>
      <c r="G466" s="27"/>
      <c r="H466" s="28">
        <f t="shared" ref="H466:H469" si="175">I466+J466</f>
        <v>5</v>
      </c>
      <c r="I466" s="28">
        <v>5</v>
      </c>
      <c r="J466" s="29">
        <v>0</v>
      </c>
      <c r="K466" s="258">
        <v>0</v>
      </c>
      <c r="L466" s="31"/>
      <c r="M466" s="31"/>
      <c r="N466" s="31"/>
      <c r="O466" s="31"/>
      <c r="P466" s="31"/>
      <c r="Q466" s="31" t="s">
        <v>1139</v>
      </c>
      <c r="R466" s="31" t="s">
        <v>1139</v>
      </c>
      <c r="S466" s="55"/>
      <c r="T466" s="31"/>
      <c r="U466" s="31">
        <f>SUMIF(T466,"Y",I466)</f>
        <v>0</v>
      </c>
      <c r="V466" s="30"/>
      <c r="W466" s="272"/>
      <c r="X466" s="31"/>
      <c r="Y466" s="31">
        <v>0</v>
      </c>
      <c r="AA466" s="31"/>
      <c r="AB466" s="31">
        <f>SUMIF(AA466,"Y",K466)*X466</f>
        <v>0</v>
      </c>
      <c r="AC466" s="31"/>
      <c r="AD466" s="31">
        <f t="shared" ref="AD466:AD470" si="176">(I466-AB466)*COUNTIF(AL466:AU466,"L")</f>
        <v>0</v>
      </c>
      <c r="AE466" s="31"/>
      <c r="AF466" s="31"/>
      <c r="AG466" s="31">
        <f t="shared" ref="AG466:AG470" si="177">IFERROR(COUNTIF(AL466:AU466,"S")/(COUNTIF(AL466:AU466,"V")+COUNTIF(AL466:AU466,"S")),0)</f>
        <v>0</v>
      </c>
      <c r="AH466" s="31">
        <f>(Y466-AB466-AD466)*AG466</f>
        <v>0</v>
      </c>
      <c r="AI466" s="31"/>
      <c r="AJ466" s="31">
        <f t="shared" ref="AJ466:AJ470" si="178">COUNTIF(AL466:AU466,"V")</f>
        <v>0</v>
      </c>
      <c r="AK466" s="31">
        <f>Y466-AB466-AD466-AH466</f>
        <v>0</v>
      </c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</row>
    <row r="467" spans="2:50" s="154" customFormat="1" ht="13" outlineLevel="1">
      <c r="B467" s="157" t="s">
        <v>2744</v>
      </c>
      <c r="C467" s="39" t="s">
        <v>1612</v>
      </c>
      <c r="D467" s="12" t="s">
        <v>2762</v>
      </c>
      <c r="E467" s="38">
        <v>43777</v>
      </c>
      <c r="F467" s="17" t="s">
        <v>12</v>
      </c>
      <c r="G467" s="27"/>
      <c r="H467" s="28">
        <f t="shared" si="175"/>
        <v>9565</v>
      </c>
      <c r="I467" s="28">
        <v>1015</v>
      </c>
      <c r="J467" s="28">
        <v>8550</v>
      </c>
      <c r="K467" s="258">
        <v>0</v>
      </c>
      <c r="L467" s="31"/>
      <c r="M467" s="31"/>
      <c r="N467" s="31"/>
      <c r="O467" s="31"/>
      <c r="P467" s="31"/>
      <c r="Q467" s="31" t="s">
        <v>1139</v>
      </c>
      <c r="R467" s="31" t="s">
        <v>1139</v>
      </c>
      <c r="S467" s="55"/>
      <c r="T467" s="31"/>
      <c r="U467" s="31">
        <f>SUMIF(T467,"Y",I467)</f>
        <v>0</v>
      </c>
      <c r="V467" s="30"/>
      <c r="W467" s="272"/>
      <c r="X467" s="31"/>
      <c r="Y467" s="31">
        <v>0</v>
      </c>
      <c r="AA467" s="31"/>
      <c r="AB467" s="31">
        <f>SUMIF(AA467,"Y",K467)*X467</f>
        <v>0</v>
      </c>
      <c r="AC467" s="31"/>
      <c r="AD467" s="31">
        <f t="shared" si="176"/>
        <v>0</v>
      </c>
      <c r="AE467" s="31"/>
      <c r="AF467" s="31"/>
      <c r="AG467" s="31">
        <f t="shared" si="177"/>
        <v>0</v>
      </c>
      <c r="AH467" s="31">
        <f>(Y467-AB467-AD467)*AG467</f>
        <v>0</v>
      </c>
      <c r="AI467" s="31"/>
      <c r="AJ467" s="31">
        <f t="shared" si="178"/>
        <v>0</v>
      </c>
      <c r="AK467" s="31">
        <f>Y467-AB467-AD467-AH467</f>
        <v>0</v>
      </c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</row>
    <row r="468" spans="2:50" s="154" customFormat="1" ht="13" outlineLevel="1">
      <c r="B468" s="157" t="s">
        <v>2746</v>
      </c>
      <c r="C468" s="39" t="s">
        <v>1613</v>
      </c>
      <c r="D468" s="12" t="s">
        <v>1003</v>
      </c>
      <c r="E468" s="38">
        <v>43791</v>
      </c>
      <c r="F468" s="17" t="s">
        <v>12</v>
      </c>
      <c r="G468" s="27"/>
      <c r="H468" s="28">
        <f t="shared" si="175"/>
        <v>1210</v>
      </c>
      <c r="I468" s="28">
        <v>365</v>
      </c>
      <c r="J468" s="28">
        <v>845</v>
      </c>
      <c r="K468" s="258">
        <v>0</v>
      </c>
      <c r="L468" s="31"/>
      <c r="M468" s="31"/>
      <c r="N468" s="31"/>
      <c r="O468" s="31"/>
      <c r="P468" s="31"/>
      <c r="Q468" s="31" t="s">
        <v>1139</v>
      </c>
      <c r="R468" s="31" t="s">
        <v>1139</v>
      </c>
      <c r="S468" s="55"/>
      <c r="T468" s="31"/>
      <c r="U468" s="31">
        <f>SUMIF(T468,"Y",I468)</f>
        <v>0</v>
      </c>
      <c r="V468" s="30"/>
      <c r="W468" s="272"/>
      <c r="X468" s="31"/>
      <c r="Y468" s="31">
        <v>0</v>
      </c>
      <c r="AA468" s="31"/>
      <c r="AB468" s="31">
        <f>SUMIF(AA468,"Y",K468)*X468</f>
        <v>0</v>
      </c>
      <c r="AC468" s="31"/>
      <c r="AD468" s="31">
        <f t="shared" si="176"/>
        <v>0</v>
      </c>
      <c r="AE468" s="31"/>
      <c r="AF468" s="31"/>
      <c r="AG468" s="31">
        <f t="shared" si="177"/>
        <v>0</v>
      </c>
      <c r="AH468" s="31">
        <f>(Y468-AB468-AD468)*AG468</f>
        <v>0</v>
      </c>
      <c r="AI468" s="31"/>
      <c r="AJ468" s="31">
        <f t="shared" si="178"/>
        <v>0</v>
      </c>
      <c r="AK468" s="31">
        <f>Y468-AB468-AD468-AH468</f>
        <v>0</v>
      </c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</row>
    <row r="469" spans="2:50" s="154" customFormat="1" ht="13" outlineLevel="1">
      <c r="B469" s="157" t="s">
        <v>2748</v>
      </c>
      <c r="C469" s="158" t="s">
        <v>2619</v>
      </c>
      <c r="D469" s="12" t="s">
        <v>2758</v>
      </c>
      <c r="E469" s="38" t="s">
        <v>2764</v>
      </c>
      <c r="F469" s="26" t="s">
        <v>12</v>
      </c>
      <c r="G469" s="46"/>
      <c r="H469" s="28">
        <f t="shared" si="175"/>
        <v>2330</v>
      </c>
      <c r="I469" s="51">
        <v>160</v>
      </c>
      <c r="J469" s="51">
        <v>2170</v>
      </c>
      <c r="K469" s="258">
        <v>0</v>
      </c>
      <c r="L469" s="31"/>
      <c r="M469" s="31"/>
      <c r="N469" s="31"/>
      <c r="O469" s="31"/>
      <c r="P469" s="31"/>
      <c r="Q469" s="31" t="s">
        <v>1139</v>
      </c>
      <c r="R469" s="31" t="s">
        <v>1139</v>
      </c>
      <c r="S469" s="55"/>
      <c r="T469" s="31"/>
      <c r="U469" s="31">
        <f>SUMIF(T469,"Y",I469)</f>
        <v>0</v>
      </c>
      <c r="V469" s="30"/>
      <c r="W469" s="272"/>
      <c r="X469" s="31"/>
      <c r="Y469" s="31">
        <v>0</v>
      </c>
      <c r="AA469" s="31"/>
      <c r="AB469" s="31">
        <f>SUMIF(AA469,"Y",K469)*X469</f>
        <v>0</v>
      </c>
      <c r="AC469" s="31"/>
      <c r="AD469" s="31">
        <f t="shared" si="176"/>
        <v>0</v>
      </c>
      <c r="AE469" s="31"/>
      <c r="AF469" s="31"/>
      <c r="AG469" s="31">
        <f t="shared" si="177"/>
        <v>0</v>
      </c>
      <c r="AH469" s="31">
        <f>(Y469-AB469-AD469)*AG469</f>
        <v>0</v>
      </c>
      <c r="AI469" s="31"/>
      <c r="AJ469" s="31">
        <f t="shared" si="178"/>
        <v>0</v>
      </c>
      <c r="AK469" s="31">
        <f>Y469-AB469-AD469-AH469</f>
        <v>0</v>
      </c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</row>
    <row r="470" spans="2:50" s="154" customFormat="1" ht="13" outlineLevel="1">
      <c r="B470" s="157" t="s">
        <v>1615</v>
      </c>
      <c r="C470" s="39" t="s">
        <v>1616</v>
      </c>
      <c r="D470" s="12" t="s">
        <v>1614</v>
      </c>
      <c r="E470" s="38" t="s">
        <v>2764</v>
      </c>
      <c r="F470" s="26" t="s">
        <v>12</v>
      </c>
      <c r="G470" s="46"/>
      <c r="H470" s="81">
        <f>SUM(I470,J470)</f>
        <v>1455</v>
      </c>
      <c r="I470" s="98">
        <v>15</v>
      </c>
      <c r="J470" s="98">
        <v>1440</v>
      </c>
      <c r="K470" s="258">
        <v>0</v>
      </c>
      <c r="L470" s="31"/>
      <c r="M470" s="31"/>
      <c r="N470" s="31"/>
      <c r="O470" s="31"/>
      <c r="P470" s="31"/>
      <c r="Q470" s="31" t="s">
        <v>1139</v>
      </c>
      <c r="R470" s="31" t="s">
        <v>1139</v>
      </c>
      <c r="S470" s="179"/>
      <c r="T470" s="85"/>
      <c r="U470" s="31">
        <f>SUMIF(T470,"Y",I470)</f>
        <v>0</v>
      </c>
      <c r="V470" s="80"/>
      <c r="W470" s="276"/>
      <c r="X470" s="85"/>
      <c r="Y470" s="85">
        <v>0</v>
      </c>
      <c r="AA470" s="85"/>
      <c r="AB470" s="31">
        <f>SUMIF(AA470,"Y",K470)*X470</f>
        <v>0</v>
      </c>
      <c r="AC470" s="85"/>
      <c r="AD470" s="31">
        <f t="shared" si="176"/>
        <v>0</v>
      </c>
      <c r="AE470" s="31"/>
      <c r="AF470" s="85"/>
      <c r="AG470" s="85">
        <f t="shared" si="177"/>
        <v>0</v>
      </c>
      <c r="AH470" s="31">
        <f>(Y470-AB470-AD470)*AG470</f>
        <v>0</v>
      </c>
      <c r="AI470" s="85"/>
      <c r="AJ470" s="31">
        <f t="shared" si="178"/>
        <v>0</v>
      </c>
      <c r="AK470" s="31">
        <f>Y470-AB470-AD470-AH470</f>
        <v>0</v>
      </c>
      <c r="AL470" s="85"/>
      <c r="AM470" s="85"/>
      <c r="AN470" s="85"/>
      <c r="AO470" s="85"/>
      <c r="AP470" s="85"/>
      <c r="AQ470" s="85"/>
      <c r="AR470" s="85"/>
      <c r="AS470" s="85"/>
      <c r="AT470" s="85"/>
      <c r="AU470" s="85"/>
      <c r="AV470" s="31"/>
      <c r="AW470" s="31"/>
      <c r="AX470" s="31"/>
    </row>
    <row r="471" spans="2:50" s="154" customFormat="1" ht="13">
      <c r="B471" s="405" t="s">
        <v>506</v>
      </c>
      <c r="C471" s="405"/>
      <c r="D471" s="405"/>
      <c r="E471" s="406"/>
      <c r="F471" s="41" t="s">
        <v>7</v>
      </c>
      <c r="G471" s="42"/>
      <c r="H471" s="23">
        <f>H472/60</f>
        <v>205.23333333333332</v>
      </c>
      <c r="I471" s="23">
        <f>I472/60</f>
        <v>114.83333333333333</v>
      </c>
      <c r="J471" s="23">
        <f>J472/60</f>
        <v>90.4</v>
      </c>
      <c r="K471" s="257">
        <f>K472/60</f>
        <v>0</v>
      </c>
      <c r="L471" s="42"/>
      <c r="M471" s="42"/>
      <c r="N471" s="42"/>
      <c r="O471" s="42"/>
      <c r="P471" s="42"/>
      <c r="Q471" s="42"/>
      <c r="R471" s="42"/>
      <c r="S471" s="43"/>
      <c r="T471" s="42"/>
      <c r="U471" s="23">
        <f>U472/60</f>
        <v>0</v>
      </c>
      <c r="V471" s="43"/>
      <c r="W471" s="274"/>
      <c r="X471" s="42"/>
      <c r="Y471" s="23">
        <f>Y472/60</f>
        <v>0</v>
      </c>
      <c r="AA471" s="45"/>
      <c r="AB471" s="45">
        <f t="shared" ref="AB471:AK471" si="179">AB472/60</f>
        <v>0</v>
      </c>
      <c r="AC471" s="45"/>
      <c r="AD471" s="45">
        <f>AD472/60</f>
        <v>0</v>
      </c>
      <c r="AE471" s="45"/>
      <c r="AF471" s="45"/>
      <c r="AG471" s="45"/>
      <c r="AH471" s="45">
        <f>AH472/60</f>
        <v>0</v>
      </c>
      <c r="AI471" s="45"/>
      <c r="AJ471" s="42"/>
      <c r="AK471" s="45">
        <f t="shared" si="179"/>
        <v>0</v>
      </c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5"/>
      <c r="AW471" s="45"/>
      <c r="AX471" s="45">
        <f>AX472/60</f>
        <v>0</v>
      </c>
    </row>
    <row r="472" spans="2:50" s="154" customFormat="1" ht="13">
      <c r="B472" s="405"/>
      <c r="C472" s="405"/>
      <c r="D472" s="405"/>
      <c r="E472" s="406"/>
      <c r="F472" s="44" t="s">
        <v>8</v>
      </c>
      <c r="G472" s="45"/>
      <c r="H472" s="23">
        <f>SUM(I472:J472)</f>
        <v>12314</v>
      </c>
      <c r="I472" s="23">
        <f>SUMIF(F473:F477,"DQA",$I473:$I477)</f>
        <v>6890</v>
      </c>
      <c r="J472" s="23">
        <f>SUMIF(F473:F477,"DQA",$J473:$J477)</f>
        <v>5424</v>
      </c>
      <c r="K472" s="252">
        <f>SUM(K474,K484,K493,K506,K518,K531,K543,K547,K562)</f>
        <v>0</v>
      </c>
      <c r="L472" s="42"/>
      <c r="M472" s="42"/>
      <c r="N472" s="42"/>
      <c r="O472" s="42"/>
      <c r="P472" s="42"/>
      <c r="Q472" s="42"/>
      <c r="R472" s="42"/>
      <c r="S472" s="43"/>
      <c r="T472" s="42"/>
      <c r="U472" s="23">
        <f>SUM(U473:U477)</f>
        <v>0</v>
      </c>
      <c r="V472" s="43"/>
      <c r="W472" s="274"/>
      <c r="X472" s="42"/>
      <c r="Y472" s="23">
        <f>SUM(Y473:Y477)</f>
        <v>0</v>
      </c>
      <c r="AA472" s="45"/>
      <c r="AB472" s="45">
        <f t="shared" ref="AB472" si="180">SUM(AB473:AB477)</f>
        <v>0</v>
      </c>
      <c r="AC472" s="45"/>
      <c r="AD472" s="45">
        <f>SUM(AD473:AD477)</f>
        <v>0</v>
      </c>
      <c r="AE472" s="45"/>
      <c r="AF472" s="45"/>
      <c r="AG472" s="45"/>
      <c r="AH472" s="45">
        <f>SUM(AH473:AH477)</f>
        <v>0</v>
      </c>
      <c r="AI472" s="45"/>
      <c r="AJ472" s="42"/>
      <c r="AK472" s="45">
        <f t="shared" ref="AK472" si="181">SUM(AK473:AK477)</f>
        <v>0</v>
      </c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5"/>
      <c r="AW472" s="45"/>
      <c r="AX472" s="45">
        <f t="shared" ref="AX472" si="182">SUM(AX473:AX477)</f>
        <v>0</v>
      </c>
    </row>
    <row r="473" spans="2:50" s="154" customFormat="1" ht="13" outlineLevel="1">
      <c r="B473" s="160" t="s">
        <v>507</v>
      </c>
      <c r="C473" s="94" t="s">
        <v>508</v>
      </c>
      <c r="D473" s="95" t="s">
        <v>509</v>
      </c>
      <c r="E473" s="16">
        <v>42403</v>
      </c>
      <c r="F473" s="94" t="s">
        <v>53</v>
      </c>
      <c r="G473" s="96"/>
      <c r="H473" s="81">
        <f>SUM(I473,J473)</f>
        <v>250</v>
      </c>
      <c r="I473" s="48">
        <v>110</v>
      </c>
      <c r="J473" s="48">
        <v>140</v>
      </c>
      <c r="K473" s="258">
        <v>0</v>
      </c>
      <c r="L473" s="177" t="s">
        <v>1293</v>
      </c>
      <c r="M473" s="177" t="s">
        <v>1293</v>
      </c>
      <c r="N473" s="177" t="s">
        <v>1293</v>
      </c>
      <c r="O473" s="177" t="s">
        <v>1293</v>
      </c>
      <c r="P473" s="177" t="s">
        <v>1293</v>
      </c>
      <c r="Q473" s="85" t="s">
        <v>1140</v>
      </c>
      <c r="R473" s="85" t="s">
        <v>1140</v>
      </c>
      <c r="S473" s="179"/>
      <c r="T473" s="85"/>
      <c r="U473" s="31">
        <f>SUMIF(T473,"Y",I473)</f>
        <v>0</v>
      </c>
      <c r="V473" s="80"/>
      <c r="W473" s="276"/>
      <c r="X473" s="85"/>
      <c r="Y473" s="85">
        <f>U473*X473</f>
        <v>0</v>
      </c>
      <c r="AA473" s="85"/>
      <c r="AB473" s="31">
        <f>SUMIF(AA473,"Y",K473)*X473</f>
        <v>0</v>
      </c>
      <c r="AC473" s="85"/>
      <c r="AD473" s="31">
        <f t="shared" ref="AD473:AD477" si="183">(I473-AB473)*COUNTIF(AL473:AU473,"L")</f>
        <v>0</v>
      </c>
      <c r="AE473" s="31"/>
      <c r="AF473" s="85"/>
      <c r="AG473" s="85">
        <f t="shared" ref="AG473:AG477" si="184">IFERROR(COUNTIF(AL473:AU473,"S")/(COUNTIF(AL473:AU473,"V")+COUNTIF(AL473:AU473,"S")),0)</f>
        <v>0</v>
      </c>
      <c r="AH473" s="31">
        <f>(Y473-AB473-AD473)*AG473</f>
        <v>0</v>
      </c>
      <c r="AI473" s="85"/>
      <c r="AJ473" s="31">
        <f t="shared" ref="AJ473:AJ477" si="185">COUNTIF(AL473:AU473,"V")</f>
        <v>0</v>
      </c>
      <c r="AK473" s="31">
        <f>Y473-AB473-AD473-AH473</f>
        <v>0</v>
      </c>
      <c r="AL473" s="85"/>
      <c r="AM473" s="85"/>
      <c r="AN473" s="85"/>
      <c r="AO473" s="85"/>
      <c r="AP473" s="85"/>
      <c r="AQ473" s="85"/>
      <c r="AR473" s="85"/>
      <c r="AS473" s="85"/>
      <c r="AT473" s="85"/>
      <c r="AU473" s="85"/>
      <c r="AV473" s="31"/>
      <c r="AW473" s="31"/>
      <c r="AX473" s="31"/>
    </row>
    <row r="474" spans="2:50" s="154" customFormat="1" ht="13" outlineLevel="1">
      <c r="B474" s="160" t="s">
        <v>510</v>
      </c>
      <c r="C474" s="94" t="s">
        <v>511</v>
      </c>
      <c r="D474" s="95" t="s">
        <v>140</v>
      </c>
      <c r="E474" s="16">
        <v>42403</v>
      </c>
      <c r="F474" s="94" t="s">
        <v>53</v>
      </c>
      <c r="G474" s="96"/>
      <c r="H474" s="81">
        <f>SUM(I474,J474)</f>
        <v>90</v>
      </c>
      <c r="I474" s="48">
        <v>40</v>
      </c>
      <c r="J474" s="48">
        <v>50</v>
      </c>
      <c r="K474" s="258">
        <v>0</v>
      </c>
      <c r="L474" s="177" t="s">
        <v>1293</v>
      </c>
      <c r="M474" s="177" t="s">
        <v>1293</v>
      </c>
      <c r="N474" s="177" t="s">
        <v>1293</v>
      </c>
      <c r="O474" s="177" t="s">
        <v>1293</v>
      </c>
      <c r="P474" s="177" t="s">
        <v>1293</v>
      </c>
      <c r="Q474" s="85" t="s">
        <v>1140</v>
      </c>
      <c r="R474" s="85" t="s">
        <v>1140</v>
      </c>
      <c r="S474" s="179"/>
      <c r="T474" s="85"/>
      <c r="U474" s="31">
        <f>SUMIF(T474,"Y",I474)</f>
        <v>0</v>
      </c>
      <c r="V474" s="80"/>
      <c r="W474" s="276"/>
      <c r="X474" s="85"/>
      <c r="Y474" s="85">
        <f>U474*X474</f>
        <v>0</v>
      </c>
      <c r="AA474" s="85"/>
      <c r="AB474" s="31">
        <f>SUMIF(AA474,"Y",K474)*X474</f>
        <v>0</v>
      </c>
      <c r="AC474" s="85"/>
      <c r="AD474" s="31">
        <f t="shared" si="183"/>
        <v>0</v>
      </c>
      <c r="AE474" s="31"/>
      <c r="AF474" s="85"/>
      <c r="AG474" s="85">
        <f t="shared" si="184"/>
        <v>0</v>
      </c>
      <c r="AH474" s="31">
        <f>(Y474-AB474-AD474)*AG474</f>
        <v>0</v>
      </c>
      <c r="AI474" s="85"/>
      <c r="AJ474" s="31">
        <f t="shared" si="185"/>
        <v>0</v>
      </c>
      <c r="AK474" s="31">
        <f>Y474-AB474-AD474-AH474</f>
        <v>0</v>
      </c>
      <c r="AL474" s="85"/>
      <c r="AM474" s="85"/>
      <c r="AN474" s="85"/>
      <c r="AO474" s="85"/>
      <c r="AP474" s="85"/>
      <c r="AQ474" s="85"/>
      <c r="AR474" s="85"/>
      <c r="AS474" s="85"/>
      <c r="AT474" s="85"/>
      <c r="AU474" s="85"/>
      <c r="AV474" s="31"/>
      <c r="AW474" s="31"/>
      <c r="AX474" s="31"/>
    </row>
    <row r="475" spans="2:50" s="154" customFormat="1" ht="13" outlineLevel="1">
      <c r="B475" s="160" t="s">
        <v>512</v>
      </c>
      <c r="C475" s="94" t="s">
        <v>513</v>
      </c>
      <c r="D475" s="95" t="s">
        <v>514</v>
      </c>
      <c r="E475" s="16">
        <v>42545</v>
      </c>
      <c r="F475" s="94" t="s">
        <v>12</v>
      </c>
      <c r="G475" s="96"/>
      <c r="H475" s="81">
        <f>SUM(I475,J475)</f>
        <v>2480</v>
      </c>
      <c r="I475" s="98">
        <v>692</v>
      </c>
      <c r="J475" s="98">
        <v>1788</v>
      </c>
      <c r="K475" s="258">
        <v>0</v>
      </c>
      <c r="L475" s="177" t="s">
        <v>1293</v>
      </c>
      <c r="M475" s="177" t="s">
        <v>1293</v>
      </c>
      <c r="N475" s="177" t="s">
        <v>1293</v>
      </c>
      <c r="O475" s="177" t="s">
        <v>1293</v>
      </c>
      <c r="P475" s="177" t="s">
        <v>1293</v>
      </c>
      <c r="Q475" s="85" t="s">
        <v>1140</v>
      </c>
      <c r="R475" s="85" t="s">
        <v>1139</v>
      </c>
      <c r="S475" s="179"/>
      <c r="T475" s="85"/>
      <c r="U475" s="31">
        <f>SUMIF(T475,"Y",I475)</f>
        <v>0</v>
      </c>
      <c r="V475" s="80"/>
      <c r="W475" s="276"/>
      <c r="X475" s="85"/>
      <c r="Y475" s="85">
        <f>U475*X475</f>
        <v>0</v>
      </c>
      <c r="AA475" s="85"/>
      <c r="AB475" s="31">
        <f>SUMIF(AA475,"Y",K475)*X475</f>
        <v>0</v>
      </c>
      <c r="AC475" s="85"/>
      <c r="AD475" s="31">
        <f t="shared" si="183"/>
        <v>0</v>
      </c>
      <c r="AE475" s="31"/>
      <c r="AF475" s="85"/>
      <c r="AG475" s="85">
        <f t="shared" si="184"/>
        <v>0</v>
      </c>
      <c r="AH475" s="31">
        <f>(Y475-AB475-AD475)*AG475</f>
        <v>0</v>
      </c>
      <c r="AI475" s="85"/>
      <c r="AJ475" s="31">
        <f t="shared" si="185"/>
        <v>0</v>
      </c>
      <c r="AK475" s="31">
        <f>Y475-AB475-AD475-AH475</f>
        <v>0</v>
      </c>
      <c r="AL475" s="85"/>
      <c r="AM475" s="85"/>
      <c r="AN475" s="85"/>
      <c r="AO475" s="85"/>
      <c r="AP475" s="85"/>
      <c r="AQ475" s="85"/>
      <c r="AR475" s="85"/>
      <c r="AS475" s="85"/>
      <c r="AT475" s="85"/>
      <c r="AU475" s="85"/>
      <c r="AV475" s="31"/>
      <c r="AW475" s="31"/>
      <c r="AX475" s="31"/>
    </row>
    <row r="476" spans="2:50" s="154" customFormat="1" ht="13" outlineLevel="1">
      <c r="B476" s="160" t="s">
        <v>515</v>
      </c>
      <c r="C476" s="94" t="s">
        <v>516</v>
      </c>
      <c r="D476" s="95" t="s">
        <v>517</v>
      </c>
      <c r="E476" s="16">
        <v>42545</v>
      </c>
      <c r="F476" s="94" t="s">
        <v>12</v>
      </c>
      <c r="G476" s="96"/>
      <c r="H476" s="81">
        <f>SUM(I476,J476)</f>
        <v>2400</v>
      </c>
      <c r="I476" s="98">
        <v>612</v>
      </c>
      <c r="J476" s="98">
        <v>1788</v>
      </c>
      <c r="K476" s="258">
        <v>0</v>
      </c>
      <c r="L476" s="177" t="s">
        <v>1293</v>
      </c>
      <c r="M476" s="177" t="s">
        <v>1293</v>
      </c>
      <c r="N476" s="177" t="s">
        <v>1293</v>
      </c>
      <c r="O476" s="177" t="s">
        <v>1293</v>
      </c>
      <c r="P476" s="177" t="s">
        <v>1293</v>
      </c>
      <c r="Q476" s="85" t="s">
        <v>1140</v>
      </c>
      <c r="R476" s="85" t="s">
        <v>1139</v>
      </c>
      <c r="S476" s="179"/>
      <c r="T476" s="85"/>
      <c r="U476" s="31">
        <f>SUMIF(T476,"Y",I476)</f>
        <v>0</v>
      </c>
      <c r="V476" s="80"/>
      <c r="W476" s="276"/>
      <c r="X476" s="85"/>
      <c r="Y476" s="85">
        <f>U476*X476</f>
        <v>0</v>
      </c>
      <c r="AA476" s="85"/>
      <c r="AB476" s="31">
        <f>SUMIF(AA476,"Y",K476)*X476</f>
        <v>0</v>
      </c>
      <c r="AC476" s="85"/>
      <c r="AD476" s="31">
        <f t="shared" si="183"/>
        <v>0</v>
      </c>
      <c r="AE476" s="31"/>
      <c r="AF476" s="85"/>
      <c r="AG476" s="85">
        <f t="shared" si="184"/>
        <v>0</v>
      </c>
      <c r="AH476" s="31">
        <f>(Y476-AB476-AD476)*AG476</f>
        <v>0</v>
      </c>
      <c r="AI476" s="85"/>
      <c r="AJ476" s="31">
        <f t="shared" si="185"/>
        <v>0</v>
      </c>
      <c r="AK476" s="31">
        <f>Y476-AB476-AD476-AH476</f>
        <v>0</v>
      </c>
      <c r="AL476" s="85"/>
      <c r="AM476" s="85"/>
      <c r="AN476" s="85"/>
      <c r="AO476" s="85"/>
      <c r="AP476" s="85"/>
      <c r="AQ476" s="85"/>
      <c r="AR476" s="85"/>
      <c r="AS476" s="85"/>
      <c r="AT476" s="85"/>
      <c r="AU476" s="85"/>
      <c r="AV476" s="31"/>
      <c r="AW476" s="31"/>
      <c r="AX476" s="31"/>
    </row>
    <row r="477" spans="2:50" s="154" customFormat="1" ht="13" outlineLevel="1">
      <c r="B477" s="160" t="s">
        <v>518</v>
      </c>
      <c r="C477" s="94" t="s">
        <v>519</v>
      </c>
      <c r="D477" s="95" t="s">
        <v>517</v>
      </c>
      <c r="E477" s="16">
        <v>42545</v>
      </c>
      <c r="F477" s="94" t="s">
        <v>12</v>
      </c>
      <c r="G477" s="96"/>
      <c r="H477" s="81">
        <f>SUM(I477,J477)</f>
        <v>7434</v>
      </c>
      <c r="I477" s="48">
        <v>5586</v>
      </c>
      <c r="J477" s="48">
        <v>1848</v>
      </c>
      <c r="K477" s="258">
        <v>0</v>
      </c>
      <c r="L477" s="177" t="s">
        <v>1293</v>
      </c>
      <c r="M477" s="177" t="s">
        <v>1293</v>
      </c>
      <c r="N477" s="177" t="s">
        <v>1293</v>
      </c>
      <c r="O477" s="177" t="s">
        <v>1293</v>
      </c>
      <c r="P477" s="177" t="s">
        <v>1293</v>
      </c>
      <c r="Q477" s="85" t="s">
        <v>1140</v>
      </c>
      <c r="R477" s="85" t="s">
        <v>1139</v>
      </c>
      <c r="S477" s="179"/>
      <c r="T477" s="85"/>
      <c r="U477" s="31">
        <f>SUMIF(T477,"Y",I477)</f>
        <v>0</v>
      </c>
      <c r="V477" s="80"/>
      <c r="W477" s="276"/>
      <c r="X477" s="85"/>
      <c r="Y477" s="85">
        <f>U477*X477</f>
        <v>0</v>
      </c>
      <c r="AA477" s="85"/>
      <c r="AB477" s="31">
        <f>SUMIF(AA477,"Y",K477)*X477</f>
        <v>0</v>
      </c>
      <c r="AC477" s="85"/>
      <c r="AD477" s="31">
        <f t="shared" si="183"/>
        <v>0</v>
      </c>
      <c r="AE477" s="31"/>
      <c r="AF477" s="85"/>
      <c r="AG477" s="85">
        <f t="shared" si="184"/>
        <v>0</v>
      </c>
      <c r="AH477" s="31">
        <f>(Y477-AB477-AD477)*AG477</f>
        <v>0</v>
      </c>
      <c r="AI477" s="85"/>
      <c r="AJ477" s="31">
        <f t="shared" si="185"/>
        <v>0</v>
      </c>
      <c r="AK477" s="31">
        <f>Y477-AB477-AD477-AH477</f>
        <v>0</v>
      </c>
      <c r="AL477" s="85"/>
      <c r="AM477" s="85"/>
      <c r="AN477" s="85"/>
      <c r="AO477" s="85"/>
      <c r="AP477" s="85"/>
      <c r="AQ477" s="85"/>
      <c r="AR477" s="85"/>
      <c r="AS477" s="85"/>
      <c r="AT477" s="85"/>
      <c r="AU477" s="85"/>
      <c r="AV477" s="31"/>
      <c r="AW477" s="31"/>
      <c r="AX477" s="31"/>
    </row>
    <row r="478" spans="2:50" s="154" customFormat="1" ht="13">
      <c r="B478" s="405" t="s">
        <v>742</v>
      </c>
      <c r="C478" s="405"/>
      <c r="D478" s="405"/>
      <c r="E478" s="406"/>
      <c r="F478" s="41" t="s">
        <v>7</v>
      </c>
      <c r="G478" s="42"/>
      <c r="H478" s="20">
        <f>H479/60</f>
        <v>83.35</v>
      </c>
      <c r="I478" s="20">
        <f ca="1">I479/60</f>
        <v>491.91666666666669</v>
      </c>
      <c r="J478" s="20">
        <f>J479/60</f>
        <v>809.61666666666667</v>
      </c>
      <c r="K478" s="257">
        <f>K479/60</f>
        <v>0</v>
      </c>
      <c r="L478" s="42"/>
      <c r="M478" s="42"/>
      <c r="N478" s="42"/>
      <c r="O478" s="42"/>
      <c r="P478" s="42"/>
      <c r="Q478" s="42"/>
      <c r="R478" s="42"/>
      <c r="S478" s="43"/>
      <c r="T478" s="42"/>
      <c r="U478" s="20">
        <f>U479/60</f>
        <v>0</v>
      </c>
      <c r="V478" s="43"/>
      <c r="W478" s="274"/>
      <c r="X478" s="42"/>
      <c r="Y478" s="20">
        <f>Y479/60</f>
        <v>0</v>
      </c>
      <c r="AA478" s="45"/>
      <c r="AB478" s="45">
        <f t="shared" ref="AB478:AK478" si="186">AB479/60</f>
        <v>0</v>
      </c>
      <c r="AC478" s="45"/>
      <c r="AD478" s="45">
        <f t="shared" si="186"/>
        <v>0</v>
      </c>
      <c r="AE478" s="45"/>
      <c r="AF478" s="45"/>
      <c r="AG478" s="45"/>
      <c r="AH478" s="45">
        <f>AH479/60</f>
        <v>0</v>
      </c>
      <c r="AI478" s="45"/>
      <c r="AJ478" s="45"/>
      <c r="AK478" s="45">
        <f t="shared" si="186"/>
        <v>0</v>
      </c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5"/>
      <c r="AW478" s="45"/>
      <c r="AX478" s="45">
        <f>AX479/60</f>
        <v>0</v>
      </c>
    </row>
    <row r="479" spans="2:50" s="154" customFormat="1" ht="13">
      <c r="B479" s="405"/>
      <c r="C479" s="405"/>
      <c r="D479" s="405"/>
      <c r="E479" s="406"/>
      <c r="F479" s="44" t="s">
        <v>8</v>
      </c>
      <c r="G479" s="45"/>
      <c r="H479" s="23">
        <f>SUM(I482:J489)</f>
        <v>5001</v>
      </c>
      <c r="I479" s="23">
        <f ca="1">SUM(I481,I491,I500,I516,I557,I525,I538,I550,I554,I569)</f>
        <v>29515</v>
      </c>
      <c r="J479" s="23">
        <f t="shared" ref="J479" si="187">SUM(J481,J491,J500,J516,J525,J538,J550,J554,J569)</f>
        <v>48577</v>
      </c>
      <c r="K479" s="252">
        <f>SUM(K481,K491,K500,K516,K525,K538,K550,K554,K569)</f>
        <v>0</v>
      </c>
      <c r="L479" s="42"/>
      <c r="M479" s="42"/>
      <c r="N479" s="42"/>
      <c r="O479" s="42"/>
      <c r="P479" s="42"/>
      <c r="Q479" s="42"/>
      <c r="R479" s="42"/>
      <c r="S479" s="43"/>
      <c r="T479" s="42"/>
      <c r="U479" s="23">
        <f>SUM(U481,U491,U500,U516,U525,U538,U550,U554,U569)</f>
        <v>0</v>
      </c>
      <c r="V479" s="43"/>
      <c r="W479" s="274"/>
      <c r="X479" s="42"/>
      <c r="Y479" s="23">
        <f>SUM(Y481,Y491,Y500,Y516,Y525,Y538,Y550,Y554,Y569)</f>
        <v>0</v>
      </c>
      <c r="AA479" s="45"/>
      <c r="AB479" s="45">
        <f t="shared" ref="AB479:AK479" si="188">SUM(AB481,AB491,AB500,AB516,AB525,AB538,AB550,AB554,AB569)</f>
        <v>0</v>
      </c>
      <c r="AC479" s="45"/>
      <c r="AD479" s="45">
        <f t="shared" ref="AD479" si="189">SUM(AD481,AD491,AD500,AD516,AD525,AD538,AD550,AD554,AD569)</f>
        <v>0</v>
      </c>
      <c r="AE479" s="45"/>
      <c r="AF479" s="45"/>
      <c r="AG479" s="45"/>
      <c r="AH479" s="45">
        <f t="shared" ref="AH479" si="190">SUM(AH481,AH491,AH500,AH516,AH525,AH538,AH550,AH554,AH569)</f>
        <v>0</v>
      </c>
      <c r="AI479" s="45"/>
      <c r="AJ479" s="45"/>
      <c r="AK479" s="45">
        <f t="shared" si="188"/>
        <v>0</v>
      </c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5"/>
      <c r="AW479" s="45"/>
      <c r="AX479" s="45">
        <f t="shared" ref="AX479" si="191">SUM(AX481,AX491,AX500,AX516,AX525,AX538,AX550,AX554,AX569)</f>
        <v>0</v>
      </c>
    </row>
    <row r="480" spans="2:50" s="154" customFormat="1" ht="13">
      <c r="B480" s="397" t="s">
        <v>744</v>
      </c>
      <c r="C480" s="397"/>
      <c r="D480" s="397"/>
      <c r="E480" s="398"/>
      <c r="F480" s="99" t="s">
        <v>7</v>
      </c>
      <c r="G480" s="100"/>
      <c r="H480" s="101">
        <f>H481/60</f>
        <v>83.35</v>
      </c>
      <c r="I480" s="101">
        <f>I481/60</f>
        <v>19</v>
      </c>
      <c r="J480" s="101">
        <f>J481/60</f>
        <v>64.349999999999994</v>
      </c>
      <c r="K480" s="259">
        <f>K481/60</f>
        <v>0</v>
      </c>
      <c r="L480" s="166"/>
      <c r="M480" s="166"/>
      <c r="N480" s="166"/>
      <c r="O480" s="166"/>
      <c r="P480" s="166"/>
      <c r="Q480" s="166"/>
      <c r="R480" s="166"/>
      <c r="S480" s="102"/>
      <c r="T480" s="166"/>
      <c r="U480" s="101">
        <f>U481/60</f>
        <v>0</v>
      </c>
      <c r="V480" s="102"/>
      <c r="W480" s="278"/>
      <c r="X480" s="166"/>
      <c r="Y480" s="101">
        <f>Y481/60</f>
        <v>0</v>
      </c>
      <c r="AA480" s="101"/>
      <c r="AB480" s="101">
        <f t="shared" ref="AB480:AK480" si="192">AB481/60</f>
        <v>0</v>
      </c>
      <c r="AC480" s="101"/>
      <c r="AD480" s="101">
        <f>AD481/60</f>
        <v>0</v>
      </c>
      <c r="AE480" s="101"/>
      <c r="AF480" s="101"/>
      <c r="AG480" s="101"/>
      <c r="AH480" s="101">
        <f>AH481/60</f>
        <v>0</v>
      </c>
      <c r="AI480" s="101"/>
      <c r="AJ480" s="101"/>
      <c r="AK480" s="101">
        <f t="shared" si="192"/>
        <v>0</v>
      </c>
      <c r="AL480" s="166"/>
      <c r="AM480" s="166"/>
      <c r="AN480" s="166"/>
      <c r="AO480" s="166"/>
      <c r="AP480" s="166"/>
      <c r="AQ480" s="166"/>
      <c r="AR480" s="166"/>
      <c r="AS480" s="166"/>
      <c r="AT480" s="166"/>
      <c r="AU480" s="166"/>
      <c r="AV480" s="101"/>
      <c r="AW480" s="101"/>
      <c r="AX480" s="101">
        <f>AX481/60</f>
        <v>0</v>
      </c>
    </row>
    <row r="481" spans="2:50" s="154" customFormat="1" ht="13">
      <c r="B481" s="397"/>
      <c r="C481" s="397"/>
      <c r="D481" s="397"/>
      <c r="E481" s="398"/>
      <c r="F481" s="103" t="s">
        <v>8</v>
      </c>
      <c r="G481" s="104"/>
      <c r="H481" s="105">
        <f t="shared" ref="H481:H489" si="193">SUM(I481:J481)</f>
        <v>5001</v>
      </c>
      <c r="I481" s="105">
        <f>SUMIF(F482:F489,"DQA",$I482:$I489)</f>
        <v>1140</v>
      </c>
      <c r="J481" s="105">
        <f>SUMIF(F482:F489,"DQA",$J482:$J489)</f>
        <v>3861</v>
      </c>
      <c r="K481" s="260">
        <f>SUM(K482:K489)</f>
        <v>0</v>
      </c>
      <c r="L481" s="166"/>
      <c r="M481" s="166"/>
      <c r="N481" s="166"/>
      <c r="O481" s="166"/>
      <c r="P481" s="166"/>
      <c r="Q481" s="166"/>
      <c r="R481" s="166"/>
      <c r="S481" s="102"/>
      <c r="T481" s="166"/>
      <c r="U481" s="105">
        <f>SUM(U482:U489)</f>
        <v>0</v>
      </c>
      <c r="V481" s="102"/>
      <c r="W481" s="278"/>
      <c r="X481" s="166"/>
      <c r="Y481" s="105">
        <f>SUM(Y482:Y489)</f>
        <v>0</v>
      </c>
      <c r="AA481" s="101"/>
      <c r="AB481" s="101">
        <f t="shared" ref="AB481:AD481" si="194">SUM(AB482:AB489)</f>
        <v>0</v>
      </c>
      <c r="AC481" s="101"/>
      <c r="AD481" s="101">
        <f t="shared" si="194"/>
        <v>0</v>
      </c>
      <c r="AE481" s="101"/>
      <c r="AF481" s="101"/>
      <c r="AG481" s="101"/>
      <c r="AH481" s="101">
        <f>SUM(AH482:AH489)</f>
        <v>0</v>
      </c>
      <c r="AI481" s="101"/>
      <c r="AJ481" s="101"/>
      <c r="AK481" s="101">
        <f t="shared" ref="AK481" si="195">SUM(AK482:AK489)</f>
        <v>0</v>
      </c>
      <c r="AL481" s="166"/>
      <c r="AM481" s="166"/>
      <c r="AN481" s="166"/>
      <c r="AO481" s="166"/>
      <c r="AP481" s="166"/>
      <c r="AQ481" s="166"/>
      <c r="AR481" s="166"/>
      <c r="AS481" s="166"/>
      <c r="AT481" s="166"/>
      <c r="AU481" s="166"/>
      <c r="AV481" s="101"/>
      <c r="AW481" s="101"/>
      <c r="AX481" s="101">
        <f t="shared" ref="AX481" si="196">SUM(AX482:AX489)</f>
        <v>0</v>
      </c>
    </row>
    <row r="482" spans="2:50" s="154" customFormat="1" ht="13" outlineLevel="1">
      <c r="B482" s="160" t="s">
        <v>745</v>
      </c>
      <c r="C482" s="17" t="s">
        <v>746</v>
      </c>
      <c r="D482" s="40" t="s">
        <v>19</v>
      </c>
      <c r="E482" s="16">
        <v>42809</v>
      </c>
      <c r="F482" s="26" t="s">
        <v>12</v>
      </c>
      <c r="G482" s="46" t="s">
        <v>13</v>
      </c>
      <c r="H482" s="81">
        <f t="shared" si="193"/>
        <v>145</v>
      </c>
      <c r="I482" s="81">
        <v>145</v>
      </c>
      <c r="J482" s="81">
        <v>0</v>
      </c>
      <c r="K482" s="258">
        <v>0</v>
      </c>
      <c r="L482" s="85" t="s">
        <v>1139</v>
      </c>
      <c r="M482" s="85" t="s">
        <v>1139</v>
      </c>
      <c r="N482" s="85" t="s">
        <v>1140</v>
      </c>
      <c r="O482" s="85" t="s">
        <v>1139</v>
      </c>
      <c r="P482" s="85" t="s">
        <v>1140</v>
      </c>
      <c r="Q482" s="85" t="s">
        <v>1139</v>
      </c>
      <c r="R482" s="85" t="s">
        <v>1139</v>
      </c>
      <c r="S482" s="179" t="s">
        <v>1278</v>
      </c>
      <c r="T482" s="85"/>
      <c r="U482" s="31">
        <f t="shared" ref="U482:U489" si="197">SUMIF(T482,"Y",I482)</f>
        <v>0</v>
      </c>
      <c r="V482" s="80"/>
      <c r="W482" s="276"/>
      <c r="X482" s="85"/>
      <c r="Y482" s="85">
        <f t="shared" ref="Y482:Y489" si="198">U482*X482</f>
        <v>0</v>
      </c>
      <c r="AA482" s="85"/>
      <c r="AB482" s="31">
        <f t="shared" ref="AB482:AB489" si="199">SUMIF(AA482,"Y",K482)*X482</f>
        <v>0</v>
      </c>
      <c r="AC482" s="85"/>
      <c r="AD482" s="31">
        <f t="shared" ref="AD482:AD489" si="200">(I482-AB482)*COUNTIF(AL482:AU482,"L")</f>
        <v>0</v>
      </c>
      <c r="AE482" s="31"/>
      <c r="AF482" s="85"/>
      <c r="AG482" s="85">
        <f t="shared" ref="AG482:AG489" si="201">IFERROR(COUNTIF(AL482:AU482,"S")/(COUNTIF(AL482:AU482,"V")+COUNTIF(AL482:AU482,"S")),0)</f>
        <v>0</v>
      </c>
      <c r="AH482" s="31">
        <f t="shared" ref="AH482:AH489" si="202">(Y482-AB482-AD482)*AG482</f>
        <v>0</v>
      </c>
      <c r="AI482" s="85"/>
      <c r="AJ482" s="31">
        <f t="shared" ref="AJ482:AJ489" si="203">COUNTIF(AL482:AU482,"V")</f>
        <v>0</v>
      </c>
      <c r="AK482" s="31">
        <f t="shared" ref="AK482:AK489" si="204">Y482-AB482-AD482-AH482</f>
        <v>0</v>
      </c>
      <c r="AL482" s="85"/>
      <c r="AM482" s="85"/>
      <c r="AN482" s="85"/>
      <c r="AO482" s="85"/>
      <c r="AP482" s="85"/>
      <c r="AQ482" s="85"/>
      <c r="AR482" s="85"/>
      <c r="AS482" s="85"/>
      <c r="AT482" s="85"/>
      <c r="AU482" s="85"/>
      <c r="AV482" s="31"/>
      <c r="AW482" s="31"/>
      <c r="AX482" s="31"/>
    </row>
    <row r="483" spans="2:50" s="154" customFormat="1" ht="13" outlineLevel="1">
      <c r="B483" s="160" t="s">
        <v>747</v>
      </c>
      <c r="C483" s="17" t="s">
        <v>748</v>
      </c>
      <c r="D483" s="40" t="s">
        <v>39</v>
      </c>
      <c r="E483" s="16">
        <v>42552</v>
      </c>
      <c r="F483" s="26" t="s">
        <v>12</v>
      </c>
      <c r="G483" s="46" t="s">
        <v>13</v>
      </c>
      <c r="H483" s="81">
        <f t="shared" si="193"/>
        <v>75</v>
      </c>
      <c r="I483" s="81">
        <v>55</v>
      </c>
      <c r="J483" s="81">
        <v>20</v>
      </c>
      <c r="K483" s="258">
        <v>0</v>
      </c>
      <c r="L483" s="85" t="s">
        <v>1139</v>
      </c>
      <c r="M483" s="85" t="s">
        <v>1139</v>
      </c>
      <c r="N483" s="85" t="s">
        <v>1140</v>
      </c>
      <c r="O483" s="85" t="s">
        <v>1139</v>
      </c>
      <c r="P483" s="85" t="s">
        <v>1140</v>
      </c>
      <c r="Q483" s="85" t="s">
        <v>1139</v>
      </c>
      <c r="R483" s="85" t="s">
        <v>1139</v>
      </c>
      <c r="S483" s="179" t="s">
        <v>1278</v>
      </c>
      <c r="T483" s="85"/>
      <c r="U483" s="31">
        <f t="shared" si="197"/>
        <v>0</v>
      </c>
      <c r="V483" s="80"/>
      <c r="W483" s="276"/>
      <c r="X483" s="85"/>
      <c r="Y483" s="85">
        <f t="shared" si="198"/>
        <v>0</v>
      </c>
      <c r="AA483" s="85"/>
      <c r="AB483" s="31">
        <f t="shared" si="199"/>
        <v>0</v>
      </c>
      <c r="AC483" s="85"/>
      <c r="AD483" s="31">
        <f t="shared" si="200"/>
        <v>0</v>
      </c>
      <c r="AE483" s="31"/>
      <c r="AF483" s="85"/>
      <c r="AG483" s="85">
        <f t="shared" si="201"/>
        <v>0</v>
      </c>
      <c r="AH483" s="31">
        <f t="shared" si="202"/>
        <v>0</v>
      </c>
      <c r="AI483" s="85"/>
      <c r="AJ483" s="31">
        <f t="shared" si="203"/>
        <v>0</v>
      </c>
      <c r="AK483" s="31">
        <f t="shared" si="204"/>
        <v>0</v>
      </c>
      <c r="AL483" s="85"/>
      <c r="AM483" s="85"/>
      <c r="AN483" s="85"/>
      <c r="AO483" s="85"/>
      <c r="AP483" s="85"/>
      <c r="AQ483" s="85"/>
      <c r="AR483" s="85"/>
      <c r="AS483" s="85"/>
      <c r="AT483" s="85"/>
      <c r="AU483" s="85"/>
      <c r="AV483" s="31"/>
      <c r="AW483" s="31"/>
      <c r="AX483" s="31"/>
    </row>
    <row r="484" spans="2:50" s="154" customFormat="1" ht="13" outlineLevel="1">
      <c r="B484" s="160" t="s">
        <v>749</v>
      </c>
      <c r="C484" s="26" t="s">
        <v>750</v>
      </c>
      <c r="D484" s="25" t="s">
        <v>39</v>
      </c>
      <c r="E484" s="16">
        <v>42642</v>
      </c>
      <c r="F484" s="26" t="s">
        <v>12</v>
      </c>
      <c r="G484" s="46" t="s">
        <v>13</v>
      </c>
      <c r="H484" s="81">
        <f t="shared" si="193"/>
        <v>151</v>
      </c>
      <c r="I484" s="81">
        <v>150</v>
      </c>
      <c r="J484" s="81">
        <v>1</v>
      </c>
      <c r="K484" s="258">
        <v>0</v>
      </c>
      <c r="L484" s="85" t="s">
        <v>1139</v>
      </c>
      <c r="M484" s="85" t="s">
        <v>1139</v>
      </c>
      <c r="N484" s="85" t="s">
        <v>1140</v>
      </c>
      <c r="O484" s="85" t="s">
        <v>1139</v>
      </c>
      <c r="P484" s="85" t="s">
        <v>1140</v>
      </c>
      <c r="Q484" s="85" t="s">
        <v>1139</v>
      </c>
      <c r="R484" s="85" t="s">
        <v>1139</v>
      </c>
      <c r="S484" s="179" t="s">
        <v>1278</v>
      </c>
      <c r="T484" s="85"/>
      <c r="U484" s="31">
        <f t="shared" si="197"/>
        <v>0</v>
      </c>
      <c r="V484" s="80"/>
      <c r="W484" s="276"/>
      <c r="X484" s="85"/>
      <c r="Y484" s="85">
        <f t="shared" si="198"/>
        <v>0</v>
      </c>
      <c r="AA484" s="85"/>
      <c r="AB484" s="31">
        <f t="shared" si="199"/>
        <v>0</v>
      </c>
      <c r="AC484" s="85"/>
      <c r="AD484" s="31">
        <f t="shared" si="200"/>
        <v>0</v>
      </c>
      <c r="AE484" s="31"/>
      <c r="AF484" s="85"/>
      <c r="AG484" s="85">
        <f t="shared" si="201"/>
        <v>0</v>
      </c>
      <c r="AH484" s="31">
        <f t="shared" si="202"/>
        <v>0</v>
      </c>
      <c r="AI484" s="85"/>
      <c r="AJ484" s="31">
        <f t="shared" si="203"/>
        <v>0</v>
      </c>
      <c r="AK484" s="31">
        <f t="shared" si="204"/>
        <v>0</v>
      </c>
      <c r="AL484" s="85"/>
      <c r="AM484" s="85"/>
      <c r="AN484" s="85"/>
      <c r="AO484" s="85"/>
      <c r="AP484" s="85"/>
      <c r="AQ484" s="85"/>
      <c r="AR484" s="85"/>
      <c r="AS484" s="85"/>
      <c r="AT484" s="85"/>
      <c r="AU484" s="85"/>
      <c r="AV484" s="31"/>
      <c r="AW484" s="31"/>
      <c r="AX484" s="31"/>
    </row>
    <row r="485" spans="2:50" s="154" customFormat="1" ht="13" outlineLevel="1">
      <c r="B485" s="160" t="s">
        <v>751</v>
      </c>
      <c r="C485" s="17" t="s">
        <v>752</v>
      </c>
      <c r="D485" s="40" t="s">
        <v>58</v>
      </c>
      <c r="E485" s="16">
        <v>42620</v>
      </c>
      <c r="F485" s="26" t="s">
        <v>12</v>
      </c>
      <c r="G485" s="46" t="s">
        <v>13</v>
      </c>
      <c r="H485" s="81">
        <f t="shared" si="193"/>
        <v>65</v>
      </c>
      <c r="I485" s="81">
        <v>65</v>
      </c>
      <c r="J485" s="81">
        <v>0</v>
      </c>
      <c r="K485" s="258">
        <v>0</v>
      </c>
      <c r="L485" s="85" t="s">
        <v>1139</v>
      </c>
      <c r="M485" s="85" t="s">
        <v>1139</v>
      </c>
      <c r="N485" s="85" t="s">
        <v>1140</v>
      </c>
      <c r="O485" s="85" t="s">
        <v>1139</v>
      </c>
      <c r="P485" s="85" t="s">
        <v>1140</v>
      </c>
      <c r="Q485" s="85" t="s">
        <v>1139</v>
      </c>
      <c r="R485" s="85" t="s">
        <v>1139</v>
      </c>
      <c r="S485" s="179" t="s">
        <v>1278</v>
      </c>
      <c r="T485" s="85"/>
      <c r="U485" s="31">
        <f t="shared" si="197"/>
        <v>0</v>
      </c>
      <c r="V485" s="80"/>
      <c r="W485" s="276"/>
      <c r="X485" s="85"/>
      <c r="Y485" s="85">
        <f t="shared" si="198"/>
        <v>0</v>
      </c>
      <c r="AA485" s="85"/>
      <c r="AB485" s="31">
        <f t="shared" si="199"/>
        <v>0</v>
      </c>
      <c r="AC485" s="85"/>
      <c r="AD485" s="31">
        <f t="shared" si="200"/>
        <v>0</v>
      </c>
      <c r="AE485" s="31"/>
      <c r="AF485" s="85"/>
      <c r="AG485" s="85">
        <f t="shared" si="201"/>
        <v>0</v>
      </c>
      <c r="AH485" s="31">
        <f t="shared" si="202"/>
        <v>0</v>
      </c>
      <c r="AI485" s="85"/>
      <c r="AJ485" s="31">
        <f t="shared" si="203"/>
        <v>0</v>
      </c>
      <c r="AK485" s="31">
        <f t="shared" si="204"/>
        <v>0</v>
      </c>
      <c r="AL485" s="85"/>
      <c r="AM485" s="85"/>
      <c r="AN485" s="85"/>
      <c r="AO485" s="85"/>
      <c r="AP485" s="85"/>
      <c r="AQ485" s="85"/>
      <c r="AR485" s="85"/>
      <c r="AS485" s="85"/>
      <c r="AT485" s="85"/>
      <c r="AU485" s="85"/>
      <c r="AV485" s="31"/>
      <c r="AW485" s="31"/>
      <c r="AX485" s="31"/>
    </row>
    <row r="486" spans="2:50" s="154" customFormat="1" ht="13" outlineLevel="1">
      <c r="B486" s="160" t="s">
        <v>753</v>
      </c>
      <c r="C486" s="17" t="s">
        <v>754</v>
      </c>
      <c r="D486" s="40" t="s">
        <v>27</v>
      </c>
      <c r="E486" s="16">
        <v>42685</v>
      </c>
      <c r="F486" s="26" t="s">
        <v>12</v>
      </c>
      <c r="G486" s="46" t="s">
        <v>13</v>
      </c>
      <c r="H486" s="81">
        <f t="shared" si="193"/>
        <v>205</v>
      </c>
      <c r="I486" s="81">
        <v>205</v>
      </c>
      <c r="J486" s="81">
        <v>0</v>
      </c>
      <c r="K486" s="258">
        <v>0</v>
      </c>
      <c r="L486" s="85" t="s">
        <v>1139</v>
      </c>
      <c r="M486" s="85" t="s">
        <v>1139</v>
      </c>
      <c r="N486" s="85" t="s">
        <v>1140</v>
      </c>
      <c r="O486" s="85" t="s">
        <v>1139</v>
      </c>
      <c r="P486" s="85" t="s">
        <v>1140</v>
      </c>
      <c r="Q486" s="85" t="s">
        <v>1139</v>
      </c>
      <c r="R486" s="85" t="s">
        <v>1139</v>
      </c>
      <c r="S486" s="179" t="s">
        <v>1278</v>
      </c>
      <c r="T486" s="85"/>
      <c r="U486" s="31">
        <f t="shared" si="197"/>
        <v>0</v>
      </c>
      <c r="V486" s="80"/>
      <c r="W486" s="276"/>
      <c r="X486" s="85"/>
      <c r="Y486" s="85">
        <f t="shared" si="198"/>
        <v>0</v>
      </c>
      <c r="AA486" s="85"/>
      <c r="AB486" s="31">
        <f t="shared" si="199"/>
        <v>0</v>
      </c>
      <c r="AC486" s="85"/>
      <c r="AD486" s="31">
        <f t="shared" si="200"/>
        <v>0</v>
      </c>
      <c r="AE486" s="31"/>
      <c r="AF486" s="85"/>
      <c r="AG486" s="85">
        <f t="shared" si="201"/>
        <v>0</v>
      </c>
      <c r="AH486" s="31">
        <f t="shared" si="202"/>
        <v>0</v>
      </c>
      <c r="AI486" s="85"/>
      <c r="AJ486" s="31">
        <f t="shared" si="203"/>
        <v>0</v>
      </c>
      <c r="AK486" s="31">
        <f t="shared" si="204"/>
        <v>0</v>
      </c>
      <c r="AL486" s="85"/>
      <c r="AM486" s="85"/>
      <c r="AN486" s="85"/>
      <c r="AO486" s="85"/>
      <c r="AP486" s="85"/>
      <c r="AQ486" s="85"/>
      <c r="AR486" s="85"/>
      <c r="AS486" s="85"/>
      <c r="AT486" s="85"/>
      <c r="AU486" s="85"/>
      <c r="AV486" s="31"/>
      <c r="AW486" s="31"/>
      <c r="AX486" s="31"/>
    </row>
    <row r="487" spans="2:50" s="154" customFormat="1" ht="13" outlineLevel="1">
      <c r="B487" s="160" t="s">
        <v>755</v>
      </c>
      <c r="C487" s="17" t="s">
        <v>756</v>
      </c>
      <c r="D487" s="40" t="s">
        <v>39</v>
      </c>
      <c r="E487" s="16">
        <v>42620</v>
      </c>
      <c r="F487" s="26" t="s">
        <v>12</v>
      </c>
      <c r="G487" s="46" t="s">
        <v>13</v>
      </c>
      <c r="H487" s="81">
        <f t="shared" si="193"/>
        <v>95</v>
      </c>
      <c r="I487" s="81">
        <v>95</v>
      </c>
      <c r="J487" s="81">
        <v>0</v>
      </c>
      <c r="K487" s="258">
        <v>0</v>
      </c>
      <c r="L487" s="85" t="s">
        <v>1139</v>
      </c>
      <c r="M487" s="85" t="s">
        <v>1139</v>
      </c>
      <c r="N487" s="85" t="s">
        <v>1140</v>
      </c>
      <c r="O487" s="85" t="s">
        <v>1139</v>
      </c>
      <c r="P487" s="85" t="s">
        <v>1140</v>
      </c>
      <c r="Q487" s="85" t="s">
        <v>1139</v>
      </c>
      <c r="R487" s="85" t="s">
        <v>1139</v>
      </c>
      <c r="S487" s="179" t="s">
        <v>1278</v>
      </c>
      <c r="T487" s="85"/>
      <c r="U487" s="31">
        <f t="shared" si="197"/>
        <v>0</v>
      </c>
      <c r="V487" s="80"/>
      <c r="W487" s="276"/>
      <c r="X487" s="85"/>
      <c r="Y487" s="85">
        <f t="shared" si="198"/>
        <v>0</v>
      </c>
      <c r="AA487" s="85"/>
      <c r="AB487" s="31">
        <f t="shared" si="199"/>
        <v>0</v>
      </c>
      <c r="AC487" s="85"/>
      <c r="AD487" s="31">
        <f t="shared" si="200"/>
        <v>0</v>
      </c>
      <c r="AE487" s="31"/>
      <c r="AF487" s="85"/>
      <c r="AG487" s="85">
        <f t="shared" si="201"/>
        <v>0</v>
      </c>
      <c r="AH487" s="31">
        <f t="shared" si="202"/>
        <v>0</v>
      </c>
      <c r="AI487" s="85"/>
      <c r="AJ487" s="31">
        <f t="shared" si="203"/>
        <v>0</v>
      </c>
      <c r="AK487" s="31">
        <f t="shared" si="204"/>
        <v>0</v>
      </c>
      <c r="AL487" s="85"/>
      <c r="AM487" s="85"/>
      <c r="AN487" s="85"/>
      <c r="AO487" s="85"/>
      <c r="AP487" s="85"/>
      <c r="AQ487" s="85"/>
      <c r="AR487" s="85"/>
      <c r="AS487" s="85"/>
      <c r="AT487" s="85"/>
      <c r="AU487" s="85"/>
      <c r="AV487" s="31"/>
      <c r="AW487" s="31"/>
      <c r="AX487" s="31"/>
    </row>
    <row r="488" spans="2:50" s="154" customFormat="1" ht="13" outlineLevel="1">
      <c r="B488" s="160" t="s">
        <v>757</v>
      </c>
      <c r="C488" s="17" t="s">
        <v>758</v>
      </c>
      <c r="D488" s="40" t="s">
        <v>759</v>
      </c>
      <c r="E488" s="16">
        <v>42692</v>
      </c>
      <c r="F488" s="26" t="s">
        <v>12</v>
      </c>
      <c r="G488" s="46" t="s">
        <v>13</v>
      </c>
      <c r="H488" s="81">
        <f t="shared" si="193"/>
        <v>370</v>
      </c>
      <c r="I488" s="81">
        <v>370</v>
      </c>
      <c r="J488" s="81">
        <v>0</v>
      </c>
      <c r="K488" s="258">
        <v>0</v>
      </c>
      <c r="L488" s="85" t="s">
        <v>1139</v>
      </c>
      <c r="M488" s="85" t="s">
        <v>1139</v>
      </c>
      <c r="N488" s="85" t="s">
        <v>1140</v>
      </c>
      <c r="O488" s="85" t="s">
        <v>1139</v>
      </c>
      <c r="P488" s="85" t="s">
        <v>1140</v>
      </c>
      <c r="Q488" s="85" t="s">
        <v>1139</v>
      </c>
      <c r="R488" s="85" t="s">
        <v>1139</v>
      </c>
      <c r="S488" s="179" t="s">
        <v>1278</v>
      </c>
      <c r="T488" s="85"/>
      <c r="U488" s="31">
        <f t="shared" si="197"/>
        <v>0</v>
      </c>
      <c r="V488" s="80"/>
      <c r="W488" s="276"/>
      <c r="X488" s="85"/>
      <c r="Y488" s="85">
        <f t="shared" si="198"/>
        <v>0</v>
      </c>
      <c r="AA488" s="85"/>
      <c r="AB488" s="31">
        <f t="shared" si="199"/>
        <v>0</v>
      </c>
      <c r="AC488" s="85"/>
      <c r="AD488" s="31">
        <f t="shared" si="200"/>
        <v>0</v>
      </c>
      <c r="AE488" s="31"/>
      <c r="AF488" s="85"/>
      <c r="AG488" s="85">
        <f t="shared" si="201"/>
        <v>0</v>
      </c>
      <c r="AH488" s="31">
        <f t="shared" si="202"/>
        <v>0</v>
      </c>
      <c r="AI488" s="85"/>
      <c r="AJ488" s="31">
        <f t="shared" si="203"/>
        <v>0</v>
      </c>
      <c r="AK488" s="31">
        <f t="shared" si="204"/>
        <v>0</v>
      </c>
      <c r="AL488" s="85"/>
      <c r="AM488" s="85"/>
      <c r="AN488" s="85"/>
      <c r="AO488" s="85"/>
      <c r="AP488" s="85"/>
      <c r="AQ488" s="85"/>
      <c r="AR488" s="85"/>
      <c r="AS488" s="85"/>
      <c r="AT488" s="85"/>
      <c r="AU488" s="85"/>
      <c r="AV488" s="31"/>
      <c r="AW488" s="31"/>
      <c r="AX488" s="31"/>
    </row>
    <row r="489" spans="2:50" s="154" customFormat="1" ht="13" outlineLevel="1">
      <c r="B489" s="160" t="s">
        <v>760</v>
      </c>
      <c r="C489" s="26" t="s">
        <v>761</v>
      </c>
      <c r="D489" s="40" t="s">
        <v>43</v>
      </c>
      <c r="E489" s="16">
        <v>42685</v>
      </c>
      <c r="F489" s="26" t="s">
        <v>12</v>
      </c>
      <c r="G489" s="46" t="s">
        <v>13</v>
      </c>
      <c r="H489" s="81">
        <f t="shared" si="193"/>
        <v>3895</v>
      </c>
      <c r="I489" s="81">
        <v>55</v>
      </c>
      <c r="J489" s="81">
        <v>3840</v>
      </c>
      <c r="K489" s="258">
        <v>0</v>
      </c>
      <c r="L489" s="85" t="s">
        <v>1139</v>
      </c>
      <c r="M489" s="85" t="s">
        <v>1139</v>
      </c>
      <c r="N489" s="85" t="s">
        <v>1140</v>
      </c>
      <c r="O489" s="85" t="s">
        <v>1139</v>
      </c>
      <c r="P489" s="85" t="s">
        <v>1140</v>
      </c>
      <c r="Q489" s="85" t="s">
        <v>1139</v>
      </c>
      <c r="R489" s="85" t="s">
        <v>1139</v>
      </c>
      <c r="S489" s="179" t="s">
        <v>1278</v>
      </c>
      <c r="T489" s="85"/>
      <c r="U489" s="31">
        <f t="shared" si="197"/>
        <v>0</v>
      </c>
      <c r="V489" s="80"/>
      <c r="W489" s="276"/>
      <c r="X489" s="85"/>
      <c r="Y489" s="85">
        <f t="shared" si="198"/>
        <v>0</v>
      </c>
      <c r="AA489" s="85"/>
      <c r="AB489" s="31">
        <f t="shared" si="199"/>
        <v>0</v>
      </c>
      <c r="AC489" s="85"/>
      <c r="AD489" s="31">
        <f t="shared" si="200"/>
        <v>0</v>
      </c>
      <c r="AE489" s="31"/>
      <c r="AF489" s="85"/>
      <c r="AG489" s="85">
        <f t="shared" si="201"/>
        <v>0</v>
      </c>
      <c r="AH489" s="31">
        <f t="shared" si="202"/>
        <v>0</v>
      </c>
      <c r="AI489" s="85"/>
      <c r="AJ489" s="31">
        <f t="shared" si="203"/>
        <v>0</v>
      </c>
      <c r="AK489" s="31">
        <f t="shared" si="204"/>
        <v>0</v>
      </c>
      <c r="AL489" s="85"/>
      <c r="AM489" s="85"/>
      <c r="AN489" s="85"/>
      <c r="AO489" s="85"/>
      <c r="AP489" s="85"/>
      <c r="AQ489" s="85"/>
      <c r="AR489" s="85"/>
      <c r="AS489" s="85"/>
      <c r="AT489" s="85"/>
      <c r="AU489" s="85"/>
      <c r="AV489" s="31"/>
      <c r="AW489" s="31"/>
      <c r="AX489" s="31"/>
    </row>
    <row r="490" spans="2:50" s="154" customFormat="1" ht="13">
      <c r="B490" s="397" t="s">
        <v>762</v>
      </c>
      <c r="C490" s="397"/>
      <c r="D490" s="397"/>
      <c r="E490" s="398"/>
      <c r="F490" s="99" t="s">
        <v>7</v>
      </c>
      <c r="G490" s="100"/>
      <c r="H490" s="101">
        <f>H491/60</f>
        <v>107.33333333333333</v>
      </c>
      <c r="I490" s="101">
        <f>I491/60</f>
        <v>19.833333333333332</v>
      </c>
      <c r="J490" s="101">
        <f>J491/60</f>
        <v>87.5</v>
      </c>
      <c r="K490" s="259">
        <f>K491/60</f>
        <v>0</v>
      </c>
      <c r="L490" s="166"/>
      <c r="M490" s="166"/>
      <c r="N490" s="166"/>
      <c r="O490" s="166"/>
      <c r="P490" s="166"/>
      <c r="Q490" s="166"/>
      <c r="R490" s="166"/>
      <c r="S490" s="102"/>
      <c r="T490" s="166"/>
      <c r="U490" s="101">
        <f>U491/60</f>
        <v>0</v>
      </c>
      <c r="V490" s="102"/>
      <c r="W490" s="278"/>
      <c r="X490" s="166"/>
      <c r="Y490" s="101">
        <f>Y491/60</f>
        <v>0</v>
      </c>
      <c r="AA490" s="101"/>
      <c r="AB490" s="101">
        <f t="shared" ref="AB490:AK490" si="205">AB491/60</f>
        <v>0</v>
      </c>
      <c r="AC490" s="101"/>
      <c r="AD490" s="101">
        <f>AD491/60</f>
        <v>0</v>
      </c>
      <c r="AE490" s="101"/>
      <c r="AF490" s="101"/>
      <c r="AG490" s="101"/>
      <c r="AH490" s="101">
        <f>AH491/60</f>
        <v>0</v>
      </c>
      <c r="AI490" s="101"/>
      <c r="AJ490" s="166"/>
      <c r="AK490" s="101">
        <f t="shared" si="205"/>
        <v>0</v>
      </c>
      <c r="AL490" s="166"/>
      <c r="AM490" s="166"/>
      <c r="AN490" s="166"/>
      <c r="AO490" s="166"/>
      <c r="AP490" s="166"/>
      <c r="AQ490" s="166"/>
      <c r="AR490" s="166"/>
      <c r="AS490" s="166"/>
      <c r="AT490" s="166"/>
      <c r="AU490" s="166"/>
      <c r="AV490" s="101"/>
      <c r="AW490" s="101"/>
      <c r="AX490" s="101">
        <f>AX491/60</f>
        <v>0</v>
      </c>
    </row>
    <row r="491" spans="2:50" s="154" customFormat="1" ht="13">
      <c r="B491" s="397"/>
      <c r="C491" s="397"/>
      <c r="D491" s="397"/>
      <c r="E491" s="398"/>
      <c r="F491" s="103" t="s">
        <v>8</v>
      </c>
      <c r="G491" s="104"/>
      <c r="H491" s="105">
        <f t="shared" ref="H491:H498" si="206">SUM(I491:J491)</f>
        <v>6440</v>
      </c>
      <c r="I491" s="105">
        <f>SUMIF(F492:F498,"DQA",$I492:$I498)</f>
        <v>1190</v>
      </c>
      <c r="J491" s="105">
        <f>SUMIF(F492:F498,"DQA",$J492:$J498)</f>
        <v>5250</v>
      </c>
      <c r="K491" s="260">
        <f>SUM(K492:K498)</f>
        <v>0</v>
      </c>
      <c r="L491" s="166"/>
      <c r="M491" s="166"/>
      <c r="N491" s="166"/>
      <c r="O491" s="166"/>
      <c r="P491" s="166"/>
      <c r="Q491" s="166"/>
      <c r="R491" s="166"/>
      <c r="S491" s="102"/>
      <c r="T491" s="166"/>
      <c r="U491" s="105">
        <f>SUM(U492:U498)</f>
        <v>0</v>
      </c>
      <c r="V491" s="102"/>
      <c r="W491" s="278"/>
      <c r="X491" s="166"/>
      <c r="Y491" s="105">
        <f>SUM(Y492:Y498)</f>
        <v>0</v>
      </c>
      <c r="AA491" s="101"/>
      <c r="AB491" s="101">
        <f t="shared" ref="AB491" si="207">SUM(AB492:AB498)</f>
        <v>0</v>
      </c>
      <c r="AC491" s="101"/>
      <c r="AD491" s="101">
        <f>SUM(AD492:AD498)</f>
        <v>0</v>
      </c>
      <c r="AE491" s="101"/>
      <c r="AF491" s="101"/>
      <c r="AG491" s="101"/>
      <c r="AH491" s="101">
        <f>SUM(AH492:AH498)</f>
        <v>0</v>
      </c>
      <c r="AI491" s="101"/>
      <c r="AJ491" s="166"/>
      <c r="AK491" s="101">
        <f t="shared" ref="AK491" si="208">SUM(AK492:AK498)</f>
        <v>0</v>
      </c>
      <c r="AL491" s="166"/>
      <c r="AM491" s="166"/>
      <c r="AN491" s="166"/>
      <c r="AO491" s="166"/>
      <c r="AP491" s="166"/>
      <c r="AQ491" s="166"/>
      <c r="AR491" s="166"/>
      <c r="AS491" s="166"/>
      <c r="AT491" s="166"/>
      <c r="AU491" s="166"/>
      <c r="AV491" s="101"/>
      <c r="AW491" s="101"/>
      <c r="AX491" s="101">
        <f t="shared" ref="AX491" si="209">SUM(AX492:AX498)</f>
        <v>0</v>
      </c>
    </row>
    <row r="492" spans="2:50" s="154" customFormat="1" ht="13" outlineLevel="1">
      <c r="B492" s="160" t="s">
        <v>763</v>
      </c>
      <c r="C492" s="6" t="s">
        <v>764</v>
      </c>
      <c r="D492" s="25" t="s">
        <v>39</v>
      </c>
      <c r="E492" s="16">
        <v>43138</v>
      </c>
      <c r="F492" s="26" t="s">
        <v>12</v>
      </c>
      <c r="G492" s="46" t="s">
        <v>13</v>
      </c>
      <c r="H492" s="54">
        <f t="shared" si="206"/>
        <v>1100</v>
      </c>
      <c r="I492" s="54">
        <v>140</v>
      </c>
      <c r="J492" s="54">
        <v>960</v>
      </c>
      <c r="K492" s="258">
        <v>0</v>
      </c>
      <c r="L492" s="85" t="s">
        <v>1139</v>
      </c>
      <c r="M492" s="85" t="s">
        <v>1140</v>
      </c>
      <c r="N492" s="85" t="s">
        <v>1140</v>
      </c>
      <c r="O492" s="85" t="s">
        <v>1140</v>
      </c>
      <c r="P492" s="85" t="s">
        <v>1140</v>
      </c>
      <c r="Q492" s="85" t="s">
        <v>1139</v>
      </c>
      <c r="R492" s="85" t="s">
        <v>1139</v>
      </c>
      <c r="S492" s="179" t="s">
        <v>1279</v>
      </c>
      <c r="T492" s="85"/>
      <c r="U492" s="31">
        <f t="shared" ref="U492:U498" si="210">SUMIF(T492,"Y",I492)</f>
        <v>0</v>
      </c>
      <c r="V492" s="80"/>
      <c r="W492" s="276"/>
      <c r="X492" s="85"/>
      <c r="Y492" s="85">
        <f t="shared" ref="Y492:Y498" si="211">U492*X492</f>
        <v>0</v>
      </c>
      <c r="AA492" s="85"/>
      <c r="AB492" s="31">
        <f t="shared" ref="AB492:AB498" si="212">SUMIF(AA492,"Y",K492)*X492</f>
        <v>0</v>
      </c>
      <c r="AC492" s="85"/>
      <c r="AD492" s="31">
        <f t="shared" ref="AD492:AD498" si="213">(I492-AB492)*COUNTIF(AL492:AU492,"L")</f>
        <v>0</v>
      </c>
      <c r="AE492" s="31"/>
      <c r="AF492" s="85"/>
      <c r="AG492" s="85">
        <f t="shared" ref="AG492:AG498" si="214">IFERROR(COUNTIF(AL492:AU492,"S")/(COUNTIF(AL492:AU492,"V")+COUNTIF(AL492:AU492,"S")),0)</f>
        <v>0</v>
      </c>
      <c r="AH492" s="31">
        <f t="shared" ref="AH492:AH498" si="215">(Y492-AB492-AD492)*AG492</f>
        <v>0</v>
      </c>
      <c r="AI492" s="85"/>
      <c r="AJ492" s="31">
        <f t="shared" ref="AJ492:AJ498" si="216">COUNTIF(AL492:AU492,"V")</f>
        <v>0</v>
      </c>
      <c r="AK492" s="31">
        <f t="shared" ref="AK492:AK498" si="217">Y492-AB492-AD492-AH492</f>
        <v>0</v>
      </c>
      <c r="AL492" s="85"/>
      <c r="AM492" s="85"/>
      <c r="AN492" s="85"/>
      <c r="AO492" s="85"/>
      <c r="AP492" s="85"/>
      <c r="AQ492" s="85"/>
      <c r="AR492" s="85"/>
      <c r="AS492" s="85"/>
      <c r="AT492" s="85"/>
      <c r="AU492" s="85"/>
      <c r="AV492" s="31"/>
      <c r="AW492" s="31"/>
      <c r="AX492" s="31"/>
    </row>
    <row r="493" spans="2:50" s="154" customFormat="1" ht="13" outlineLevel="1">
      <c r="B493" s="160" t="s">
        <v>765</v>
      </c>
      <c r="C493" s="6" t="s">
        <v>766</v>
      </c>
      <c r="D493" s="15" t="s">
        <v>39</v>
      </c>
      <c r="E493" s="16">
        <v>42783</v>
      </c>
      <c r="F493" s="26" t="s">
        <v>12</v>
      </c>
      <c r="G493" s="46" t="s">
        <v>13</v>
      </c>
      <c r="H493" s="54">
        <f t="shared" si="206"/>
        <v>185</v>
      </c>
      <c r="I493" s="54">
        <v>185</v>
      </c>
      <c r="J493" s="54">
        <v>0</v>
      </c>
      <c r="K493" s="258">
        <v>0</v>
      </c>
      <c r="L493" s="85" t="s">
        <v>1139</v>
      </c>
      <c r="M493" s="85" t="s">
        <v>1140</v>
      </c>
      <c r="N493" s="85" t="s">
        <v>1140</v>
      </c>
      <c r="O493" s="85" t="s">
        <v>1140</v>
      </c>
      <c r="P493" s="85" t="s">
        <v>1140</v>
      </c>
      <c r="Q493" s="85" t="s">
        <v>1139</v>
      </c>
      <c r="R493" s="85" t="s">
        <v>1139</v>
      </c>
      <c r="S493" s="179" t="s">
        <v>1279</v>
      </c>
      <c r="T493" s="85"/>
      <c r="U493" s="31">
        <f t="shared" si="210"/>
        <v>0</v>
      </c>
      <c r="V493" s="80"/>
      <c r="W493" s="276"/>
      <c r="X493" s="85"/>
      <c r="Y493" s="85">
        <f t="shared" si="211"/>
        <v>0</v>
      </c>
      <c r="AA493" s="85"/>
      <c r="AB493" s="31">
        <f t="shared" si="212"/>
        <v>0</v>
      </c>
      <c r="AC493" s="85"/>
      <c r="AD493" s="31">
        <f t="shared" si="213"/>
        <v>0</v>
      </c>
      <c r="AE493" s="31"/>
      <c r="AF493" s="85"/>
      <c r="AG493" s="85">
        <f t="shared" si="214"/>
        <v>0</v>
      </c>
      <c r="AH493" s="31">
        <f t="shared" si="215"/>
        <v>0</v>
      </c>
      <c r="AI493" s="85"/>
      <c r="AJ493" s="31">
        <f t="shared" si="216"/>
        <v>0</v>
      </c>
      <c r="AK493" s="31">
        <f t="shared" si="217"/>
        <v>0</v>
      </c>
      <c r="AL493" s="85"/>
      <c r="AM493" s="85"/>
      <c r="AN493" s="85"/>
      <c r="AO493" s="85"/>
      <c r="AP493" s="85"/>
      <c r="AQ493" s="85"/>
      <c r="AR493" s="85"/>
      <c r="AS493" s="85"/>
      <c r="AT493" s="85"/>
      <c r="AU493" s="85"/>
      <c r="AV493" s="31"/>
      <c r="AW493" s="31"/>
      <c r="AX493" s="31"/>
    </row>
    <row r="494" spans="2:50" s="154" customFormat="1" ht="13" outlineLevel="1">
      <c r="B494" s="160" t="s">
        <v>767</v>
      </c>
      <c r="C494" s="6" t="s">
        <v>768</v>
      </c>
      <c r="D494" s="25" t="s">
        <v>95</v>
      </c>
      <c r="E494" s="16">
        <v>42583</v>
      </c>
      <c r="F494" s="26" t="s">
        <v>12</v>
      </c>
      <c r="G494" s="46" t="s">
        <v>13</v>
      </c>
      <c r="H494" s="54">
        <f t="shared" si="206"/>
        <v>1350</v>
      </c>
      <c r="I494" s="106">
        <v>230</v>
      </c>
      <c r="J494" s="106">
        <v>1120</v>
      </c>
      <c r="K494" s="258">
        <v>0</v>
      </c>
      <c r="L494" s="85" t="s">
        <v>1139</v>
      </c>
      <c r="M494" s="85" t="s">
        <v>1140</v>
      </c>
      <c r="N494" s="85" t="s">
        <v>1140</v>
      </c>
      <c r="O494" s="85" t="s">
        <v>1140</v>
      </c>
      <c r="P494" s="85" t="s">
        <v>1140</v>
      </c>
      <c r="Q494" s="85" t="s">
        <v>1139</v>
      </c>
      <c r="R494" s="85" t="s">
        <v>1139</v>
      </c>
      <c r="S494" s="179" t="s">
        <v>1279</v>
      </c>
      <c r="T494" s="85"/>
      <c r="U494" s="31">
        <f t="shared" si="210"/>
        <v>0</v>
      </c>
      <c r="V494" s="80"/>
      <c r="W494" s="276"/>
      <c r="X494" s="85"/>
      <c r="Y494" s="85">
        <f t="shared" si="211"/>
        <v>0</v>
      </c>
      <c r="AA494" s="85"/>
      <c r="AB494" s="31">
        <f t="shared" si="212"/>
        <v>0</v>
      </c>
      <c r="AC494" s="85"/>
      <c r="AD494" s="31">
        <f t="shared" si="213"/>
        <v>0</v>
      </c>
      <c r="AE494" s="31"/>
      <c r="AF494" s="85"/>
      <c r="AG494" s="85">
        <f t="shared" si="214"/>
        <v>0</v>
      </c>
      <c r="AH494" s="31">
        <f t="shared" si="215"/>
        <v>0</v>
      </c>
      <c r="AI494" s="85"/>
      <c r="AJ494" s="31">
        <f t="shared" si="216"/>
        <v>0</v>
      </c>
      <c r="AK494" s="31">
        <f t="shared" si="217"/>
        <v>0</v>
      </c>
      <c r="AL494" s="85"/>
      <c r="AM494" s="85"/>
      <c r="AN494" s="85"/>
      <c r="AO494" s="85"/>
      <c r="AP494" s="85"/>
      <c r="AQ494" s="85"/>
      <c r="AR494" s="85"/>
      <c r="AS494" s="85"/>
      <c r="AT494" s="85"/>
      <c r="AU494" s="85"/>
      <c r="AV494" s="31"/>
      <c r="AW494" s="31"/>
      <c r="AX494" s="31"/>
    </row>
    <row r="495" spans="2:50" s="154" customFormat="1" ht="13" outlineLevel="1">
      <c r="B495" s="160" t="s">
        <v>769</v>
      </c>
      <c r="C495" s="6" t="s">
        <v>770</v>
      </c>
      <c r="D495" s="25" t="s">
        <v>50</v>
      </c>
      <c r="E495" s="16">
        <v>42688</v>
      </c>
      <c r="F495" s="26" t="s">
        <v>12</v>
      </c>
      <c r="G495" s="46" t="s">
        <v>13</v>
      </c>
      <c r="H495" s="54">
        <f t="shared" si="206"/>
        <v>195</v>
      </c>
      <c r="I495" s="106">
        <v>75</v>
      </c>
      <c r="J495" s="106">
        <v>120</v>
      </c>
      <c r="K495" s="258">
        <v>0</v>
      </c>
      <c r="L495" s="85" t="s">
        <v>1139</v>
      </c>
      <c r="M495" s="85" t="s">
        <v>1140</v>
      </c>
      <c r="N495" s="85" t="s">
        <v>1140</v>
      </c>
      <c r="O495" s="85" t="s">
        <v>1140</v>
      </c>
      <c r="P495" s="85" t="s">
        <v>1140</v>
      </c>
      <c r="Q495" s="85" t="s">
        <v>1139</v>
      </c>
      <c r="R495" s="85" t="s">
        <v>1139</v>
      </c>
      <c r="S495" s="179" t="s">
        <v>1279</v>
      </c>
      <c r="T495" s="85"/>
      <c r="U495" s="31">
        <f t="shared" si="210"/>
        <v>0</v>
      </c>
      <c r="V495" s="80"/>
      <c r="W495" s="276"/>
      <c r="X495" s="85"/>
      <c r="Y495" s="85">
        <f t="shared" si="211"/>
        <v>0</v>
      </c>
      <c r="AA495" s="85"/>
      <c r="AB495" s="31">
        <f t="shared" si="212"/>
        <v>0</v>
      </c>
      <c r="AC495" s="85"/>
      <c r="AD495" s="31">
        <f t="shared" si="213"/>
        <v>0</v>
      </c>
      <c r="AE495" s="31"/>
      <c r="AF495" s="85"/>
      <c r="AG495" s="85">
        <f t="shared" si="214"/>
        <v>0</v>
      </c>
      <c r="AH495" s="31">
        <f t="shared" si="215"/>
        <v>0</v>
      </c>
      <c r="AI495" s="85"/>
      <c r="AJ495" s="31">
        <f t="shared" si="216"/>
        <v>0</v>
      </c>
      <c r="AK495" s="31">
        <f t="shared" si="217"/>
        <v>0</v>
      </c>
      <c r="AL495" s="85"/>
      <c r="AM495" s="85"/>
      <c r="AN495" s="85"/>
      <c r="AO495" s="85"/>
      <c r="AP495" s="85"/>
      <c r="AQ495" s="85"/>
      <c r="AR495" s="85"/>
      <c r="AS495" s="85"/>
      <c r="AT495" s="85"/>
      <c r="AU495" s="85"/>
      <c r="AV495" s="31"/>
      <c r="AW495" s="31"/>
      <c r="AX495" s="31"/>
    </row>
    <row r="496" spans="2:50" s="154" customFormat="1" ht="13" outlineLevel="1">
      <c r="B496" s="160" t="s">
        <v>771</v>
      </c>
      <c r="C496" s="6" t="s">
        <v>772</v>
      </c>
      <c r="D496" s="25" t="s">
        <v>95</v>
      </c>
      <c r="E496" s="16">
        <v>42583</v>
      </c>
      <c r="F496" s="26" t="s">
        <v>12</v>
      </c>
      <c r="G496" s="46" t="s">
        <v>13</v>
      </c>
      <c r="H496" s="54">
        <f t="shared" si="206"/>
        <v>175</v>
      </c>
      <c r="I496" s="106">
        <v>55</v>
      </c>
      <c r="J496" s="106">
        <v>120</v>
      </c>
      <c r="K496" s="258">
        <v>0</v>
      </c>
      <c r="L496" s="85" t="s">
        <v>1139</v>
      </c>
      <c r="M496" s="85" t="s">
        <v>1140</v>
      </c>
      <c r="N496" s="85" t="s">
        <v>1140</v>
      </c>
      <c r="O496" s="85" t="s">
        <v>1140</v>
      </c>
      <c r="P496" s="85" t="s">
        <v>1140</v>
      </c>
      <c r="Q496" s="85" t="s">
        <v>1139</v>
      </c>
      <c r="R496" s="85" t="s">
        <v>1139</v>
      </c>
      <c r="S496" s="179" t="s">
        <v>1279</v>
      </c>
      <c r="T496" s="85"/>
      <c r="U496" s="31">
        <f t="shared" si="210"/>
        <v>0</v>
      </c>
      <c r="V496" s="80"/>
      <c r="W496" s="276"/>
      <c r="X496" s="85"/>
      <c r="Y496" s="85">
        <f t="shared" si="211"/>
        <v>0</v>
      </c>
      <c r="AA496" s="85"/>
      <c r="AB496" s="31">
        <f t="shared" si="212"/>
        <v>0</v>
      </c>
      <c r="AC496" s="85"/>
      <c r="AD496" s="31">
        <f t="shared" si="213"/>
        <v>0</v>
      </c>
      <c r="AE496" s="31"/>
      <c r="AF496" s="85"/>
      <c r="AG496" s="85">
        <f t="shared" si="214"/>
        <v>0</v>
      </c>
      <c r="AH496" s="31">
        <f t="shared" si="215"/>
        <v>0</v>
      </c>
      <c r="AI496" s="85"/>
      <c r="AJ496" s="31">
        <f t="shared" si="216"/>
        <v>0</v>
      </c>
      <c r="AK496" s="31">
        <f t="shared" si="217"/>
        <v>0</v>
      </c>
      <c r="AL496" s="85"/>
      <c r="AM496" s="85"/>
      <c r="AN496" s="85"/>
      <c r="AO496" s="85"/>
      <c r="AP496" s="85"/>
      <c r="AQ496" s="85"/>
      <c r="AR496" s="85"/>
      <c r="AS496" s="85"/>
      <c r="AT496" s="85"/>
      <c r="AU496" s="85"/>
      <c r="AV496" s="31"/>
      <c r="AW496" s="31"/>
      <c r="AX496" s="31"/>
    </row>
    <row r="497" spans="2:50" s="154" customFormat="1" ht="13" outlineLevel="1">
      <c r="B497" s="160" t="s">
        <v>773</v>
      </c>
      <c r="C497" s="6" t="s">
        <v>774</v>
      </c>
      <c r="D497" s="25" t="s">
        <v>43</v>
      </c>
      <c r="E497" s="16">
        <v>42613</v>
      </c>
      <c r="F497" s="26" t="s">
        <v>12</v>
      </c>
      <c r="G497" s="46" t="s">
        <v>13</v>
      </c>
      <c r="H497" s="54">
        <f t="shared" si="206"/>
        <v>75</v>
      </c>
      <c r="I497" s="106">
        <v>45</v>
      </c>
      <c r="J497" s="106">
        <v>30</v>
      </c>
      <c r="K497" s="258">
        <v>0</v>
      </c>
      <c r="L497" s="85" t="s">
        <v>1139</v>
      </c>
      <c r="M497" s="85" t="s">
        <v>1140</v>
      </c>
      <c r="N497" s="85" t="s">
        <v>1140</v>
      </c>
      <c r="O497" s="85" t="s">
        <v>1140</v>
      </c>
      <c r="P497" s="85" t="s">
        <v>1140</v>
      </c>
      <c r="Q497" s="85" t="s">
        <v>1139</v>
      </c>
      <c r="R497" s="85" t="s">
        <v>1139</v>
      </c>
      <c r="S497" s="179" t="s">
        <v>1279</v>
      </c>
      <c r="T497" s="85"/>
      <c r="U497" s="31">
        <f t="shared" si="210"/>
        <v>0</v>
      </c>
      <c r="V497" s="80"/>
      <c r="W497" s="276"/>
      <c r="X497" s="85"/>
      <c r="Y497" s="85">
        <f t="shared" si="211"/>
        <v>0</v>
      </c>
      <c r="AA497" s="85"/>
      <c r="AB497" s="31">
        <f t="shared" si="212"/>
        <v>0</v>
      </c>
      <c r="AC497" s="85"/>
      <c r="AD497" s="31">
        <f t="shared" si="213"/>
        <v>0</v>
      </c>
      <c r="AE497" s="31"/>
      <c r="AF497" s="85"/>
      <c r="AG497" s="85">
        <f t="shared" si="214"/>
        <v>0</v>
      </c>
      <c r="AH497" s="31">
        <f t="shared" si="215"/>
        <v>0</v>
      </c>
      <c r="AI497" s="85"/>
      <c r="AJ497" s="31">
        <f t="shared" si="216"/>
        <v>0</v>
      </c>
      <c r="AK497" s="31">
        <f t="shared" si="217"/>
        <v>0</v>
      </c>
      <c r="AL497" s="85"/>
      <c r="AM497" s="85"/>
      <c r="AN497" s="85"/>
      <c r="AO497" s="85"/>
      <c r="AP497" s="85"/>
      <c r="AQ497" s="85"/>
      <c r="AR497" s="85"/>
      <c r="AS497" s="85"/>
      <c r="AT497" s="85"/>
      <c r="AU497" s="85"/>
      <c r="AV497" s="31"/>
      <c r="AW497" s="31"/>
      <c r="AX497" s="31"/>
    </row>
    <row r="498" spans="2:50" s="154" customFormat="1" ht="13" outlineLevel="1">
      <c r="B498" s="160" t="s">
        <v>775</v>
      </c>
      <c r="C498" s="6" t="s">
        <v>776</v>
      </c>
      <c r="D498" s="25" t="s">
        <v>39</v>
      </c>
      <c r="E498" s="16">
        <v>42615</v>
      </c>
      <c r="F498" s="26" t="s">
        <v>12</v>
      </c>
      <c r="G498" s="46" t="s">
        <v>13</v>
      </c>
      <c r="H498" s="54">
        <f t="shared" si="206"/>
        <v>3360</v>
      </c>
      <c r="I498" s="106">
        <v>460</v>
      </c>
      <c r="J498" s="106">
        <v>2900</v>
      </c>
      <c r="K498" s="258">
        <v>0</v>
      </c>
      <c r="L498" s="85" t="s">
        <v>1139</v>
      </c>
      <c r="M498" s="85" t="s">
        <v>1140</v>
      </c>
      <c r="N498" s="85" t="s">
        <v>1140</v>
      </c>
      <c r="O498" s="85" t="s">
        <v>1140</v>
      </c>
      <c r="P498" s="85" t="s">
        <v>1140</v>
      </c>
      <c r="Q498" s="85" t="s">
        <v>1139</v>
      </c>
      <c r="R498" s="85" t="s">
        <v>1139</v>
      </c>
      <c r="S498" s="179" t="s">
        <v>1279</v>
      </c>
      <c r="T498" s="85"/>
      <c r="U498" s="31">
        <f t="shared" si="210"/>
        <v>0</v>
      </c>
      <c r="V498" s="80"/>
      <c r="W498" s="276"/>
      <c r="X498" s="85"/>
      <c r="Y498" s="85">
        <f t="shared" si="211"/>
        <v>0</v>
      </c>
      <c r="AA498" s="85"/>
      <c r="AB498" s="31">
        <f t="shared" si="212"/>
        <v>0</v>
      </c>
      <c r="AC498" s="85"/>
      <c r="AD498" s="31">
        <f t="shared" si="213"/>
        <v>0</v>
      </c>
      <c r="AE498" s="31"/>
      <c r="AF498" s="85"/>
      <c r="AG498" s="85">
        <f t="shared" si="214"/>
        <v>0</v>
      </c>
      <c r="AH498" s="31">
        <f t="shared" si="215"/>
        <v>0</v>
      </c>
      <c r="AI498" s="85"/>
      <c r="AJ498" s="31">
        <f t="shared" si="216"/>
        <v>0</v>
      </c>
      <c r="AK498" s="31">
        <f t="shared" si="217"/>
        <v>0</v>
      </c>
      <c r="AL498" s="85"/>
      <c r="AM498" s="85"/>
      <c r="AN498" s="85"/>
      <c r="AO498" s="85"/>
      <c r="AP498" s="85"/>
      <c r="AQ498" s="85"/>
      <c r="AR498" s="85"/>
      <c r="AS498" s="85"/>
      <c r="AT498" s="85"/>
      <c r="AU498" s="85"/>
      <c r="AV498" s="31"/>
      <c r="AW498" s="31"/>
      <c r="AX498" s="31"/>
    </row>
    <row r="499" spans="2:50" s="154" customFormat="1" ht="13">
      <c r="B499" s="397" t="s">
        <v>777</v>
      </c>
      <c r="C499" s="397"/>
      <c r="D499" s="397"/>
      <c r="E499" s="398"/>
      <c r="F499" s="99" t="s">
        <v>7</v>
      </c>
      <c r="G499" s="100"/>
      <c r="H499" s="101">
        <f>H500/60</f>
        <v>275.68333333333334</v>
      </c>
      <c r="I499" s="101">
        <f>I500/60</f>
        <v>108.33333333333333</v>
      </c>
      <c r="J499" s="101">
        <f>J500/60</f>
        <v>167.35</v>
      </c>
      <c r="K499" s="259">
        <f>K500/60</f>
        <v>0</v>
      </c>
      <c r="L499" s="166"/>
      <c r="M499" s="166"/>
      <c r="N499" s="166"/>
      <c r="O499" s="166"/>
      <c r="P499" s="166"/>
      <c r="Q499" s="166"/>
      <c r="R499" s="166"/>
      <c r="S499" s="102"/>
      <c r="T499" s="166"/>
      <c r="U499" s="101">
        <f>U500/60</f>
        <v>0</v>
      </c>
      <c r="V499" s="102"/>
      <c r="W499" s="278"/>
      <c r="X499" s="166"/>
      <c r="Y499" s="101">
        <f>Y500/60</f>
        <v>0</v>
      </c>
      <c r="AA499" s="101"/>
      <c r="AB499" s="101">
        <f t="shared" ref="AB499:AK499" si="218">AB500/60</f>
        <v>0</v>
      </c>
      <c r="AC499" s="101"/>
      <c r="AD499" s="101">
        <f>AD500/60</f>
        <v>0</v>
      </c>
      <c r="AE499" s="101"/>
      <c r="AF499" s="101"/>
      <c r="AG499" s="101"/>
      <c r="AH499" s="101">
        <f>AH500/60</f>
        <v>0</v>
      </c>
      <c r="AI499" s="101"/>
      <c r="AJ499" s="166"/>
      <c r="AK499" s="101">
        <f t="shared" si="218"/>
        <v>0</v>
      </c>
      <c r="AL499" s="166"/>
      <c r="AM499" s="166"/>
      <c r="AN499" s="166"/>
      <c r="AO499" s="166"/>
      <c r="AP499" s="166"/>
      <c r="AQ499" s="166"/>
      <c r="AR499" s="166"/>
      <c r="AS499" s="166"/>
      <c r="AT499" s="166"/>
      <c r="AU499" s="166"/>
      <c r="AV499" s="101"/>
      <c r="AW499" s="101"/>
      <c r="AX499" s="101">
        <f>AX500/60</f>
        <v>0</v>
      </c>
    </row>
    <row r="500" spans="2:50" s="154" customFormat="1" ht="13">
      <c r="B500" s="397"/>
      <c r="C500" s="397"/>
      <c r="D500" s="397"/>
      <c r="E500" s="398"/>
      <c r="F500" s="103" t="s">
        <v>8</v>
      </c>
      <c r="G500" s="104"/>
      <c r="H500" s="105">
        <f>SUM(H501:H514)</f>
        <v>16541</v>
      </c>
      <c r="I500" s="105">
        <f>SUMIF(F501:F514,"DQA",$I501:$I514)</f>
        <v>6500</v>
      </c>
      <c r="J500" s="105">
        <f>SUMIF(F501:F514,"DQA",$J501:$J514)</f>
        <v>10041</v>
      </c>
      <c r="K500" s="260">
        <f>SUM(K501:K514)</f>
        <v>0</v>
      </c>
      <c r="L500" s="166"/>
      <c r="M500" s="166"/>
      <c r="N500" s="166"/>
      <c r="O500" s="166"/>
      <c r="P500" s="166"/>
      <c r="Q500" s="166"/>
      <c r="R500" s="166"/>
      <c r="S500" s="102"/>
      <c r="T500" s="166"/>
      <c r="U500" s="105">
        <f>SUM(U501:U514)</f>
        <v>0</v>
      </c>
      <c r="V500" s="102"/>
      <c r="W500" s="278"/>
      <c r="X500" s="166"/>
      <c r="Y500" s="105">
        <f>SUM(Y501:Y514)</f>
        <v>0</v>
      </c>
      <c r="AA500" s="101"/>
      <c r="AB500" s="101">
        <f t="shared" ref="AB500" si="219">SUM(AB501:AB514)</f>
        <v>0</v>
      </c>
      <c r="AC500" s="101"/>
      <c r="AD500" s="101">
        <f>SUM(AD501:AD514)</f>
        <v>0</v>
      </c>
      <c r="AE500" s="101"/>
      <c r="AF500" s="101"/>
      <c r="AG500" s="101"/>
      <c r="AH500" s="101">
        <f>SUM(AH501:AH514)</f>
        <v>0</v>
      </c>
      <c r="AI500" s="101"/>
      <c r="AJ500" s="166"/>
      <c r="AK500" s="101">
        <f t="shared" ref="AK500" si="220">SUM(AK501:AK514)</f>
        <v>0</v>
      </c>
      <c r="AL500" s="166"/>
      <c r="AM500" s="166"/>
      <c r="AN500" s="166"/>
      <c r="AO500" s="166"/>
      <c r="AP500" s="166"/>
      <c r="AQ500" s="166"/>
      <c r="AR500" s="166"/>
      <c r="AS500" s="166"/>
      <c r="AT500" s="166"/>
      <c r="AU500" s="166"/>
      <c r="AV500" s="101"/>
      <c r="AW500" s="101"/>
      <c r="AX500" s="101">
        <f t="shared" ref="AX500" si="221">SUM(AX501:AX514)</f>
        <v>0</v>
      </c>
    </row>
    <row r="501" spans="2:50" s="154" customFormat="1" ht="13" outlineLevel="1">
      <c r="B501" s="156" t="s">
        <v>778</v>
      </c>
      <c r="C501" s="6" t="s">
        <v>779</v>
      </c>
      <c r="D501" s="25" t="s">
        <v>505</v>
      </c>
      <c r="E501" s="16">
        <v>43117</v>
      </c>
      <c r="F501" s="26" t="s">
        <v>12</v>
      </c>
      <c r="G501" s="46" t="s">
        <v>13</v>
      </c>
      <c r="H501" s="54">
        <f t="shared" ref="H501:H514" si="222">SUM(I501:J501)</f>
        <v>140</v>
      </c>
      <c r="I501" s="81">
        <v>80</v>
      </c>
      <c r="J501" s="81">
        <v>60</v>
      </c>
      <c r="K501" s="258">
        <v>0</v>
      </c>
      <c r="L501" s="85" t="s">
        <v>1139</v>
      </c>
      <c r="M501" s="85" t="s">
        <v>1139</v>
      </c>
      <c r="N501" s="85" t="s">
        <v>1140</v>
      </c>
      <c r="O501" s="176" t="s">
        <v>1176</v>
      </c>
      <c r="P501" s="85" t="s">
        <v>1140</v>
      </c>
      <c r="Q501" s="85" t="s">
        <v>1139</v>
      </c>
      <c r="R501" s="85" t="s">
        <v>1139</v>
      </c>
      <c r="S501" s="179" t="s">
        <v>1280</v>
      </c>
      <c r="T501" s="85"/>
      <c r="U501" s="31">
        <f t="shared" ref="U501:U514" si="223">SUMIF(T501,"Y",I501)</f>
        <v>0</v>
      </c>
      <c r="V501" s="80"/>
      <c r="W501" s="276"/>
      <c r="X501" s="85"/>
      <c r="Y501" s="85">
        <f t="shared" ref="Y501:Y514" si="224">U501*X501</f>
        <v>0</v>
      </c>
      <c r="AA501" s="85"/>
      <c r="AB501" s="31">
        <f t="shared" ref="AB501:AB514" si="225">SUMIF(AA501,"Y",K501)*X501</f>
        <v>0</v>
      </c>
      <c r="AC501" s="85"/>
      <c r="AD501" s="31">
        <f t="shared" ref="AD501:AD514" si="226">(I501-AB501)*COUNTIF(AL501:AU501,"L")</f>
        <v>0</v>
      </c>
      <c r="AE501" s="31"/>
      <c r="AF501" s="85"/>
      <c r="AG501" s="85">
        <f t="shared" ref="AG501:AG514" si="227">IFERROR(COUNTIF(AL501:AU501,"S")/(COUNTIF(AL501:AU501,"V")+COUNTIF(AL501:AU501,"S")),0)</f>
        <v>0</v>
      </c>
      <c r="AH501" s="31">
        <f t="shared" ref="AH501:AH514" si="228">(Y501-AB501-AD501)*AG501</f>
        <v>0</v>
      </c>
      <c r="AI501" s="85"/>
      <c r="AJ501" s="31">
        <f t="shared" ref="AJ501:AJ514" si="229">COUNTIF(AL501:AU501,"V")</f>
        <v>0</v>
      </c>
      <c r="AK501" s="31">
        <f t="shared" ref="AK501:AK514" si="230">Y501-AB501-AD501-AH501</f>
        <v>0</v>
      </c>
      <c r="AL501" s="85"/>
      <c r="AM501" s="85"/>
      <c r="AN501" s="85"/>
      <c r="AO501" s="85"/>
      <c r="AP501" s="85"/>
      <c r="AQ501" s="85"/>
      <c r="AR501" s="85"/>
      <c r="AS501" s="85"/>
      <c r="AT501" s="85"/>
      <c r="AU501" s="85"/>
      <c r="AV501" s="31"/>
      <c r="AW501" s="31"/>
      <c r="AX501" s="31"/>
    </row>
    <row r="502" spans="2:50" s="154" customFormat="1" ht="13" outlineLevel="1">
      <c r="B502" s="156" t="s">
        <v>780</v>
      </c>
      <c r="C502" s="6" t="s">
        <v>781</v>
      </c>
      <c r="D502" s="25" t="s">
        <v>505</v>
      </c>
      <c r="E502" s="16">
        <v>43117</v>
      </c>
      <c r="F502" s="26" t="s">
        <v>12</v>
      </c>
      <c r="G502" s="46" t="s">
        <v>13</v>
      </c>
      <c r="H502" s="54">
        <f t="shared" si="222"/>
        <v>130</v>
      </c>
      <c r="I502" s="81">
        <v>65</v>
      </c>
      <c r="J502" s="81">
        <v>65</v>
      </c>
      <c r="K502" s="258">
        <v>0</v>
      </c>
      <c r="L502" s="85" t="s">
        <v>1139</v>
      </c>
      <c r="M502" s="85" t="s">
        <v>1139</v>
      </c>
      <c r="N502" s="85" t="s">
        <v>1140</v>
      </c>
      <c r="O502" s="176" t="s">
        <v>1176</v>
      </c>
      <c r="P502" s="85" t="s">
        <v>1140</v>
      </c>
      <c r="Q502" s="85" t="s">
        <v>1139</v>
      </c>
      <c r="R502" s="85" t="s">
        <v>1139</v>
      </c>
      <c r="S502" s="179" t="s">
        <v>1280</v>
      </c>
      <c r="T502" s="85"/>
      <c r="U502" s="31">
        <f t="shared" si="223"/>
        <v>0</v>
      </c>
      <c r="V502" s="80"/>
      <c r="W502" s="276"/>
      <c r="X502" s="85"/>
      <c r="Y502" s="85">
        <f t="shared" si="224"/>
        <v>0</v>
      </c>
      <c r="AA502" s="85"/>
      <c r="AB502" s="31">
        <f t="shared" si="225"/>
        <v>0</v>
      </c>
      <c r="AC502" s="85"/>
      <c r="AD502" s="31">
        <f t="shared" si="226"/>
        <v>0</v>
      </c>
      <c r="AE502" s="31"/>
      <c r="AF502" s="85"/>
      <c r="AG502" s="85">
        <f t="shared" si="227"/>
        <v>0</v>
      </c>
      <c r="AH502" s="31">
        <f t="shared" si="228"/>
        <v>0</v>
      </c>
      <c r="AI502" s="85"/>
      <c r="AJ502" s="31">
        <f t="shared" si="229"/>
        <v>0</v>
      </c>
      <c r="AK502" s="31">
        <f t="shared" si="230"/>
        <v>0</v>
      </c>
      <c r="AL502" s="85"/>
      <c r="AM502" s="85"/>
      <c r="AN502" s="85"/>
      <c r="AO502" s="85"/>
      <c r="AP502" s="85"/>
      <c r="AQ502" s="85"/>
      <c r="AR502" s="85"/>
      <c r="AS502" s="85"/>
      <c r="AT502" s="85"/>
      <c r="AU502" s="85"/>
      <c r="AV502" s="31"/>
      <c r="AW502" s="31"/>
      <c r="AX502" s="31"/>
    </row>
    <row r="503" spans="2:50" s="154" customFormat="1" ht="13" outlineLevel="1">
      <c r="B503" s="156" t="s">
        <v>782</v>
      </c>
      <c r="C503" s="6" t="s">
        <v>783</v>
      </c>
      <c r="D503" s="25" t="s">
        <v>505</v>
      </c>
      <c r="E503" s="16">
        <v>43117</v>
      </c>
      <c r="F503" s="26" t="s">
        <v>12</v>
      </c>
      <c r="G503" s="46" t="s">
        <v>13</v>
      </c>
      <c r="H503" s="54">
        <f t="shared" si="222"/>
        <v>90</v>
      </c>
      <c r="I503" s="81">
        <v>45</v>
      </c>
      <c r="J503" s="81">
        <v>45</v>
      </c>
      <c r="K503" s="258">
        <v>0</v>
      </c>
      <c r="L503" s="85" t="s">
        <v>1139</v>
      </c>
      <c r="M503" s="85" t="s">
        <v>1139</v>
      </c>
      <c r="N503" s="85" t="s">
        <v>1140</v>
      </c>
      <c r="O503" s="176" t="s">
        <v>1176</v>
      </c>
      <c r="P503" s="85" t="s">
        <v>1140</v>
      </c>
      <c r="Q503" s="85" t="s">
        <v>1139</v>
      </c>
      <c r="R503" s="85" t="s">
        <v>1139</v>
      </c>
      <c r="S503" s="179" t="s">
        <v>1280</v>
      </c>
      <c r="T503" s="85"/>
      <c r="U503" s="31">
        <f t="shared" si="223"/>
        <v>0</v>
      </c>
      <c r="V503" s="80"/>
      <c r="W503" s="276"/>
      <c r="X503" s="85"/>
      <c r="Y503" s="85">
        <f t="shared" si="224"/>
        <v>0</v>
      </c>
      <c r="AA503" s="85"/>
      <c r="AB503" s="31">
        <f t="shared" si="225"/>
        <v>0</v>
      </c>
      <c r="AC503" s="85"/>
      <c r="AD503" s="31">
        <f t="shared" si="226"/>
        <v>0</v>
      </c>
      <c r="AE503" s="31"/>
      <c r="AF503" s="85"/>
      <c r="AG503" s="85">
        <f t="shared" si="227"/>
        <v>0</v>
      </c>
      <c r="AH503" s="31">
        <f t="shared" si="228"/>
        <v>0</v>
      </c>
      <c r="AI503" s="85"/>
      <c r="AJ503" s="31">
        <f t="shared" si="229"/>
        <v>0</v>
      </c>
      <c r="AK503" s="31">
        <f t="shared" si="230"/>
        <v>0</v>
      </c>
      <c r="AL503" s="85"/>
      <c r="AM503" s="85"/>
      <c r="AN503" s="85"/>
      <c r="AO503" s="85"/>
      <c r="AP503" s="85"/>
      <c r="AQ503" s="85"/>
      <c r="AR503" s="85"/>
      <c r="AS503" s="85"/>
      <c r="AT503" s="85"/>
      <c r="AU503" s="85"/>
      <c r="AV503" s="31"/>
      <c r="AW503" s="31"/>
      <c r="AX503" s="31"/>
    </row>
    <row r="504" spans="2:50" s="154" customFormat="1" ht="13" outlineLevel="1">
      <c r="B504" s="156" t="s">
        <v>784</v>
      </c>
      <c r="C504" s="6" t="s">
        <v>785</v>
      </c>
      <c r="D504" s="25" t="s">
        <v>505</v>
      </c>
      <c r="E504" s="16">
        <v>43117</v>
      </c>
      <c r="F504" s="26" t="s">
        <v>12</v>
      </c>
      <c r="G504" s="46" t="s">
        <v>13</v>
      </c>
      <c r="H504" s="54">
        <f t="shared" si="222"/>
        <v>90</v>
      </c>
      <c r="I504" s="81">
        <v>90</v>
      </c>
      <c r="J504" s="81">
        <v>0</v>
      </c>
      <c r="K504" s="258">
        <v>0</v>
      </c>
      <c r="L504" s="85" t="s">
        <v>1139</v>
      </c>
      <c r="M504" s="85" t="s">
        <v>1139</v>
      </c>
      <c r="N504" s="85" t="s">
        <v>1140</v>
      </c>
      <c r="O504" s="176" t="s">
        <v>1176</v>
      </c>
      <c r="P504" s="85" t="s">
        <v>1140</v>
      </c>
      <c r="Q504" s="85" t="s">
        <v>1139</v>
      </c>
      <c r="R504" s="85" t="s">
        <v>1139</v>
      </c>
      <c r="S504" s="179" t="s">
        <v>1280</v>
      </c>
      <c r="T504" s="85"/>
      <c r="U504" s="31">
        <f t="shared" si="223"/>
        <v>0</v>
      </c>
      <c r="V504" s="80"/>
      <c r="W504" s="276"/>
      <c r="X504" s="85"/>
      <c r="Y504" s="85">
        <f t="shared" si="224"/>
        <v>0</v>
      </c>
      <c r="AA504" s="85"/>
      <c r="AB504" s="31">
        <f t="shared" si="225"/>
        <v>0</v>
      </c>
      <c r="AC504" s="85"/>
      <c r="AD504" s="31">
        <f t="shared" si="226"/>
        <v>0</v>
      </c>
      <c r="AE504" s="31"/>
      <c r="AF504" s="85"/>
      <c r="AG504" s="85">
        <f t="shared" si="227"/>
        <v>0</v>
      </c>
      <c r="AH504" s="31">
        <f t="shared" si="228"/>
        <v>0</v>
      </c>
      <c r="AI504" s="85"/>
      <c r="AJ504" s="31">
        <f t="shared" si="229"/>
        <v>0</v>
      </c>
      <c r="AK504" s="31">
        <f t="shared" si="230"/>
        <v>0</v>
      </c>
      <c r="AL504" s="85"/>
      <c r="AM504" s="85"/>
      <c r="AN504" s="85"/>
      <c r="AO504" s="85"/>
      <c r="AP504" s="85"/>
      <c r="AQ504" s="85"/>
      <c r="AR504" s="85"/>
      <c r="AS504" s="85"/>
      <c r="AT504" s="85"/>
      <c r="AU504" s="85"/>
      <c r="AV504" s="31"/>
      <c r="AW504" s="31"/>
      <c r="AX504" s="31"/>
    </row>
    <row r="505" spans="2:50" s="154" customFormat="1" ht="13" outlineLevel="1">
      <c r="B505" s="156" t="s">
        <v>786</v>
      </c>
      <c r="C505" s="6" t="s">
        <v>787</v>
      </c>
      <c r="D505" s="25" t="s">
        <v>50</v>
      </c>
      <c r="E505" s="16">
        <v>43116</v>
      </c>
      <c r="F505" s="26" t="s">
        <v>12</v>
      </c>
      <c r="G505" s="46" t="s">
        <v>13</v>
      </c>
      <c r="H505" s="54">
        <f t="shared" si="222"/>
        <v>1135</v>
      </c>
      <c r="I505" s="81">
        <v>175</v>
      </c>
      <c r="J505" s="81">
        <v>960</v>
      </c>
      <c r="K505" s="258">
        <v>0</v>
      </c>
      <c r="L505" s="85" t="s">
        <v>1139</v>
      </c>
      <c r="M505" s="85" t="s">
        <v>1139</v>
      </c>
      <c r="N505" s="85" t="s">
        <v>1140</v>
      </c>
      <c r="O505" s="176" t="s">
        <v>1176</v>
      </c>
      <c r="P505" s="85" t="s">
        <v>1140</v>
      </c>
      <c r="Q505" s="85" t="s">
        <v>1139</v>
      </c>
      <c r="R505" s="85" t="s">
        <v>1139</v>
      </c>
      <c r="S505" s="179" t="s">
        <v>1280</v>
      </c>
      <c r="T505" s="85"/>
      <c r="U505" s="31">
        <f t="shared" si="223"/>
        <v>0</v>
      </c>
      <c r="V505" s="80"/>
      <c r="W505" s="276"/>
      <c r="X505" s="85"/>
      <c r="Y505" s="85">
        <f t="shared" si="224"/>
        <v>0</v>
      </c>
      <c r="AA505" s="85"/>
      <c r="AB505" s="31">
        <f t="shared" si="225"/>
        <v>0</v>
      </c>
      <c r="AC505" s="85"/>
      <c r="AD505" s="31">
        <f t="shared" si="226"/>
        <v>0</v>
      </c>
      <c r="AE505" s="31"/>
      <c r="AF505" s="85"/>
      <c r="AG505" s="85">
        <f t="shared" si="227"/>
        <v>0</v>
      </c>
      <c r="AH505" s="31">
        <f t="shared" si="228"/>
        <v>0</v>
      </c>
      <c r="AI505" s="85"/>
      <c r="AJ505" s="31">
        <f t="shared" si="229"/>
        <v>0</v>
      </c>
      <c r="AK505" s="31">
        <f t="shared" si="230"/>
        <v>0</v>
      </c>
      <c r="AL505" s="85"/>
      <c r="AM505" s="85"/>
      <c r="AN505" s="85"/>
      <c r="AO505" s="85"/>
      <c r="AP505" s="85"/>
      <c r="AQ505" s="85"/>
      <c r="AR505" s="85"/>
      <c r="AS505" s="85"/>
      <c r="AT505" s="85"/>
      <c r="AU505" s="85"/>
      <c r="AV505" s="31"/>
      <c r="AW505" s="31"/>
      <c r="AX505" s="31"/>
    </row>
    <row r="506" spans="2:50" s="154" customFormat="1" ht="13" outlineLevel="1">
      <c r="B506" s="156" t="s">
        <v>788</v>
      </c>
      <c r="C506" s="6" t="s">
        <v>789</v>
      </c>
      <c r="D506" s="25" t="s">
        <v>50</v>
      </c>
      <c r="E506" s="16">
        <v>43115</v>
      </c>
      <c r="F506" s="26" t="s">
        <v>12</v>
      </c>
      <c r="G506" s="46" t="s">
        <v>13</v>
      </c>
      <c r="H506" s="54">
        <f t="shared" si="222"/>
        <v>680</v>
      </c>
      <c r="I506" s="81">
        <v>80</v>
      </c>
      <c r="J506" s="81">
        <v>600</v>
      </c>
      <c r="K506" s="258">
        <v>0</v>
      </c>
      <c r="L506" s="85" t="s">
        <v>1139</v>
      </c>
      <c r="M506" s="85" t="s">
        <v>1139</v>
      </c>
      <c r="N506" s="85" t="s">
        <v>1140</v>
      </c>
      <c r="O506" s="176" t="s">
        <v>1176</v>
      </c>
      <c r="P506" s="85" t="s">
        <v>1140</v>
      </c>
      <c r="Q506" s="85" t="s">
        <v>1139</v>
      </c>
      <c r="R506" s="85" t="s">
        <v>1139</v>
      </c>
      <c r="S506" s="179" t="s">
        <v>1280</v>
      </c>
      <c r="T506" s="85"/>
      <c r="U506" s="31">
        <f t="shared" si="223"/>
        <v>0</v>
      </c>
      <c r="V506" s="80"/>
      <c r="W506" s="276"/>
      <c r="X506" s="85"/>
      <c r="Y506" s="85">
        <f t="shared" si="224"/>
        <v>0</v>
      </c>
      <c r="AA506" s="85"/>
      <c r="AB506" s="31">
        <f t="shared" si="225"/>
        <v>0</v>
      </c>
      <c r="AC506" s="85"/>
      <c r="AD506" s="31">
        <f t="shared" si="226"/>
        <v>0</v>
      </c>
      <c r="AE506" s="31"/>
      <c r="AF506" s="85"/>
      <c r="AG506" s="85">
        <f t="shared" si="227"/>
        <v>0</v>
      </c>
      <c r="AH506" s="31">
        <f t="shared" si="228"/>
        <v>0</v>
      </c>
      <c r="AI506" s="85"/>
      <c r="AJ506" s="31">
        <f t="shared" si="229"/>
        <v>0</v>
      </c>
      <c r="AK506" s="31">
        <f t="shared" si="230"/>
        <v>0</v>
      </c>
      <c r="AL506" s="85"/>
      <c r="AM506" s="85"/>
      <c r="AN506" s="85"/>
      <c r="AO506" s="85"/>
      <c r="AP506" s="85"/>
      <c r="AQ506" s="85"/>
      <c r="AR506" s="85"/>
      <c r="AS506" s="85"/>
      <c r="AT506" s="85"/>
      <c r="AU506" s="85"/>
      <c r="AV506" s="31"/>
      <c r="AW506" s="31"/>
      <c r="AX506" s="31"/>
    </row>
    <row r="507" spans="2:50" s="154" customFormat="1" ht="13" outlineLevel="1">
      <c r="B507" s="156" t="s">
        <v>790</v>
      </c>
      <c r="C507" s="6" t="s">
        <v>791</v>
      </c>
      <c r="D507" s="25" t="s">
        <v>50</v>
      </c>
      <c r="E507" s="16">
        <v>43187</v>
      </c>
      <c r="F507" s="26" t="s">
        <v>12</v>
      </c>
      <c r="G507" s="46" t="s">
        <v>13</v>
      </c>
      <c r="H507" s="54">
        <f t="shared" si="222"/>
        <v>4126</v>
      </c>
      <c r="I507" s="81">
        <v>730</v>
      </c>
      <c r="J507" s="81">
        <v>3396</v>
      </c>
      <c r="K507" s="258">
        <v>0</v>
      </c>
      <c r="L507" s="85" t="s">
        <v>1139</v>
      </c>
      <c r="M507" s="85" t="s">
        <v>1139</v>
      </c>
      <c r="N507" s="85" t="s">
        <v>1140</v>
      </c>
      <c r="O507" s="176" t="s">
        <v>1176</v>
      </c>
      <c r="P507" s="85" t="s">
        <v>1140</v>
      </c>
      <c r="Q507" s="85" t="s">
        <v>1139</v>
      </c>
      <c r="R507" s="85" t="s">
        <v>1139</v>
      </c>
      <c r="S507" s="179" t="s">
        <v>1280</v>
      </c>
      <c r="T507" s="85"/>
      <c r="U507" s="31">
        <f t="shared" si="223"/>
        <v>0</v>
      </c>
      <c r="V507" s="80"/>
      <c r="W507" s="276"/>
      <c r="X507" s="85"/>
      <c r="Y507" s="85">
        <f t="shared" si="224"/>
        <v>0</v>
      </c>
      <c r="AA507" s="85"/>
      <c r="AB507" s="31">
        <f t="shared" si="225"/>
        <v>0</v>
      </c>
      <c r="AC507" s="85"/>
      <c r="AD507" s="31">
        <f t="shared" si="226"/>
        <v>0</v>
      </c>
      <c r="AE507" s="31"/>
      <c r="AF507" s="85"/>
      <c r="AG507" s="85">
        <f t="shared" si="227"/>
        <v>0</v>
      </c>
      <c r="AH507" s="31">
        <f t="shared" si="228"/>
        <v>0</v>
      </c>
      <c r="AI507" s="85"/>
      <c r="AJ507" s="31">
        <f t="shared" si="229"/>
        <v>0</v>
      </c>
      <c r="AK507" s="31">
        <f t="shared" si="230"/>
        <v>0</v>
      </c>
      <c r="AL507" s="85"/>
      <c r="AM507" s="85"/>
      <c r="AN507" s="85"/>
      <c r="AO507" s="85"/>
      <c r="AP507" s="85"/>
      <c r="AQ507" s="85"/>
      <c r="AR507" s="85"/>
      <c r="AS507" s="85"/>
      <c r="AT507" s="85"/>
      <c r="AU507" s="85"/>
      <c r="AV507" s="31"/>
      <c r="AW507" s="31"/>
      <c r="AX507" s="31"/>
    </row>
    <row r="508" spans="2:50" s="154" customFormat="1" ht="13" outlineLevel="1">
      <c r="B508" s="156" t="s">
        <v>792</v>
      </c>
      <c r="C508" s="6" t="s">
        <v>793</v>
      </c>
      <c r="D508" s="25" t="s">
        <v>505</v>
      </c>
      <c r="E508" s="16">
        <v>43117</v>
      </c>
      <c r="F508" s="26" t="s">
        <v>12</v>
      </c>
      <c r="G508" s="46" t="s">
        <v>13</v>
      </c>
      <c r="H508" s="54">
        <f t="shared" si="222"/>
        <v>700</v>
      </c>
      <c r="I508" s="81">
        <v>100</v>
      </c>
      <c r="J508" s="81">
        <v>600</v>
      </c>
      <c r="K508" s="258">
        <v>0</v>
      </c>
      <c r="L508" s="85" t="s">
        <v>1139</v>
      </c>
      <c r="M508" s="85" t="s">
        <v>1139</v>
      </c>
      <c r="N508" s="85" t="s">
        <v>1140</v>
      </c>
      <c r="O508" s="176" t="s">
        <v>1176</v>
      </c>
      <c r="P508" s="85" t="s">
        <v>1140</v>
      </c>
      <c r="Q508" s="85" t="s">
        <v>1139</v>
      </c>
      <c r="R508" s="85" t="s">
        <v>1139</v>
      </c>
      <c r="S508" s="179" t="s">
        <v>1280</v>
      </c>
      <c r="T508" s="85"/>
      <c r="U508" s="31">
        <f t="shared" si="223"/>
        <v>0</v>
      </c>
      <c r="V508" s="80"/>
      <c r="W508" s="276"/>
      <c r="X508" s="85"/>
      <c r="Y508" s="85">
        <f t="shared" si="224"/>
        <v>0</v>
      </c>
      <c r="AA508" s="85"/>
      <c r="AB508" s="31">
        <f t="shared" si="225"/>
        <v>0</v>
      </c>
      <c r="AC508" s="85"/>
      <c r="AD508" s="31">
        <f t="shared" si="226"/>
        <v>0</v>
      </c>
      <c r="AE508" s="31"/>
      <c r="AF508" s="85"/>
      <c r="AG508" s="85">
        <f t="shared" si="227"/>
        <v>0</v>
      </c>
      <c r="AH508" s="31">
        <f t="shared" si="228"/>
        <v>0</v>
      </c>
      <c r="AI508" s="85"/>
      <c r="AJ508" s="31">
        <f t="shared" si="229"/>
        <v>0</v>
      </c>
      <c r="AK508" s="31">
        <f t="shared" si="230"/>
        <v>0</v>
      </c>
      <c r="AL508" s="85"/>
      <c r="AM508" s="85"/>
      <c r="AN508" s="85"/>
      <c r="AO508" s="85"/>
      <c r="AP508" s="85"/>
      <c r="AQ508" s="85"/>
      <c r="AR508" s="85"/>
      <c r="AS508" s="85"/>
      <c r="AT508" s="85"/>
      <c r="AU508" s="85"/>
      <c r="AV508" s="31"/>
      <c r="AW508" s="31"/>
      <c r="AX508" s="31"/>
    </row>
    <row r="509" spans="2:50" s="154" customFormat="1" ht="13" outlineLevel="1">
      <c r="B509" s="156" t="s">
        <v>794</v>
      </c>
      <c r="C509" s="6" t="s">
        <v>795</v>
      </c>
      <c r="D509" s="25" t="s">
        <v>95</v>
      </c>
      <c r="E509" s="16">
        <v>43119</v>
      </c>
      <c r="F509" s="26" t="s">
        <v>12</v>
      </c>
      <c r="G509" s="46" t="s">
        <v>13</v>
      </c>
      <c r="H509" s="54">
        <f t="shared" si="222"/>
        <v>680</v>
      </c>
      <c r="I509" s="81">
        <v>680</v>
      </c>
      <c r="J509" s="81">
        <v>0</v>
      </c>
      <c r="K509" s="258">
        <v>0</v>
      </c>
      <c r="L509" s="85" t="s">
        <v>1139</v>
      </c>
      <c r="M509" s="85" t="s">
        <v>1139</v>
      </c>
      <c r="N509" s="85" t="s">
        <v>1140</v>
      </c>
      <c r="O509" s="176" t="s">
        <v>1176</v>
      </c>
      <c r="P509" s="85" t="s">
        <v>1140</v>
      </c>
      <c r="Q509" s="85" t="s">
        <v>1139</v>
      </c>
      <c r="R509" s="85" t="s">
        <v>1139</v>
      </c>
      <c r="S509" s="179" t="s">
        <v>1280</v>
      </c>
      <c r="T509" s="85"/>
      <c r="U509" s="31">
        <f t="shared" si="223"/>
        <v>0</v>
      </c>
      <c r="V509" s="80"/>
      <c r="W509" s="276"/>
      <c r="X509" s="85"/>
      <c r="Y509" s="85">
        <f t="shared" si="224"/>
        <v>0</v>
      </c>
      <c r="AA509" s="85"/>
      <c r="AB509" s="31">
        <f t="shared" si="225"/>
        <v>0</v>
      </c>
      <c r="AC509" s="85"/>
      <c r="AD509" s="31">
        <f t="shared" si="226"/>
        <v>0</v>
      </c>
      <c r="AE509" s="31"/>
      <c r="AF509" s="85"/>
      <c r="AG509" s="85">
        <f t="shared" si="227"/>
        <v>0</v>
      </c>
      <c r="AH509" s="31">
        <f t="shared" si="228"/>
        <v>0</v>
      </c>
      <c r="AI509" s="85"/>
      <c r="AJ509" s="31">
        <f t="shared" si="229"/>
        <v>0</v>
      </c>
      <c r="AK509" s="31">
        <f t="shared" si="230"/>
        <v>0</v>
      </c>
      <c r="AL509" s="85"/>
      <c r="AM509" s="85"/>
      <c r="AN509" s="85"/>
      <c r="AO509" s="85"/>
      <c r="AP509" s="85"/>
      <c r="AQ509" s="85"/>
      <c r="AR509" s="85"/>
      <c r="AS509" s="85"/>
      <c r="AT509" s="85"/>
      <c r="AU509" s="85"/>
      <c r="AV509" s="31"/>
      <c r="AW509" s="31"/>
      <c r="AX509" s="31"/>
    </row>
    <row r="510" spans="2:50" s="154" customFormat="1" ht="13" outlineLevel="1">
      <c r="B510" s="156" t="s">
        <v>2614</v>
      </c>
      <c r="C510" s="338" t="s">
        <v>2615</v>
      </c>
      <c r="D510" s="25" t="s">
        <v>505</v>
      </c>
      <c r="E510" s="16">
        <v>43789</v>
      </c>
      <c r="F510" s="26" t="s">
        <v>12</v>
      </c>
      <c r="G510" s="175"/>
      <c r="H510" s="54">
        <f t="shared" ref="H510" si="231">SUM(I510:J510)</f>
        <v>4840</v>
      </c>
      <c r="I510" s="339">
        <v>3570</v>
      </c>
      <c r="J510" s="339">
        <v>1270</v>
      </c>
      <c r="K510" s="258">
        <v>0</v>
      </c>
      <c r="L510" s="173"/>
      <c r="M510" s="173"/>
      <c r="N510" s="173"/>
      <c r="O510" s="337"/>
      <c r="P510" s="173"/>
      <c r="Q510" s="173"/>
      <c r="R510" s="173"/>
      <c r="S510" s="179"/>
      <c r="T510" s="85"/>
      <c r="U510" s="31">
        <f t="shared" ref="U510" si="232">SUMIF(T510,"Y",I510)</f>
        <v>0</v>
      </c>
      <c r="V510" s="80"/>
      <c r="W510" s="276"/>
      <c r="X510" s="85"/>
      <c r="Y510" s="85">
        <f t="shared" ref="Y510" si="233">U510*X510</f>
        <v>0</v>
      </c>
      <c r="AA510" s="85"/>
      <c r="AB510" s="31">
        <f t="shared" ref="AB510" si="234">SUMIF(AA510,"Y",K510)*X510</f>
        <v>0</v>
      </c>
      <c r="AC510" s="85"/>
      <c r="AD510" s="31">
        <f t="shared" ref="AD510" si="235">(I510-AB510)*COUNTIF(AL510:AU510,"L")</f>
        <v>0</v>
      </c>
      <c r="AE510" s="31"/>
      <c r="AF510" s="85"/>
      <c r="AG510" s="85">
        <f t="shared" ref="AG510" si="236">IFERROR(COUNTIF(AL510:AU510,"S")/(COUNTIF(AL510:AU510,"V")+COUNTIF(AL510:AU510,"S")),0)</f>
        <v>0</v>
      </c>
      <c r="AH510" s="31">
        <f t="shared" ref="AH510" si="237">(Y510-AB510-AD510)*AG510</f>
        <v>0</v>
      </c>
      <c r="AI510" s="85"/>
      <c r="AJ510" s="31">
        <f t="shared" ref="AJ510" si="238">COUNTIF(AL510:AU510,"V")</f>
        <v>0</v>
      </c>
      <c r="AK510" s="31">
        <f t="shared" ref="AK510" si="239">Y510-AB510-AD510-AH510</f>
        <v>0</v>
      </c>
      <c r="AL510" s="85"/>
      <c r="AM510" s="85"/>
      <c r="AN510" s="85"/>
      <c r="AO510" s="85"/>
      <c r="AP510" s="85"/>
      <c r="AQ510" s="85"/>
      <c r="AR510" s="85"/>
      <c r="AS510" s="85"/>
      <c r="AT510" s="85"/>
      <c r="AU510" s="85"/>
      <c r="AV510" s="31"/>
      <c r="AW510" s="31"/>
      <c r="AX510" s="31"/>
    </row>
    <row r="511" spans="2:50" s="154" customFormat="1" ht="13" outlineLevel="1">
      <c r="B511" s="156" t="s">
        <v>2473</v>
      </c>
      <c r="C511" s="338" t="s">
        <v>2616</v>
      </c>
      <c r="D511" s="25" t="s">
        <v>505</v>
      </c>
      <c r="E511" s="16">
        <v>43789</v>
      </c>
      <c r="F511" s="26" t="s">
        <v>12</v>
      </c>
      <c r="G511" s="175"/>
      <c r="H511" s="54">
        <f t="shared" si="222"/>
        <v>415</v>
      </c>
      <c r="I511" s="339">
        <v>170</v>
      </c>
      <c r="J511" s="339">
        <v>245</v>
      </c>
      <c r="K511" s="258">
        <v>0</v>
      </c>
      <c r="L511" s="173"/>
      <c r="M511" s="173"/>
      <c r="N511" s="173"/>
      <c r="O511" s="337"/>
      <c r="P511" s="173"/>
      <c r="Q511" s="173"/>
      <c r="R511" s="173"/>
      <c r="S511" s="179"/>
      <c r="T511" s="85"/>
      <c r="U511" s="31">
        <f t="shared" si="223"/>
        <v>0</v>
      </c>
      <c r="V511" s="80"/>
      <c r="W511" s="276"/>
      <c r="X511" s="85"/>
      <c r="Y511" s="85">
        <f t="shared" si="224"/>
        <v>0</v>
      </c>
      <c r="AA511" s="85"/>
      <c r="AB511" s="31">
        <f t="shared" si="225"/>
        <v>0</v>
      </c>
      <c r="AC511" s="85"/>
      <c r="AD511" s="31">
        <f t="shared" si="226"/>
        <v>0</v>
      </c>
      <c r="AE511" s="31"/>
      <c r="AF511" s="85"/>
      <c r="AG511" s="85">
        <f t="shared" si="227"/>
        <v>0</v>
      </c>
      <c r="AH511" s="31">
        <f t="shared" si="228"/>
        <v>0</v>
      </c>
      <c r="AI511" s="85"/>
      <c r="AJ511" s="31">
        <f t="shared" si="229"/>
        <v>0</v>
      </c>
      <c r="AK511" s="31">
        <f t="shared" si="230"/>
        <v>0</v>
      </c>
      <c r="AL511" s="85"/>
      <c r="AM511" s="85"/>
      <c r="AN511" s="85"/>
      <c r="AO511" s="85"/>
      <c r="AP511" s="85"/>
      <c r="AQ511" s="85"/>
      <c r="AR511" s="85"/>
      <c r="AS511" s="85"/>
      <c r="AT511" s="85"/>
      <c r="AU511" s="85"/>
      <c r="AV511" s="31"/>
      <c r="AW511" s="31"/>
      <c r="AX511" s="31"/>
    </row>
    <row r="512" spans="2:50" s="154" customFormat="1" ht="13" outlineLevel="1">
      <c r="B512" s="156" t="s">
        <v>2475</v>
      </c>
      <c r="C512" s="338" t="s">
        <v>2617</v>
      </c>
      <c r="D512" s="25" t="s">
        <v>505</v>
      </c>
      <c r="E512" s="16">
        <v>43789</v>
      </c>
      <c r="F512" s="26" t="s">
        <v>12</v>
      </c>
      <c r="G512" s="175"/>
      <c r="H512" s="54">
        <f t="shared" ref="H512" si="240">SUM(I512:J512)</f>
        <v>1102</v>
      </c>
      <c r="I512" s="339">
        <v>242</v>
      </c>
      <c r="J512" s="339">
        <v>860</v>
      </c>
      <c r="K512" s="258">
        <v>0</v>
      </c>
      <c r="L512" s="173"/>
      <c r="M512" s="173"/>
      <c r="N512" s="173"/>
      <c r="O512" s="337"/>
      <c r="P512" s="173"/>
      <c r="Q512" s="173"/>
      <c r="R512" s="173"/>
      <c r="S512" s="179"/>
      <c r="T512" s="85"/>
      <c r="U512" s="31">
        <f t="shared" ref="U512" si="241">SUMIF(T512,"Y",I512)</f>
        <v>0</v>
      </c>
      <c r="V512" s="80"/>
      <c r="W512" s="276"/>
      <c r="X512" s="85"/>
      <c r="Y512" s="85">
        <f t="shared" ref="Y512" si="242">U512*X512</f>
        <v>0</v>
      </c>
      <c r="AA512" s="85"/>
      <c r="AB512" s="31">
        <f t="shared" ref="AB512" si="243">SUMIF(AA512,"Y",K512)*X512</f>
        <v>0</v>
      </c>
      <c r="AC512" s="85"/>
      <c r="AD512" s="31">
        <f t="shared" ref="AD512" si="244">(I512-AB512)*COUNTIF(AL512:AU512,"L")</f>
        <v>0</v>
      </c>
      <c r="AE512" s="31"/>
      <c r="AF512" s="85"/>
      <c r="AG512" s="85">
        <f t="shared" ref="AG512" si="245">IFERROR(COUNTIF(AL512:AU512,"S")/(COUNTIF(AL512:AU512,"V")+COUNTIF(AL512:AU512,"S")),0)</f>
        <v>0</v>
      </c>
      <c r="AH512" s="31">
        <f t="shared" ref="AH512" si="246">(Y512-AB512-AD512)*AG512</f>
        <v>0</v>
      </c>
      <c r="AI512" s="85"/>
      <c r="AJ512" s="31">
        <f t="shared" ref="AJ512" si="247">COUNTIF(AL512:AU512,"V")</f>
        <v>0</v>
      </c>
      <c r="AK512" s="31">
        <f t="shared" ref="AK512" si="248">Y512-AB512-AD512-AH512</f>
        <v>0</v>
      </c>
      <c r="AL512" s="85"/>
      <c r="AM512" s="85"/>
      <c r="AN512" s="85"/>
      <c r="AO512" s="85"/>
      <c r="AP512" s="85"/>
      <c r="AQ512" s="85"/>
      <c r="AR512" s="85"/>
      <c r="AS512" s="85"/>
      <c r="AT512" s="85"/>
      <c r="AU512" s="85"/>
      <c r="AV512" s="31"/>
      <c r="AW512" s="31"/>
      <c r="AX512" s="31"/>
    </row>
    <row r="513" spans="2:50" s="154" customFormat="1" ht="13" outlineLevel="1">
      <c r="B513" s="156" t="s">
        <v>796</v>
      </c>
      <c r="C513" s="6" t="s">
        <v>797</v>
      </c>
      <c r="D513" s="25" t="s">
        <v>505</v>
      </c>
      <c r="E513" s="16">
        <v>43117</v>
      </c>
      <c r="F513" s="26" t="s">
        <v>12</v>
      </c>
      <c r="G513" s="46" t="s">
        <v>13</v>
      </c>
      <c r="H513" s="54">
        <f t="shared" si="222"/>
        <v>2050</v>
      </c>
      <c r="I513" s="81">
        <v>230</v>
      </c>
      <c r="J513" s="81">
        <v>1820</v>
      </c>
      <c r="K513" s="258">
        <v>0</v>
      </c>
      <c r="L513" s="85" t="s">
        <v>1139</v>
      </c>
      <c r="M513" s="85" t="s">
        <v>1139</v>
      </c>
      <c r="N513" s="85" t="s">
        <v>1140</v>
      </c>
      <c r="O513" s="176" t="s">
        <v>1176</v>
      </c>
      <c r="P513" s="85" t="s">
        <v>1140</v>
      </c>
      <c r="Q513" s="85" t="s">
        <v>1139</v>
      </c>
      <c r="R513" s="85" t="s">
        <v>1139</v>
      </c>
      <c r="S513" s="179" t="s">
        <v>1280</v>
      </c>
      <c r="T513" s="85"/>
      <c r="U513" s="31">
        <f t="shared" si="223"/>
        <v>0</v>
      </c>
      <c r="V513" s="80"/>
      <c r="W513" s="276"/>
      <c r="X513" s="85"/>
      <c r="Y513" s="85">
        <f t="shared" si="224"/>
        <v>0</v>
      </c>
      <c r="AA513" s="85"/>
      <c r="AB513" s="31">
        <f t="shared" si="225"/>
        <v>0</v>
      </c>
      <c r="AC513" s="85"/>
      <c r="AD513" s="31">
        <f t="shared" si="226"/>
        <v>0</v>
      </c>
      <c r="AE513" s="31"/>
      <c r="AF513" s="85"/>
      <c r="AG513" s="85">
        <f t="shared" si="227"/>
        <v>0</v>
      </c>
      <c r="AH513" s="31">
        <f t="shared" si="228"/>
        <v>0</v>
      </c>
      <c r="AI513" s="85"/>
      <c r="AJ513" s="31">
        <f t="shared" si="229"/>
        <v>0</v>
      </c>
      <c r="AK513" s="31">
        <f t="shared" si="230"/>
        <v>0</v>
      </c>
      <c r="AL513" s="85"/>
      <c r="AM513" s="85"/>
      <c r="AN513" s="85"/>
      <c r="AO513" s="85"/>
      <c r="AP513" s="85"/>
      <c r="AQ513" s="85"/>
      <c r="AR513" s="85"/>
      <c r="AS513" s="85"/>
      <c r="AT513" s="85"/>
      <c r="AU513" s="85"/>
      <c r="AV513" s="31"/>
      <c r="AW513" s="31"/>
      <c r="AX513" s="31"/>
    </row>
    <row r="514" spans="2:50" s="154" customFormat="1" ht="13" outlineLevel="1">
      <c r="B514" s="156" t="s">
        <v>798</v>
      </c>
      <c r="C514" s="6" t="s">
        <v>799</v>
      </c>
      <c r="D514" s="25" t="s">
        <v>43</v>
      </c>
      <c r="E514" s="16">
        <v>43119</v>
      </c>
      <c r="F514" s="26" t="s">
        <v>12</v>
      </c>
      <c r="G514" s="46" t="s">
        <v>13</v>
      </c>
      <c r="H514" s="54">
        <f t="shared" si="222"/>
        <v>363</v>
      </c>
      <c r="I514" s="81">
        <v>243</v>
      </c>
      <c r="J514" s="81">
        <v>120</v>
      </c>
      <c r="K514" s="258">
        <v>0</v>
      </c>
      <c r="L514" s="85" t="s">
        <v>1139</v>
      </c>
      <c r="M514" s="85" t="s">
        <v>1139</v>
      </c>
      <c r="N514" s="85" t="s">
        <v>1140</v>
      </c>
      <c r="O514" s="176" t="s">
        <v>1176</v>
      </c>
      <c r="P514" s="85" t="s">
        <v>1140</v>
      </c>
      <c r="Q514" s="85" t="s">
        <v>1139</v>
      </c>
      <c r="R514" s="85" t="s">
        <v>1139</v>
      </c>
      <c r="S514" s="179" t="s">
        <v>1280</v>
      </c>
      <c r="T514" s="85"/>
      <c r="U514" s="31">
        <f t="shared" si="223"/>
        <v>0</v>
      </c>
      <c r="V514" s="80"/>
      <c r="W514" s="276"/>
      <c r="X514" s="85"/>
      <c r="Y514" s="85">
        <f t="shared" si="224"/>
        <v>0</v>
      </c>
      <c r="AA514" s="85"/>
      <c r="AB514" s="31">
        <f t="shared" si="225"/>
        <v>0</v>
      </c>
      <c r="AC514" s="85"/>
      <c r="AD514" s="31">
        <f t="shared" si="226"/>
        <v>0</v>
      </c>
      <c r="AE514" s="31"/>
      <c r="AF514" s="85"/>
      <c r="AG514" s="85">
        <f t="shared" si="227"/>
        <v>0</v>
      </c>
      <c r="AH514" s="31">
        <f t="shared" si="228"/>
        <v>0</v>
      </c>
      <c r="AI514" s="85"/>
      <c r="AJ514" s="31">
        <f t="shared" si="229"/>
        <v>0</v>
      </c>
      <c r="AK514" s="31">
        <f t="shared" si="230"/>
        <v>0</v>
      </c>
      <c r="AL514" s="85"/>
      <c r="AM514" s="85"/>
      <c r="AN514" s="85"/>
      <c r="AO514" s="85"/>
      <c r="AP514" s="85"/>
      <c r="AQ514" s="85"/>
      <c r="AR514" s="85"/>
      <c r="AS514" s="85"/>
      <c r="AT514" s="85"/>
      <c r="AU514" s="85"/>
      <c r="AV514" s="31"/>
      <c r="AW514" s="31"/>
      <c r="AX514" s="31"/>
    </row>
    <row r="515" spans="2:50" s="154" customFormat="1" ht="13">
      <c r="B515" s="397" t="s">
        <v>800</v>
      </c>
      <c r="C515" s="397"/>
      <c r="D515" s="397"/>
      <c r="E515" s="398"/>
      <c r="F515" s="99" t="s">
        <v>7</v>
      </c>
      <c r="G515" s="100"/>
      <c r="H515" s="101">
        <f>H516/60</f>
        <v>101.75</v>
      </c>
      <c r="I515" s="101">
        <f>I516/60</f>
        <v>32.666666666666664</v>
      </c>
      <c r="J515" s="101">
        <f>J516/60</f>
        <v>69.083333333333329</v>
      </c>
      <c r="K515" s="259">
        <f>K516/60</f>
        <v>0</v>
      </c>
      <c r="L515" s="166"/>
      <c r="M515" s="166"/>
      <c r="N515" s="166"/>
      <c r="O515" s="166"/>
      <c r="P515" s="166"/>
      <c r="Q515" s="166"/>
      <c r="R515" s="166"/>
      <c r="S515" s="102"/>
      <c r="T515" s="166"/>
      <c r="U515" s="101">
        <f>U516/60</f>
        <v>0</v>
      </c>
      <c r="V515" s="102"/>
      <c r="W515" s="278"/>
      <c r="X515" s="166"/>
      <c r="Y515" s="101">
        <f>Y516/60</f>
        <v>0</v>
      </c>
      <c r="AA515" s="101"/>
      <c r="AB515" s="101">
        <f t="shared" ref="AB515:AK515" si="249">AB516/60</f>
        <v>0</v>
      </c>
      <c r="AC515" s="101"/>
      <c r="AD515" s="101">
        <f>AD516/60</f>
        <v>0</v>
      </c>
      <c r="AE515" s="101"/>
      <c r="AF515" s="101"/>
      <c r="AG515" s="101"/>
      <c r="AH515" s="101">
        <f>AH516/60</f>
        <v>0</v>
      </c>
      <c r="AI515" s="101"/>
      <c r="AJ515" s="166"/>
      <c r="AK515" s="101">
        <f t="shared" si="249"/>
        <v>0</v>
      </c>
      <c r="AL515" s="166"/>
      <c r="AM515" s="166"/>
      <c r="AN515" s="166"/>
      <c r="AO515" s="166"/>
      <c r="AP515" s="166"/>
      <c r="AQ515" s="166"/>
      <c r="AR515" s="166"/>
      <c r="AS515" s="166"/>
      <c r="AT515" s="166"/>
      <c r="AU515" s="166"/>
      <c r="AV515" s="101"/>
      <c r="AW515" s="101"/>
      <c r="AX515" s="101">
        <f>AX516/60</f>
        <v>0</v>
      </c>
    </row>
    <row r="516" spans="2:50" s="154" customFormat="1" ht="13">
      <c r="B516" s="397"/>
      <c r="C516" s="397"/>
      <c r="D516" s="397"/>
      <c r="E516" s="398"/>
      <c r="F516" s="103" t="s">
        <v>8</v>
      </c>
      <c r="G516" s="104"/>
      <c r="H516" s="105">
        <f t="shared" ref="H516:H523" si="250">SUM(I516:J516)</f>
        <v>6105</v>
      </c>
      <c r="I516" s="105">
        <f>SUMIF(F517:F523,"DQA",$I517:$I523)</f>
        <v>1960</v>
      </c>
      <c r="J516" s="105">
        <f>SUMIF(F517:F523,"DQA",$J517:$J523)</f>
        <v>4145</v>
      </c>
      <c r="K516" s="260">
        <f>SUM(K517:K523)</f>
        <v>0</v>
      </c>
      <c r="L516" s="166"/>
      <c r="M516" s="166"/>
      <c r="N516" s="166"/>
      <c r="O516" s="166"/>
      <c r="P516" s="166"/>
      <c r="Q516" s="166"/>
      <c r="R516" s="166"/>
      <c r="S516" s="102"/>
      <c r="T516" s="166"/>
      <c r="U516" s="105">
        <f>SUM(U517:U523)</f>
        <v>0</v>
      </c>
      <c r="V516" s="102"/>
      <c r="W516" s="278"/>
      <c r="X516" s="166"/>
      <c r="Y516" s="105">
        <f>SUM(Y517:Y523)</f>
        <v>0</v>
      </c>
      <c r="AA516" s="101"/>
      <c r="AB516" s="101">
        <f t="shared" ref="AB516" si="251">SUM(AB517:AB523)</f>
        <v>0</v>
      </c>
      <c r="AC516" s="101"/>
      <c r="AD516" s="101">
        <f>SUM(AD517:AD523)</f>
        <v>0</v>
      </c>
      <c r="AE516" s="101"/>
      <c r="AF516" s="101"/>
      <c r="AG516" s="101"/>
      <c r="AH516" s="101">
        <f>SUM(AH517:AH523)</f>
        <v>0</v>
      </c>
      <c r="AI516" s="101"/>
      <c r="AJ516" s="166"/>
      <c r="AK516" s="101">
        <f t="shared" ref="AK516" si="252">SUM(AK517:AK523)</f>
        <v>0</v>
      </c>
      <c r="AL516" s="166"/>
      <c r="AM516" s="166"/>
      <c r="AN516" s="166"/>
      <c r="AO516" s="166"/>
      <c r="AP516" s="166"/>
      <c r="AQ516" s="166"/>
      <c r="AR516" s="166"/>
      <c r="AS516" s="166"/>
      <c r="AT516" s="166"/>
      <c r="AU516" s="166"/>
      <c r="AV516" s="101"/>
      <c r="AW516" s="101"/>
      <c r="AX516" s="101">
        <f t="shared" ref="AX516" si="253">SUM(AX517:AX523)</f>
        <v>0</v>
      </c>
    </row>
    <row r="517" spans="2:50" s="154" customFormat="1" ht="26" outlineLevel="1">
      <c r="B517" s="160" t="s">
        <v>801</v>
      </c>
      <c r="C517" s="26" t="s">
        <v>802</v>
      </c>
      <c r="D517" s="40" t="s">
        <v>50</v>
      </c>
      <c r="E517" s="16">
        <v>43189</v>
      </c>
      <c r="F517" s="26" t="s">
        <v>12</v>
      </c>
      <c r="G517" s="46" t="s">
        <v>13</v>
      </c>
      <c r="H517" s="106">
        <f t="shared" si="250"/>
        <v>950</v>
      </c>
      <c r="I517" s="106">
        <v>540</v>
      </c>
      <c r="J517" s="106">
        <v>410</v>
      </c>
      <c r="K517" s="258">
        <v>0</v>
      </c>
      <c r="L517" s="85" t="s">
        <v>1282</v>
      </c>
      <c r="M517" s="85" t="s">
        <v>1282</v>
      </c>
      <c r="N517" s="85" t="s">
        <v>1282</v>
      </c>
      <c r="O517" s="85" t="s">
        <v>1282</v>
      </c>
      <c r="P517" s="85" t="s">
        <v>1139</v>
      </c>
      <c r="Q517" s="85" t="s">
        <v>1139</v>
      </c>
      <c r="R517" s="85" t="s">
        <v>1139</v>
      </c>
      <c r="S517" s="179" t="s">
        <v>1281</v>
      </c>
      <c r="T517" s="85"/>
      <c r="U517" s="31">
        <f t="shared" ref="U517:U523" si="254">SUMIF(T517,"Y",I517)</f>
        <v>0</v>
      </c>
      <c r="V517" s="80"/>
      <c r="W517" s="276"/>
      <c r="X517" s="85"/>
      <c r="Y517" s="85">
        <f t="shared" ref="Y517:Y523" si="255">U517*X517</f>
        <v>0</v>
      </c>
      <c r="AA517" s="85"/>
      <c r="AB517" s="31">
        <f t="shared" ref="AB517:AB523" si="256">SUMIF(AA517,"Y",K517)*X517</f>
        <v>0</v>
      </c>
      <c r="AC517" s="85"/>
      <c r="AD517" s="31">
        <f t="shared" ref="AD517:AD523" si="257">(I517-AB517)*COUNTIF(AL517:AU517,"L")</f>
        <v>0</v>
      </c>
      <c r="AE517" s="31"/>
      <c r="AF517" s="85"/>
      <c r="AG517" s="85">
        <f t="shared" ref="AG517:AG523" si="258">IFERROR(COUNTIF(AL517:AU517,"S")/(COUNTIF(AL517:AU517,"V")+COUNTIF(AL517:AU517,"S")),0)</f>
        <v>0</v>
      </c>
      <c r="AH517" s="31">
        <f t="shared" ref="AH517:AH523" si="259">(Y517-AB517-AD517)*AG517</f>
        <v>0</v>
      </c>
      <c r="AI517" s="85"/>
      <c r="AJ517" s="31">
        <f t="shared" ref="AJ517:AJ523" si="260">COUNTIF(AL517:AU517,"V")</f>
        <v>0</v>
      </c>
      <c r="AK517" s="31">
        <f t="shared" ref="AK517:AK523" si="261">Y517-AB517-AD517-AH517</f>
        <v>0</v>
      </c>
      <c r="AL517" s="85"/>
      <c r="AM517" s="85"/>
      <c r="AN517" s="85"/>
      <c r="AO517" s="85"/>
      <c r="AP517" s="85"/>
      <c r="AQ517" s="85"/>
      <c r="AR517" s="85"/>
      <c r="AS517" s="85"/>
      <c r="AT517" s="85"/>
      <c r="AU517" s="85"/>
      <c r="AV517" s="31"/>
      <c r="AW517" s="31"/>
      <c r="AX517" s="31"/>
    </row>
    <row r="518" spans="2:50" s="154" customFormat="1" ht="26" outlineLevel="1">
      <c r="B518" s="160" t="s">
        <v>803</v>
      </c>
      <c r="C518" s="26" t="s">
        <v>804</v>
      </c>
      <c r="D518" s="40" t="s">
        <v>50</v>
      </c>
      <c r="E518" s="16">
        <v>43189</v>
      </c>
      <c r="F518" s="26" t="s">
        <v>12</v>
      </c>
      <c r="G518" s="46" t="s">
        <v>13</v>
      </c>
      <c r="H518" s="106">
        <f t="shared" si="250"/>
        <v>800</v>
      </c>
      <c r="I518" s="106">
        <v>465</v>
      </c>
      <c r="J518" s="106">
        <v>335</v>
      </c>
      <c r="K518" s="258">
        <v>0</v>
      </c>
      <c r="L518" s="85" t="s">
        <v>1282</v>
      </c>
      <c r="M518" s="85" t="s">
        <v>1282</v>
      </c>
      <c r="N518" s="85" t="s">
        <v>1282</v>
      </c>
      <c r="O518" s="85" t="s">
        <v>1282</v>
      </c>
      <c r="P518" s="85" t="s">
        <v>1139</v>
      </c>
      <c r="Q518" s="85" t="s">
        <v>1139</v>
      </c>
      <c r="R518" s="85" t="s">
        <v>1139</v>
      </c>
      <c r="S518" s="179" t="s">
        <v>1281</v>
      </c>
      <c r="T518" s="85"/>
      <c r="U518" s="31">
        <f t="shared" si="254"/>
        <v>0</v>
      </c>
      <c r="V518" s="80"/>
      <c r="W518" s="276"/>
      <c r="X518" s="85"/>
      <c r="Y518" s="85">
        <f t="shared" si="255"/>
        <v>0</v>
      </c>
      <c r="AA518" s="85"/>
      <c r="AB518" s="31">
        <f t="shared" si="256"/>
        <v>0</v>
      </c>
      <c r="AC518" s="85"/>
      <c r="AD518" s="31">
        <f t="shared" si="257"/>
        <v>0</v>
      </c>
      <c r="AE518" s="31"/>
      <c r="AF518" s="85"/>
      <c r="AG518" s="85">
        <f t="shared" si="258"/>
        <v>0</v>
      </c>
      <c r="AH518" s="31">
        <f t="shared" si="259"/>
        <v>0</v>
      </c>
      <c r="AI518" s="85"/>
      <c r="AJ518" s="31">
        <f t="shared" si="260"/>
        <v>0</v>
      </c>
      <c r="AK518" s="31">
        <f t="shared" si="261"/>
        <v>0</v>
      </c>
      <c r="AL518" s="85"/>
      <c r="AM518" s="85"/>
      <c r="AN518" s="85"/>
      <c r="AO518" s="85"/>
      <c r="AP518" s="85"/>
      <c r="AQ518" s="85"/>
      <c r="AR518" s="85"/>
      <c r="AS518" s="85"/>
      <c r="AT518" s="85"/>
      <c r="AU518" s="85"/>
      <c r="AV518" s="31"/>
      <c r="AW518" s="31"/>
      <c r="AX518" s="31"/>
    </row>
    <row r="519" spans="2:50" s="154" customFormat="1" ht="26" outlineLevel="1">
      <c r="B519" s="160" t="s">
        <v>805</v>
      </c>
      <c r="C519" s="26" t="s">
        <v>806</v>
      </c>
      <c r="D519" s="40" t="s">
        <v>50</v>
      </c>
      <c r="E519" s="16">
        <v>43189</v>
      </c>
      <c r="F519" s="26" t="s">
        <v>12</v>
      </c>
      <c r="G519" s="46" t="s">
        <v>13</v>
      </c>
      <c r="H519" s="106">
        <f t="shared" si="250"/>
        <v>265</v>
      </c>
      <c r="I519" s="106">
        <v>125</v>
      </c>
      <c r="J519" s="106">
        <v>140</v>
      </c>
      <c r="K519" s="258">
        <v>0</v>
      </c>
      <c r="L519" s="85" t="s">
        <v>1282</v>
      </c>
      <c r="M519" s="85" t="s">
        <v>1282</v>
      </c>
      <c r="N519" s="85" t="s">
        <v>1282</v>
      </c>
      <c r="O519" s="85" t="s">
        <v>1282</v>
      </c>
      <c r="P519" s="85" t="s">
        <v>1139</v>
      </c>
      <c r="Q519" s="85" t="s">
        <v>1139</v>
      </c>
      <c r="R519" s="85" t="s">
        <v>1139</v>
      </c>
      <c r="S519" s="179" t="s">
        <v>1281</v>
      </c>
      <c r="T519" s="85"/>
      <c r="U519" s="31">
        <f t="shared" si="254"/>
        <v>0</v>
      </c>
      <c r="V519" s="80"/>
      <c r="W519" s="276"/>
      <c r="X519" s="85"/>
      <c r="Y519" s="85">
        <f t="shared" si="255"/>
        <v>0</v>
      </c>
      <c r="AA519" s="85"/>
      <c r="AB519" s="31">
        <f t="shared" si="256"/>
        <v>0</v>
      </c>
      <c r="AC519" s="85"/>
      <c r="AD519" s="31">
        <f t="shared" si="257"/>
        <v>0</v>
      </c>
      <c r="AE519" s="31"/>
      <c r="AF519" s="85"/>
      <c r="AG519" s="85">
        <f t="shared" si="258"/>
        <v>0</v>
      </c>
      <c r="AH519" s="31">
        <f t="shared" si="259"/>
        <v>0</v>
      </c>
      <c r="AI519" s="85"/>
      <c r="AJ519" s="31">
        <f t="shared" si="260"/>
        <v>0</v>
      </c>
      <c r="AK519" s="31">
        <f t="shared" si="261"/>
        <v>0</v>
      </c>
      <c r="AL519" s="85"/>
      <c r="AM519" s="85"/>
      <c r="AN519" s="85"/>
      <c r="AO519" s="85"/>
      <c r="AP519" s="85"/>
      <c r="AQ519" s="85"/>
      <c r="AR519" s="85"/>
      <c r="AS519" s="85"/>
      <c r="AT519" s="85"/>
      <c r="AU519" s="85"/>
      <c r="AV519" s="31"/>
      <c r="AW519" s="31"/>
      <c r="AX519" s="31"/>
    </row>
    <row r="520" spans="2:50" s="154" customFormat="1" ht="26" outlineLevel="1">
      <c r="B520" s="160" t="s">
        <v>807</v>
      </c>
      <c r="C520" s="26" t="s">
        <v>808</v>
      </c>
      <c r="D520" s="76" t="s">
        <v>50</v>
      </c>
      <c r="E520" s="16">
        <v>42870</v>
      </c>
      <c r="F520" s="26" t="s">
        <v>12</v>
      </c>
      <c r="G520" s="46" t="s">
        <v>13</v>
      </c>
      <c r="H520" s="106">
        <f t="shared" si="250"/>
        <v>305</v>
      </c>
      <c r="I520" s="106">
        <v>185</v>
      </c>
      <c r="J520" s="106">
        <v>120</v>
      </c>
      <c r="K520" s="258">
        <v>0</v>
      </c>
      <c r="L520" s="85" t="s">
        <v>1282</v>
      </c>
      <c r="M520" s="85" t="s">
        <v>1282</v>
      </c>
      <c r="N520" s="85" t="s">
        <v>1282</v>
      </c>
      <c r="O520" s="85" t="s">
        <v>1139</v>
      </c>
      <c r="P520" s="85" t="s">
        <v>1139</v>
      </c>
      <c r="Q520" s="85" t="s">
        <v>1139</v>
      </c>
      <c r="R520" s="85" t="s">
        <v>1139</v>
      </c>
      <c r="S520" s="179" t="s">
        <v>1281</v>
      </c>
      <c r="T520" s="85"/>
      <c r="U520" s="31">
        <f t="shared" si="254"/>
        <v>0</v>
      </c>
      <c r="V520" s="80"/>
      <c r="W520" s="276"/>
      <c r="X520" s="85"/>
      <c r="Y520" s="85">
        <f t="shared" si="255"/>
        <v>0</v>
      </c>
      <c r="AA520" s="85"/>
      <c r="AB520" s="31">
        <f t="shared" si="256"/>
        <v>0</v>
      </c>
      <c r="AC520" s="85"/>
      <c r="AD520" s="31">
        <f t="shared" si="257"/>
        <v>0</v>
      </c>
      <c r="AE520" s="31"/>
      <c r="AF520" s="85"/>
      <c r="AG520" s="85">
        <f t="shared" si="258"/>
        <v>0</v>
      </c>
      <c r="AH520" s="31">
        <f t="shared" si="259"/>
        <v>0</v>
      </c>
      <c r="AI520" s="85"/>
      <c r="AJ520" s="31">
        <f t="shared" si="260"/>
        <v>0</v>
      </c>
      <c r="AK520" s="31">
        <f t="shared" si="261"/>
        <v>0</v>
      </c>
      <c r="AL520" s="85"/>
      <c r="AM520" s="85"/>
      <c r="AN520" s="85"/>
      <c r="AO520" s="85"/>
      <c r="AP520" s="85"/>
      <c r="AQ520" s="85"/>
      <c r="AR520" s="85"/>
      <c r="AS520" s="85"/>
      <c r="AT520" s="85"/>
      <c r="AU520" s="85"/>
      <c r="AV520" s="31"/>
      <c r="AW520" s="31"/>
      <c r="AX520" s="31"/>
    </row>
    <row r="521" spans="2:50" s="154" customFormat="1" ht="26" outlineLevel="1">
      <c r="B521" s="160" t="s">
        <v>809</v>
      </c>
      <c r="C521" s="6" t="s">
        <v>810</v>
      </c>
      <c r="D521" s="25" t="s">
        <v>95</v>
      </c>
      <c r="E521" s="16">
        <v>42583</v>
      </c>
      <c r="F521" s="26" t="s">
        <v>12</v>
      </c>
      <c r="G521" s="46" t="s">
        <v>13</v>
      </c>
      <c r="H521" s="106">
        <f t="shared" si="250"/>
        <v>245</v>
      </c>
      <c r="I521" s="106">
        <v>125</v>
      </c>
      <c r="J521" s="106">
        <v>120</v>
      </c>
      <c r="K521" s="258">
        <v>0</v>
      </c>
      <c r="L521" s="85" t="s">
        <v>1282</v>
      </c>
      <c r="M521" s="85" t="s">
        <v>1282</v>
      </c>
      <c r="N521" s="85" t="s">
        <v>1282</v>
      </c>
      <c r="O521" s="85" t="s">
        <v>1282</v>
      </c>
      <c r="P521" s="85" t="s">
        <v>1139</v>
      </c>
      <c r="Q521" s="85" t="s">
        <v>1139</v>
      </c>
      <c r="R521" s="85" t="s">
        <v>1139</v>
      </c>
      <c r="S521" s="179" t="s">
        <v>1281</v>
      </c>
      <c r="T521" s="85"/>
      <c r="U521" s="31">
        <f t="shared" si="254"/>
        <v>0</v>
      </c>
      <c r="V521" s="80"/>
      <c r="W521" s="276"/>
      <c r="X521" s="85"/>
      <c r="Y521" s="85">
        <f t="shared" si="255"/>
        <v>0</v>
      </c>
      <c r="AA521" s="85"/>
      <c r="AB521" s="31">
        <f t="shared" si="256"/>
        <v>0</v>
      </c>
      <c r="AC521" s="85"/>
      <c r="AD521" s="31">
        <f t="shared" si="257"/>
        <v>0</v>
      </c>
      <c r="AE521" s="31"/>
      <c r="AF521" s="85"/>
      <c r="AG521" s="85">
        <f t="shared" si="258"/>
        <v>0</v>
      </c>
      <c r="AH521" s="31">
        <f t="shared" si="259"/>
        <v>0</v>
      </c>
      <c r="AI521" s="85"/>
      <c r="AJ521" s="31">
        <f t="shared" si="260"/>
        <v>0</v>
      </c>
      <c r="AK521" s="31">
        <f t="shared" si="261"/>
        <v>0</v>
      </c>
      <c r="AL521" s="85"/>
      <c r="AM521" s="85"/>
      <c r="AN521" s="85"/>
      <c r="AO521" s="85"/>
      <c r="AP521" s="85"/>
      <c r="AQ521" s="85"/>
      <c r="AR521" s="85"/>
      <c r="AS521" s="85"/>
      <c r="AT521" s="85"/>
      <c r="AU521" s="85"/>
      <c r="AV521" s="31"/>
      <c r="AW521" s="31"/>
      <c r="AX521" s="31"/>
    </row>
    <row r="522" spans="2:50" s="154" customFormat="1" ht="26" outlineLevel="1">
      <c r="B522" s="160" t="s">
        <v>811</v>
      </c>
      <c r="C522" s="6" t="s">
        <v>812</v>
      </c>
      <c r="D522" s="25" t="s">
        <v>95</v>
      </c>
      <c r="E522" s="16">
        <v>42583</v>
      </c>
      <c r="F522" s="26" t="s">
        <v>12</v>
      </c>
      <c r="G522" s="46" t="s">
        <v>13</v>
      </c>
      <c r="H522" s="106">
        <f t="shared" si="250"/>
        <v>180</v>
      </c>
      <c r="I522" s="106">
        <v>60</v>
      </c>
      <c r="J522" s="106">
        <v>120</v>
      </c>
      <c r="K522" s="258">
        <v>0</v>
      </c>
      <c r="L522" s="85" t="s">
        <v>1282</v>
      </c>
      <c r="M522" s="85" t="s">
        <v>1282</v>
      </c>
      <c r="N522" s="85" t="s">
        <v>1282</v>
      </c>
      <c r="O522" s="85" t="s">
        <v>1282</v>
      </c>
      <c r="P522" s="85" t="s">
        <v>1139</v>
      </c>
      <c r="Q522" s="85" t="s">
        <v>1139</v>
      </c>
      <c r="R522" s="85" t="s">
        <v>1139</v>
      </c>
      <c r="S522" s="179" t="s">
        <v>1281</v>
      </c>
      <c r="T522" s="85"/>
      <c r="U522" s="31">
        <f t="shared" si="254"/>
        <v>0</v>
      </c>
      <c r="V522" s="80"/>
      <c r="W522" s="276"/>
      <c r="X522" s="85"/>
      <c r="Y522" s="85">
        <f t="shared" si="255"/>
        <v>0</v>
      </c>
      <c r="AA522" s="85"/>
      <c r="AB522" s="31">
        <f t="shared" si="256"/>
        <v>0</v>
      </c>
      <c r="AC522" s="85"/>
      <c r="AD522" s="31">
        <f t="shared" si="257"/>
        <v>0</v>
      </c>
      <c r="AE522" s="31"/>
      <c r="AF522" s="85"/>
      <c r="AG522" s="85">
        <f t="shared" si="258"/>
        <v>0</v>
      </c>
      <c r="AH522" s="31">
        <f t="shared" si="259"/>
        <v>0</v>
      </c>
      <c r="AI522" s="85"/>
      <c r="AJ522" s="31">
        <f t="shared" si="260"/>
        <v>0</v>
      </c>
      <c r="AK522" s="31">
        <f t="shared" si="261"/>
        <v>0</v>
      </c>
      <c r="AL522" s="85"/>
      <c r="AM522" s="85"/>
      <c r="AN522" s="85"/>
      <c r="AO522" s="85"/>
      <c r="AP522" s="85"/>
      <c r="AQ522" s="85"/>
      <c r="AR522" s="85"/>
      <c r="AS522" s="85"/>
      <c r="AT522" s="85"/>
      <c r="AU522" s="85"/>
      <c r="AV522" s="31"/>
      <c r="AW522" s="31"/>
      <c r="AX522" s="31"/>
    </row>
    <row r="523" spans="2:50" s="154" customFormat="1" ht="26" outlineLevel="1">
      <c r="B523" s="160" t="s">
        <v>813</v>
      </c>
      <c r="C523" s="6" t="s">
        <v>814</v>
      </c>
      <c r="D523" s="25" t="s">
        <v>39</v>
      </c>
      <c r="E523" s="16">
        <v>42619</v>
      </c>
      <c r="F523" s="26" t="s">
        <v>12</v>
      </c>
      <c r="G523" s="46" t="s">
        <v>13</v>
      </c>
      <c r="H523" s="106">
        <f t="shared" si="250"/>
        <v>3360</v>
      </c>
      <c r="I523" s="106">
        <v>460</v>
      </c>
      <c r="J523" s="106">
        <v>2900</v>
      </c>
      <c r="K523" s="258">
        <v>0</v>
      </c>
      <c r="L523" s="85" t="s">
        <v>1282</v>
      </c>
      <c r="M523" s="85" t="s">
        <v>1282</v>
      </c>
      <c r="N523" s="85" t="s">
        <v>1282</v>
      </c>
      <c r="O523" s="85" t="s">
        <v>1282</v>
      </c>
      <c r="P523" s="85" t="s">
        <v>1139</v>
      </c>
      <c r="Q523" s="85" t="s">
        <v>1139</v>
      </c>
      <c r="R523" s="85" t="s">
        <v>1139</v>
      </c>
      <c r="S523" s="179" t="s">
        <v>1281</v>
      </c>
      <c r="T523" s="85"/>
      <c r="U523" s="31">
        <f t="shared" si="254"/>
        <v>0</v>
      </c>
      <c r="V523" s="80"/>
      <c r="W523" s="276"/>
      <c r="X523" s="85"/>
      <c r="Y523" s="85">
        <f t="shared" si="255"/>
        <v>0</v>
      </c>
      <c r="AA523" s="85"/>
      <c r="AB523" s="31">
        <f t="shared" si="256"/>
        <v>0</v>
      </c>
      <c r="AC523" s="85"/>
      <c r="AD523" s="31">
        <f t="shared" si="257"/>
        <v>0</v>
      </c>
      <c r="AE523" s="31"/>
      <c r="AF523" s="85"/>
      <c r="AG523" s="85">
        <f t="shared" si="258"/>
        <v>0</v>
      </c>
      <c r="AH523" s="31">
        <f t="shared" si="259"/>
        <v>0</v>
      </c>
      <c r="AI523" s="85"/>
      <c r="AJ523" s="31">
        <f t="shared" si="260"/>
        <v>0</v>
      </c>
      <c r="AK523" s="31">
        <f t="shared" si="261"/>
        <v>0</v>
      </c>
      <c r="AL523" s="85"/>
      <c r="AM523" s="85"/>
      <c r="AN523" s="85"/>
      <c r="AO523" s="85"/>
      <c r="AP523" s="85"/>
      <c r="AQ523" s="85"/>
      <c r="AR523" s="85"/>
      <c r="AS523" s="85"/>
      <c r="AT523" s="85"/>
      <c r="AU523" s="85"/>
      <c r="AV523" s="31"/>
      <c r="AW523" s="31"/>
      <c r="AX523" s="31"/>
    </row>
    <row r="524" spans="2:50" s="154" customFormat="1" ht="13">
      <c r="B524" s="397" t="s">
        <v>970</v>
      </c>
      <c r="C524" s="397"/>
      <c r="D524" s="397"/>
      <c r="E524" s="398"/>
      <c r="F524" s="99" t="s">
        <v>7</v>
      </c>
      <c r="G524" s="100"/>
      <c r="H524" s="101">
        <f ca="1">H525/60</f>
        <v>397.5</v>
      </c>
      <c r="I524" s="101">
        <f ca="1">I525/60</f>
        <v>229.16666666666666</v>
      </c>
      <c r="J524" s="101">
        <f>J525/60</f>
        <v>168.33333333333334</v>
      </c>
      <c r="K524" s="259">
        <f>K525/60</f>
        <v>0</v>
      </c>
      <c r="L524" s="166"/>
      <c r="M524" s="166"/>
      <c r="N524" s="166"/>
      <c r="O524" s="166"/>
      <c r="P524" s="166"/>
      <c r="Q524" s="166"/>
      <c r="R524" s="166"/>
      <c r="S524" s="102"/>
      <c r="T524" s="166"/>
      <c r="U524" s="101">
        <f>U525/60</f>
        <v>0</v>
      </c>
      <c r="V524" s="102"/>
      <c r="W524" s="278"/>
      <c r="X524" s="166"/>
      <c r="Y524" s="101">
        <f>Y525/60</f>
        <v>0</v>
      </c>
      <c r="AA524" s="101"/>
      <c r="AB524" s="101">
        <f t="shared" ref="AB524:AK524" si="262">AB525/60</f>
        <v>0</v>
      </c>
      <c r="AC524" s="101"/>
      <c r="AD524" s="101">
        <f>AD525/60</f>
        <v>0</v>
      </c>
      <c r="AE524" s="101"/>
      <c r="AF524" s="101"/>
      <c r="AG524" s="101"/>
      <c r="AH524" s="101">
        <f>AH525/60</f>
        <v>0</v>
      </c>
      <c r="AI524" s="101"/>
      <c r="AJ524" s="166"/>
      <c r="AK524" s="101">
        <f t="shared" si="262"/>
        <v>0</v>
      </c>
      <c r="AL524" s="166"/>
      <c r="AM524" s="166"/>
      <c r="AN524" s="166"/>
      <c r="AO524" s="166"/>
      <c r="AP524" s="166"/>
      <c r="AQ524" s="166"/>
      <c r="AR524" s="166"/>
      <c r="AS524" s="166"/>
      <c r="AT524" s="166"/>
      <c r="AU524" s="166"/>
      <c r="AV524" s="101"/>
      <c r="AW524" s="101"/>
      <c r="AX524" s="101">
        <f>AX525/60</f>
        <v>0</v>
      </c>
    </row>
    <row r="525" spans="2:50" s="154" customFormat="1" ht="13">
      <c r="B525" s="397"/>
      <c r="C525" s="397"/>
      <c r="D525" s="397"/>
      <c r="E525" s="398"/>
      <c r="F525" s="103" t="s">
        <v>8</v>
      </c>
      <c r="G525" s="104"/>
      <c r="H525" s="105">
        <f t="shared" ref="H525:H536" ca="1" si="263">SUM(I525:J525)</f>
        <v>23850</v>
      </c>
      <c r="I525" s="105">
        <f ca="1">SUMIF(F526:F4544,"DQA",$I526:$I536)</f>
        <v>13750</v>
      </c>
      <c r="J525" s="105">
        <f>SUMIF(F526:F536,"DQA",$J526:$J536)</f>
        <v>10100</v>
      </c>
      <c r="K525" s="260">
        <f>SUM(K526:K536)</f>
        <v>0</v>
      </c>
      <c r="L525" s="166"/>
      <c r="M525" s="166"/>
      <c r="N525" s="166"/>
      <c r="O525" s="166"/>
      <c r="P525" s="166"/>
      <c r="Q525" s="166"/>
      <c r="R525" s="166"/>
      <c r="S525" s="102"/>
      <c r="T525" s="166"/>
      <c r="U525" s="105">
        <f>SUM(U526:U536)</f>
        <v>0</v>
      </c>
      <c r="V525" s="102"/>
      <c r="W525" s="278"/>
      <c r="X525" s="166"/>
      <c r="Y525" s="105">
        <f>SUM(Y526:Y536)</f>
        <v>0</v>
      </c>
      <c r="AA525" s="101"/>
      <c r="AB525" s="101">
        <f t="shared" ref="AB525" si="264">SUM(AB526:AB536)</f>
        <v>0</v>
      </c>
      <c r="AC525" s="101"/>
      <c r="AD525" s="101">
        <f>SUM(AD526:AD536)</f>
        <v>0</v>
      </c>
      <c r="AE525" s="101"/>
      <c r="AF525" s="101"/>
      <c r="AG525" s="101"/>
      <c r="AH525" s="101">
        <f>SUM(AH526:AH536)</f>
        <v>0</v>
      </c>
      <c r="AI525" s="101"/>
      <c r="AJ525" s="166"/>
      <c r="AK525" s="101">
        <f t="shared" ref="AK525" si="265">SUM(AK526:AK536)</f>
        <v>0</v>
      </c>
      <c r="AL525" s="166"/>
      <c r="AM525" s="166"/>
      <c r="AN525" s="166"/>
      <c r="AO525" s="166"/>
      <c r="AP525" s="166"/>
      <c r="AQ525" s="166"/>
      <c r="AR525" s="166"/>
      <c r="AS525" s="166"/>
      <c r="AT525" s="166"/>
      <c r="AU525" s="166"/>
      <c r="AV525" s="101"/>
      <c r="AW525" s="101"/>
      <c r="AX525" s="101">
        <f t="shared" ref="AX525" si="266">SUM(AX526:AX536)</f>
        <v>0</v>
      </c>
    </row>
    <row r="526" spans="2:50" s="154" customFormat="1" ht="13" outlineLevel="1">
      <c r="B526" s="160" t="s">
        <v>815</v>
      </c>
      <c r="C526" s="6" t="s">
        <v>1009</v>
      </c>
      <c r="D526" s="25" t="s">
        <v>1008</v>
      </c>
      <c r="E526" s="16">
        <v>43524</v>
      </c>
      <c r="F526" s="26" t="s">
        <v>12</v>
      </c>
      <c r="G526" s="46" t="s">
        <v>13</v>
      </c>
      <c r="H526" s="57">
        <f t="shared" si="263"/>
        <v>75</v>
      </c>
      <c r="I526" s="57">
        <v>45</v>
      </c>
      <c r="J526" s="57">
        <v>30</v>
      </c>
      <c r="K526" s="258">
        <v>0</v>
      </c>
      <c r="L526" s="85" t="s">
        <v>1139</v>
      </c>
      <c r="M526" s="85" t="s">
        <v>1139</v>
      </c>
      <c r="N526" s="85" t="s">
        <v>1140</v>
      </c>
      <c r="O526" s="85" t="s">
        <v>1140</v>
      </c>
      <c r="P526" s="85" t="s">
        <v>1140</v>
      </c>
      <c r="Q526" s="85" t="s">
        <v>1139</v>
      </c>
      <c r="R526" s="85" t="s">
        <v>1139</v>
      </c>
      <c r="S526" s="179" t="s">
        <v>1283</v>
      </c>
      <c r="T526" s="85"/>
      <c r="U526" s="31">
        <f t="shared" ref="U526:U536" si="267">SUMIF(T526,"Y",I526)</f>
        <v>0</v>
      </c>
      <c r="V526" s="80"/>
      <c r="W526" s="276"/>
      <c r="X526" s="85"/>
      <c r="Y526" s="85">
        <f t="shared" ref="Y526:Y536" si="268">U526*X526</f>
        <v>0</v>
      </c>
      <c r="AA526" s="85"/>
      <c r="AB526" s="31">
        <f t="shared" ref="AB526:AB536" si="269">SUMIF(AA526,"Y",K526)*X526</f>
        <v>0</v>
      </c>
      <c r="AC526" s="85"/>
      <c r="AD526" s="31">
        <f t="shared" ref="AD526:AD536" si="270">(I526-AB526)*COUNTIF(AL526:AU526,"L")</f>
        <v>0</v>
      </c>
      <c r="AE526" s="31"/>
      <c r="AF526" s="85"/>
      <c r="AG526" s="85">
        <f t="shared" ref="AG526:AG536" si="271">IFERROR(COUNTIF(AL526:AU526,"S")/(COUNTIF(AL526:AU526,"V")+COUNTIF(AL526:AU526,"S")),0)</f>
        <v>0</v>
      </c>
      <c r="AH526" s="31">
        <f t="shared" ref="AH526:AH536" si="272">(Y526-AB526-AD526)*AG526</f>
        <v>0</v>
      </c>
      <c r="AI526" s="85"/>
      <c r="AJ526" s="31">
        <f t="shared" ref="AJ526:AJ536" si="273">COUNTIF(AL526:AU526,"V")</f>
        <v>0</v>
      </c>
      <c r="AK526" s="31">
        <f t="shared" ref="AK526:AK536" si="274">Y526-AB526-AD526-AH526</f>
        <v>0</v>
      </c>
      <c r="AL526" s="85"/>
      <c r="AM526" s="85"/>
      <c r="AN526" s="85"/>
      <c r="AO526" s="85"/>
      <c r="AP526" s="85"/>
      <c r="AQ526" s="85"/>
      <c r="AR526" s="85"/>
      <c r="AS526" s="85"/>
      <c r="AT526" s="85"/>
      <c r="AU526" s="85"/>
      <c r="AV526" s="31"/>
      <c r="AW526" s="31"/>
      <c r="AX526" s="31"/>
    </row>
    <row r="527" spans="2:50" s="154" customFormat="1" ht="13" outlineLevel="1">
      <c r="B527" s="160" t="s">
        <v>816</v>
      </c>
      <c r="C527" s="6" t="s">
        <v>1010</v>
      </c>
      <c r="D527" s="25" t="s">
        <v>947</v>
      </c>
      <c r="E527" s="16">
        <v>43524</v>
      </c>
      <c r="F527" s="26" t="s">
        <v>12</v>
      </c>
      <c r="G527" s="46" t="s">
        <v>13</v>
      </c>
      <c r="H527" s="57">
        <f t="shared" si="263"/>
        <v>30</v>
      </c>
      <c r="I527" s="57">
        <v>30</v>
      </c>
      <c r="J527" s="57">
        <v>0</v>
      </c>
      <c r="K527" s="258">
        <v>0</v>
      </c>
      <c r="L527" s="85" t="s">
        <v>1139</v>
      </c>
      <c r="M527" s="85" t="s">
        <v>1139</v>
      </c>
      <c r="N527" s="85" t="s">
        <v>1140</v>
      </c>
      <c r="O527" s="85" t="s">
        <v>1140</v>
      </c>
      <c r="P527" s="85" t="s">
        <v>1140</v>
      </c>
      <c r="Q527" s="85" t="s">
        <v>1139</v>
      </c>
      <c r="R527" s="85" t="s">
        <v>1139</v>
      </c>
      <c r="S527" s="179" t="s">
        <v>1283</v>
      </c>
      <c r="T527" s="85"/>
      <c r="U527" s="31">
        <f t="shared" si="267"/>
        <v>0</v>
      </c>
      <c r="V527" s="80"/>
      <c r="W527" s="276"/>
      <c r="X527" s="85"/>
      <c r="Y527" s="85">
        <f t="shared" si="268"/>
        <v>0</v>
      </c>
      <c r="AA527" s="85"/>
      <c r="AB527" s="31">
        <f t="shared" si="269"/>
        <v>0</v>
      </c>
      <c r="AC527" s="85"/>
      <c r="AD527" s="31">
        <f t="shared" si="270"/>
        <v>0</v>
      </c>
      <c r="AE527" s="31"/>
      <c r="AF527" s="85"/>
      <c r="AG527" s="85">
        <f t="shared" si="271"/>
        <v>0</v>
      </c>
      <c r="AH527" s="31">
        <f t="shared" si="272"/>
        <v>0</v>
      </c>
      <c r="AI527" s="85"/>
      <c r="AJ527" s="31">
        <f t="shared" si="273"/>
        <v>0</v>
      </c>
      <c r="AK527" s="31">
        <f t="shared" si="274"/>
        <v>0</v>
      </c>
      <c r="AL527" s="85"/>
      <c r="AM527" s="85"/>
      <c r="AN527" s="85"/>
      <c r="AO527" s="85"/>
      <c r="AP527" s="85"/>
      <c r="AQ527" s="85"/>
      <c r="AR527" s="85"/>
      <c r="AS527" s="85"/>
      <c r="AT527" s="85"/>
      <c r="AU527" s="85"/>
      <c r="AV527" s="31"/>
      <c r="AW527" s="31"/>
      <c r="AX527" s="31"/>
    </row>
    <row r="528" spans="2:50" s="154" customFormat="1" ht="13" outlineLevel="1">
      <c r="B528" s="160" t="s">
        <v>817</v>
      </c>
      <c r="C528" s="59" t="s">
        <v>1012</v>
      </c>
      <c r="D528" s="49" t="s">
        <v>1014</v>
      </c>
      <c r="E528" s="38">
        <v>43697</v>
      </c>
      <c r="F528" s="26" t="s">
        <v>12</v>
      </c>
      <c r="G528" s="46" t="s">
        <v>13</v>
      </c>
      <c r="H528" s="57">
        <f t="shared" si="263"/>
        <v>250</v>
      </c>
      <c r="I528" s="57">
        <v>125</v>
      </c>
      <c r="J528" s="57">
        <v>125</v>
      </c>
      <c r="K528" s="258">
        <v>0</v>
      </c>
      <c r="L528" s="85" t="s">
        <v>1139</v>
      </c>
      <c r="M528" s="85" t="s">
        <v>1139</v>
      </c>
      <c r="N528" s="85" t="s">
        <v>1140</v>
      </c>
      <c r="O528" s="85" t="s">
        <v>1140</v>
      </c>
      <c r="P528" s="85" t="s">
        <v>1140</v>
      </c>
      <c r="Q528" s="85" t="s">
        <v>1139</v>
      </c>
      <c r="R528" s="85" t="s">
        <v>1139</v>
      </c>
      <c r="S528" s="179" t="s">
        <v>1283</v>
      </c>
      <c r="T528" s="85"/>
      <c r="U528" s="31">
        <f t="shared" si="267"/>
        <v>0</v>
      </c>
      <c r="V528" s="80"/>
      <c r="W528" s="276"/>
      <c r="X528" s="85"/>
      <c r="Y528" s="85">
        <f t="shared" si="268"/>
        <v>0</v>
      </c>
      <c r="AA528" s="85"/>
      <c r="AB528" s="31">
        <f t="shared" si="269"/>
        <v>0</v>
      </c>
      <c r="AC528" s="85"/>
      <c r="AD528" s="31">
        <f t="shared" si="270"/>
        <v>0</v>
      </c>
      <c r="AE528" s="31"/>
      <c r="AF528" s="85"/>
      <c r="AG528" s="85">
        <f t="shared" si="271"/>
        <v>0</v>
      </c>
      <c r="AH528" s="31">
        <f t="shared" si="272"/>
        <v>0</v>
      </c>
      <c r="AI528" s="85"/>
      <c r="AJ528" s="31">
        <f t="shared" si="273"/>
        <v>0</v>
      </c>
      <c r="AK528" s="31">
        <f t="shared" si="274"/>
        <v>0</v>
      </c>
      <c r="AL528" s="85"/>
      <c r="AM528" s="85"/>
      <c r="AN528" s="85"/>
      <c r="AO528" s="85"/>
      <c r="AP528" s="85"/>
      <c r="AQ528" s="85"/>
      <c r="AR528" s="85"/>
      <c r="AS528" s="85"/>
      <c r="AT528" s="85"/>
      <c r="AU528" s="85"/>
      <c r="AV528" s="31"/>
      <c r="AW528" s="31"/>
      <c r="AX528" s="31"/>
    </row>
    <row r="529" spans="2:50" s="154" customFormat="1" ht="13" outlineLevel="1">
      <c r="B529" s="160" t="s">
        <v>818</v>
      </c>
      <c r="C529" s="59" t="s">
        <v>1013</v>
      </c>
      <c r="D529" s="49" t="s">
        <v>947</v>
      </c>
      <c r="E529" s="38">
        <v>43676</v>
      </c>
      <c r="F529" s="26" t="s">
        <v>12</v>
      </c>
      <c r="G529" s="46" t="s">
        <v>13</v>
      </c>
      <c r="H529" s="57">
        <f t="shared" si="263"/>
        <v>1270</v>
      </c>
      <c r="I529" s="57">
        <v>155</v>
      </c>
      <c r="J529" s="57">
        <v>1115</v>
      </c>
      <c r="K529" s="258">
        <v>0</v>
      </c>
      <c r="L529" s="85" t="s">
        <v>1139</v>
      </c>
      <c r="M529" s="85" t="s">
        <v>1139</v>
      </c>
      <c r="N529" s="85" t="s">
        <v>1140</v>
      </c>
      <c r="O529" s="85" t="s">
        <v>1140</v>
      </c>
      <c r="P529" s="85" t="s">
        <v>1140</v>
      </c>
      <c r="Q529" s="85" t="s">
        <v>1139</v>
      </c>
      <c r="R529" s="85" t="s">
        <v>1139</v>
      </c>
      <c r="S529" s="179" t="s">
        <v>1283</v>
      </c>
      <c r="T529" s="85"/>
      <c r="U529" s="31">
        <f t="shared" si="267"/>
        <v>0</v>
      </c>
      <c r="V529" s="80"/>
      <c r="W529" s="276"/>
      <c r="X529" s="85"/>
      <c r="Y529" s="85">
        <f t="shared" si="268"/>
        <v>0</v>
      </c>
      <c r="AA529" s="85"/>
      <c r="AB529" s="31">
        <f t="shared" si="269"/>
        <v>0</v>
      </c>
      <c r="AC529" s="85"/>
      <c r="AD529" s="31">
        <f t="shared" si="270"/>
        <v>0</v>
      </c>
      <c r="AE529" s="31"/>
      <c r="AF529" s="85"/>
      <c r="AG529" s="85">
        <f t="shared" si="271"/>
        <v>0</v>
      </c>
      <c r="AH529" s="31">
        <f t="shared" si="272"/>
        <v>0</v>
      </c>
      <c r="AI529" s="85"/>
      <c r="AJ529" s="31">
        <f t="shared" si="273"/>
        <v>0</v>
      </c>
      <c r="AK529" s="31">
        <f t="shared" si="274"/>
        <v>0</v>
      </c>
      <c r="AL529" s="85"/>
      <c r="AM529" s="85"/>
      <c r="AN529" s="85"/>
      <c r="AO529" s="85"/>
      <c r="AP529" s="85"/>
      <c r="AQ529" s="85"/>
      <c r="AR529" s="85"/>
      <c r="AS529" s="85"/>
      <c r="AT529" s="85"/>
      <c r="AU529" s="85"/>
      <c r="AV529" s="31"/>
      <c r="AW529" s="31"/>
      <c r="AX529" s="31"/>
    </row>
    <row r="530" spans="2:50" s="154" customFormat="1" ht="13" outlineLevel="1">
      <c r="B530" s="160" t="s">
        <v>819</v>
      </c>
      <c r="C530" s="59" t="s">
        <v>820</v>
      </c>
      <c r="D530" s="49" t="s">
        <v>1008</v>
      </c>
      <c r="E530" s="38">
        <v>43524</v>
      </c>
      <c r="F530" s="26" t="s">
        <v>12</v>
      </c>
      <c r="G530" s="46" t="s">
        <v>13</v>
      </c>
      <c r="H530" s="57">
        <f t="shared" si="263"/>
        <v>205</v>
      </c>
      <c r="I530" s="57">
        <v>85</v>
      </c>
      <c r="J530" s="57">
        <v>120</v>
      </c>
      <c r="K530" s="258">
        <v>0</v>
      </c>
      <c r="L530" s="85" t="s">
        <v>1139</v>
      </c>
      <c r="M530" s="85" t="s">
        <v>1139</v>
      </c>
      <c r="N530" s="85" t="s">
        <v>1140</v>
      </c>
      <c r="O530" s="85" t="s">
        <v>1140</v>
      </c>
      <c r="P530" s="85" t="s">
        <v>1140</v>
      </c>
      <c r="Q530" s="85" t="s">
        <v>1139</v>
      </c>
      <c r="R530" s="85" t="s">
        <v>1139</v>
      </c>
      <c r="S530" s="179" t="s">
        <v>1283</v>
      </c>
      <c r="T530" s="85"/>
      <c r="U530" s="31">
        <f t="shared" si="267"/>
        <v>0</v>
      </c>
      <c r="V530" s="80"/>
      <c r="W530" s="276"/>
      <c r="X530" s="85"/>
      <c r="Y530" s="85">
        <f t="shared" si="268"/>
        <v>0</v>
      </c>
      <c r="AA530" s="85"/>
      <c r="AB530" s="31">
        <f t="shared" si="269"/>
        <v>0</v>
      </c>
      <c r="AC530" s="85"/>
      <c r="AD530" s="31">
        <f t="shared" si="270"/>
        <v>0</v>
      </c>
      <c r="AE530" s="31"/>
      <c r="AF530" s="85"/>
      <c r="AG530" s="85">
        <f t="shared" si="271"/>
        <v>0</v>
      </c>
      <c r="AH530" s="31">
        <f t="shared" si="272"/>
        <v>0</v>
      </c>
      <c r="AI530" s="85"/>
      <c r="AJ530" s="31">
        <f t="shared" si="273"/>
        <v>0</v>
      </c>
      <c r="AK530" s="31">
        <f t="shared" si="274"/>
        <v>0</v>
      </c>
      <c r="AL530" s="85"/>
      <c r="AM530" s="85"/>
      <c r="AN530" s="85"/>
      <c r="AO530" s="85"/>
      <c r="AP530" s="85"/>
      <c r="AQ530" s="85"/>
      <c r="AR530" s="85"/>
      <c r="AS530" s="85"/>
      <c r="AT530" s="85"/>
      <c r="AU530" s="85"/>
      <c r="AV530" s="31"/>
      <c r="AW530" s="31"/>
      <c r="AX530" s="31"/>
    </row>
    <row r="531" spans="2:50" s="154" customFormat="1" ht="13" outlineLevel="1">
      <c r="B531" s="160" t="s">
        <v>821</v>
      </c>
      <c r="C531" s="59" t="s">
        <v>822</v>
      </c>
      <c r="D531" s="49" t="s">
        <v>1008</v>
      </c>
      <c r="E531" s="38">
        <v>43524</v>
      </c>
      <c r="F531" s="26" t="s">
        <v>12</v>
      </c>
      <c r="G531" s="46" t="s">
        <v>13</v>
      </c>
      <c r="H531" s="57">
        <f t="shared" si="263"/>
        <v>1850</v>
      </c>
      <c r="I531" s="57">
        <v>230</v>
      </c>
      <c r="J531" s="57">
        <v>1620</v>
      </c>
      <c r="K531" s="258">
        <v>0</v>
      </c>
      <c r="L531" s="85" t="s">
        <v>1139</v>
      </c>
      <c r="M531" s="85" t="s">
        <v>1139</v>
      </c>
      <c r="N531" s="85" t="s">
        <v>1140</v>
      </c>
      <c r="O531" s="85" t="s">
        <v>1140</v>
      </c>
      <c r="P531" s="85" t="s">
        <v>1140</v>
      </c>
      <c r="Q531" s="85" t="s">
        <v>1139</v>
      </c>
      <c r="R531" s="85" t="s">
        <v>1139</v>
      </c>
      <c r="S531" s="179" t="s">
        <v>1283</v>
      </c>
      <c r="T531" s="85"/>
      <c r="U531" s="31">
        <f t="shared" si="267"/>
        <v>0</v>
      </c>
      <c r="V531" s="80"/>
      <c r="W531" s="276"/>
      <c r="X531" s="85"/>
      <c r="Y531" s="85">
        <f t="shared" si="268"/>
        <v>0</v>
      </c>
      <c r="AA531" s="85"/>
      <c r="AB531" s="31">
        <f t="shared" si="269"/>
        <v>0</v>
      </c>
      <c r="AC531" s="85"/>
      <c r="AD531" s="31">
        <f t="shared" si="270"/>
        <v>0</v>
      </c>
      <c r="AE531" s="31"/>
      <c r="AF531" s="85"/>
      <c r="AG531" s="85">
        <f t="shared" si="271"/>
        <v>0</v>
      </c>
      <c r="AH531" s="31">
        <f t="shared" si="272"/>
        <v>0</v>
      </c>
      <c r="AI531" s="85"/>
      <c r="AJ531" s="31">
        <f t="shared" si="273"/>
        <v>0</v>
      </c>
      <c r="AK531" s="31">
        <f t="shared" si="274"/>
        <v>0</v>
      </c>
      <c r="AL531" s="85"/>
      <c r="AM531" s="85"/>
      <c r="AN531" s="85"/>
      <c r="AO531" s="85"/>
      <c r="AP531" s="85"/>
      <c r="AQ531" s="85"/>
      <c r="AR531" s="85"/>
      <c r="AS531" s="85"/>
      <c r="AT531" s="85"/>
      <c r="AU531" s="85"/>
      <c r="AV531" s="31"/>
      <c r="AW531" s="31"/>
      <c r="AX531" s="31"/>
    </row>
    <row r="532" spans="2:50" s="154" customFormat="1" ht="13" outlineLevel="1">
      <c r="B532" s="160" t="s">
        <v>823</v>
      </c>
      <c r="C532" s="59" t="s">
        <v>824</v>
      </c>
      <c r="D532" s="49" t="s">
        <v>1014</v>
      </c>
      <c r="E532" s="38">
        <v>43524</v>
      </c>
      <c r="F532" s="26" t="s">
        <v>12</v>
      </c>
      <c r="G532" s="46" t="s">
        <v>13</v>
      </c>
      <c r="H532" s="57">
        <f t="shared" si="263"/>
        <v>835</v>
      </c>
      <c r="I532" s="57">
        <v>115</v>
      </c>
      <c r="J532" s="57">
        <v>720</v>
      </c>
      <c r="K532" s="258">
        <v>0</v>
      </c>
      <c r="L532" s="85" t="s">
        <v>1139</v>
      </c>
      <c r="M532" s="85" t="s">
        <v>1139</v>
      </c>
      <c r="N532" s="85" t="s">
        <v>1140</v>
      </c>
      <c r="O532" s="85" t="s">
        <v>1140</v>
      </c>
      <c r="P532" s="85" t="s">
        <v>1140</v>
      </c>
      <c r="Q532" s="85" t="s">
        <v>1139</v>
      </c>
      <c r="R532" s="85" t="s">
        <v>1139</v>
      </c>
      <c r="S532" s="179" t="s">
        <v>1283</v>
      </c>
      <c r="T532" s="85"/>
      <c r="U532" s="31">
        <f t="shared" si="267"/>
        <v>0</v>
      </c>
      <c r="V532" s="80"/>
      <c r="W532" s="276"/>
      <c r="X532" s="85"/>
      <c r="Y532" s="85">
        <f t="shared" si="268"/>
        <v>0</v>
      </c>
      <c r="AA532" s="85"/>
      <c r="AB532" s="31">
        <f t="shared" si="269"/>
        <v>0</v>
      </c>
      <c r="AC532" s="85"/>
      <c r="AD532" s="31">
        <f t="shared" si="270"/>
        <v>0</v>
      </c>
      <c r="AE532" s="31"/>
      <c r="AF532" s="85"/>
      <c r="AG532" s="85">
        <f t="shared" si="271"/>
        <v>0</v>
      </c>
      <c r="AH532" s="31">
        <f t="shared" si="272"/>
        <v>0</v>
      </c>
      <c r="AI532" s="85"/>
      <c r="AJ532" s="31">
        <f t="shared" si="273"/>
        <v>0</v>
      </c>
      <c r="AK532" s="31">
        <f t="shared" si="274"/>
        <v>0</v>
      </c>
      <c r="AL532" s="85"/>
      <c r="AM532" s="85"/>
      <c r="AN532" s="85"/>
      <c r="AO532" s="85"/>
      <c r="AP532" s="85"/>
      <c r="AQ532" s="85"/>
      <c r="AR532" s="85"/>
      <c r="AS532" s="85"/>
      <c r="AT532" s="85"/>
      <c r="AU532" s="85"/>
      <c r="AV532" s="31"/>
      <c r="AW532" s="31"/>
      <c r="AX532" s="31"/>
    </row>
    <row r="533" spans="2:50" s="154" customFormat="1" ht="13" outlineLevel="1">
      <c r="B533" s="160" t="s">
        <v>825</v>
      </c>
      <c r="C533" s="59" t="s">
        <v>1015</v>
      </c>
      <c r="D533" s="49" t="s">
        <v>50</v>
      </c>
      <c r="E533" s="38">
        <v>43524</v>
      </c>
      <c r="F533" s="26" t="s">
        <v>12</v>
      </c>
      <c r="G533" s="46" t="s">
        <v>13</v>
      </c>
      <c r="H533" s="57">
        <f t="shared" si="263"/>
        <v>195</v>
      </c>
      <c r="I533" s="57">
        <v>195</v>
      </c>
      <c r="J533" s="57">
        <v>0</v>
      </c>
      <c r="K533" s="258">
        <v>0</v>
      </c>
      <c r="L533" s="85" t="s">
        <v>1139</v>
      </c>
      <c r="M533" s="85" t="s">
        <v>1139</v>
      </c>
      <c r="N533" s="85" t="s">
        <v>1140</v>
      </c>
      <c r="O533" s="85" t="s">
        <v>1140</v>
      </c>
      <c r="P533" s="85" t="s">
        <v>1140</v>
      </c>
      <c r="Q533" s="85" t="s">
        <v>1139</v>
      </c>
      <c r="R533" s="85" t="s">
        <v>1139</v>
      </c>
      <c r="S533" s="179" t="s">
        <v>1283</v>
      </c>
      <c r="T533" s="85"/>
      <c r="U533" s="31">
        <f t="shared" si="267"/>
        <v>0</v>
      </c>
      <c r="V533" s="80"/>
      <c r="W533" s="276"/>
      <c r="X533" s="85"/>
      <c r="Y533" s="85">
        <f t="shared" si="268"/>
        <v>0</v>
      </c>
      <c r="AA533" s="85"/>
      <c r="AB533" s="31">
        <f t="shared" si="269"/>
        <v>0</v>
      </c>
      <c r="AC533" s="85"/>
      <c r="AD533" s="31">
        <f t="shared" si="270"/>
        <v>0</v>
      </c>
      <c r="AE533" s="31"/>
      <c r="AF533" s="85"/>
      <c r="AG533" s="85">
        <f t="shared" si="271"/>
        <v>0</v>
      </c>
      <c r="AH533" s="31">
        <f t="shared" si="272"/>
        <v>0</v>
      </c>
      <c r="AI533" s="85"/>
      <c r="AJ533" s="31">
        <f t="shared" si="273"/>
        <v>0</v>
      </c>
      <c r="AK533" s="31">
        <f t="shared" si="274"/>
        <v>0</v>
      </c>
      <c r="AL533" s="85"/>
      <c r="AM533" s="85"/>
      <c r="AN533" s="85"/>
      <c r="AO533" s="85"/>
      <c r="AP533" s="85"/>
      <c r="AQ533" s="85"/>
      <c r="AR533" s="85"/>
      <c r="AS533" s="85"/>
      <c r="AT533" s="85"/>
      <c r="AU533" s="85"/>
      <c r="AV533" s="31"/>
      <c r="AW533" s="31"/>
      <c r="AX533" s="31"/>
    </row>
    <row r="534" spans="2:50" s="154" customFormat="1" ht="13" outlineLevel="1">
      <c r="B534" s="160" t="s">
        <v>826</v>
      </c>
      <c r="C534" s="59" t="s">
        <v>1017</v>
      </c>
      <c r="D534" s="49" t="s">
        <v>50</v>
      </c>
      <c r="E534" s="38">
        <v>43524</v>
      </c>
      <c r="F534" s="26" t="s">
        <v>12</v>
      </c>
      <c r="G534" s="46" t="s">
        <v>1247</v>
      </c>
      <c r="H534" s="57">
        <f t="shared" si="263"/>
        <v>680</v>
      </c>
      <c r="I534" s="57">
        <v>80</v>
      </c>
      <c r="J534" s="57">
        <v>600</v>
      </c>
      <c r="K534" s="258">
        <v>0</v>
      </c>
      <c r="L534" s="85" t="s">
        <v>1139</v>
      </c>
      <c r="M534" s="85" t="s">
        <v>1139</v>
      </c>
      <c r="N534" s="85" t="s">
        <v>1140</v>
      </c>
      <c r="O534" s="85" t="s">
        <v>1140</v>
      </c>
      <c r="P534" s="85" t="s">
        <v>1140</v>
      </c>
      <c r="Q534" s="85" t="s">
        <v>1139</v>
      </c>
      <c r="R534" s="85" t="s">
        <v>1139</v>
      </c>
      <c r="S534" s="179" t="s">
        <v>1283</v>
      </c>
      <c r="T534" s="85"/>
      <c r="U534" s="31">
        <f t="shared" si="267"/>
        <v>0</v>
      </c>
      <c r="V534" s="80"/>
      <c r="W534" s="276"/>
      <c r="X534" s="85"/>
      <c r="Y534" s="85">
        <f t="shared" si="268"/>
        <v>0</v>
      </c>
      <c r="AA534" s="85"/>
      <c r="AB534" s="31">
        <f t="shared" si="269"/>
        <v>0</v>
      </c>
      <c r="AC534" s="85"/>
      <c r="AD534" s="31">
        <f t="shared" si="270"/>
        <v>0</v>
      </c>
      <c r="AE534" s="31"/>
      <c r="AF534" s="85"/>
      <c r="AG534" s="85">
        <f t="shared" si="271"/>
        <v>0</v>
      </c>
      <c r="AH534" s="31">
        <f t="shared" si="272"/>
        <v>0</v>
      </c>
      <c r="AI534" s="85"/>
      <c r="AJ534" s="31">
        <f t="shared" si="273"/>
        <v>0</v>
      </c>
      <c r="AK534" s="31">
        <f t="shared" si="274"/>
        <v>0</v>
      </c>
      <c r="AL534" s="85"/>
      <c r="AM534" s="85"/>
      <c r="AN534" s="85"/>
      <c r="AO534" s="85"/>
      <c r="AP534" s="85"/>
      <c r="AQ534" s="85"/>
      <c r="AR534" s="85"/>
      <c r="AS534" s="85"/>
      <c r="AT534" s="85"/>
      <c r="AU534" s="85"/>
      <c r="AV534" s="31"/>
      <c r="AW534" s="31"/>
      <c r="AX534" s="31"/>
    </row>
    <row r="535" spans="2:50" s="154" customFormat="1" ht="13" outlineLevel="1">
      <c r="B535" s="159" t="s">
        <v>972</v>
      </c>
      <c r="C535" s="59" t="s">
        <v>1018</v>
      </c>
      <c r="D535" s="49" t="s">
        <v>989</v>
      </c>
      <c r="E535" s="38">
        <v>43524</v>
      </c>
      <c r="F535" s="26" t="s">
        <v>12</v>
      </c>
      <c r="G535" s="46" t="s">
        <v>13</v>
      </c>
      <c r="H535" s="57">
        <f t="shared" si="263"/>
        <v>2360</v>
      </c>
      <c r="I535" s="57">
        <v>220</v>
      </c>
      <c r="J535" s="57">
        <v>2140</v>
      </c>
      <c r="K535" s="258">
        <v>0</v>
      </c>
      <c r="L535" s="85" t="s">
        <v>1139</v>
      </c>
      <c r="M535" s="85" t="s">
        <v>1139</v>
      </c>
      <c r="N535" s="85" t="s">
        <v>1140</v>
      </c>
      <c r="O535" s="85" t="s">
        <v>1140</v>
      </c>
      <c r="P535" s="85" t="s">
        <v>1140</v>
      </c>
      <c r="Q535" s="85" t="s">
        <v>1139</v>
      </c>
      <c r="R535" s="85" t="s">
        <v>1139</v>
      </c>
      <c r="S535" s="179" t="s">
        <v>1283</v>
      </c>
      <c r="T535" s="85"/>
      <c r="U535" s="31">
        <f t="shared" si="267"/>
        <v>0</v>
      </c>
      <c r="V535" s="80"/>
      <c r="W535" s="276"/>
      <c r="X535" s="85"/>
      <c r="Y535" s="85">
        <f t="shared" si="268"/>
        <v>0</v>
      </c>
      <c r="AA535" s="85"/>
      <c r="AB535" s="31">
        <f t="shared" si="269"/>
        <v>0</v>
      </c>
      <c r="AC535" s="85"/>
      <c r="AD535" s="31">
        <f t="shared" si="270"/>
        <v>0</v>
      </c>
      <c r="AE535" s="31"/>
      <c r="AF535" s="85"/>
      <c r="AG535" s="85">
        <f t="shared" si="271"/>
        <v>0</v>
      </c>
      <c r="AH535" s="31">
        <f t="shared" si="272"/>
        <v>0</v>
      </c>
      <c r="AI535" s="85"/>
      <c r="AJ535" s="31">
        <f t="shared" si="273"/>
        <v>0</v>
      </c>
      <c r="AK535" s="31">
        <f t="shared" si="274"/>
        <v>0</v>
      </c>
      <c r="AL535" s="85"/>
      <c r="AM535" s="85"/>
      <c r="AN535" s="85"/>
      <c r="AO535" s="85"/>
      <c r="AP535" s="85"/>
      <c r="AQ535" s="85"/>
      <c r="AR535" s="85"/>
      <c r="AS535" s="85"/>
      <c r="AT535" s="85"/>
      <c r="AU535" s="85"/>
      <c r="AV535" s="31"/>
      <c r="AW535" s="31"/>
      <c r="AX535" s="31"/>
    </row>
    <row r="536" spans="2:50" s="154" customFormat="1" ht="13" outlineLevel="1">
      <c r="B536" s="160" t="s">
        <v>1016</v>
      </c>
      <c r="C536" s="59" t="s">
        <v>973</v>
      </c>
      <c r="D536" s="49" t="s">
        <v>1014</v>
      </c>
      <c r="E536" s="38">
        <v>43661</v>
      </c>
      <c r="F536" s="26" t="s">
        <v>12</v>
      </c>
      <c r="G536" s="46" t="s">
        <v>1247</v>
      </c>
      <c r="H536" s="57">
        <f t="shared" si="263"/>
        <v>7140</v>
      </c>
      <c r="I536" s="57">
        <v>3510</v>
      </c>
      <c r="J536" s="57">
        <v>3630</v>
      </c>
      <c r="K536" s="258">
        <v>0</v>
      </c>
      <c r="L536" s="85" t="s">
        <v>1139</v>
      </c>
      <c r="M536" s="85" t="s">
        <v>1139</v>
      </c>
      <c r="N536" s="85" t="s">
        <v>1140</v>
      </c>
      <c r="O536" s="85" t="s">
        <v>1140</v>
      </c>
      <c r="P536" s="85" t="s">
        <v>1140</v>
      </c>
      <c r="Q536" s="85" t="s">
        <v>1139</v>
      </c>
      <c r="R536" s="85" t="s">
        <v>1139</v>
      </c>
      <c r="S536" s="179" t="s">
        <v>1283</v>
      </c>
      <c r="T536" s="85"/>
      <c r="U536" s="31">
        <f t="shared" si="267"/>
        <v>0</v>
      </c>
      <c r="V536" s="80"/>
      <c r="W536" s="276"/>
      <c r="X536" s="85"/>
      <c r="Y536" s="85">
        <f t="shared" si="268"/>
        <v>0</v>
      </c>
      <c r="AA536" s="85"/>
      <c r="AB536" s="31">
        <f t="shared" si="269"/>
        <v>0</v>
      </c>
      <c r="AC536" s="85"/>
      <c r="AD536" s="31">
        <f t="shared" si="270"/>
        <v>0</v>
      </c>
      <c r="AE536" s="31"/>
      <c r="AF536" s="85"/>
      <c r="AG536" s="85">
        <f t="shared" si="271"/>
        <v>0</v>
      </c>
      <c r="AH536" s="31">
        <f t="shared" si="272"/>
        <v>0</v>
      </c>
      <c r="AI536" s="85"/>
      <c r="AJ536" s="31">
        <f t="shared" si="273"/>
        <v>0</v>
      </c>
      <c r="AK536" s="31">
        <f t="shared" si="274"/>
        <v>0</v>
      </c>
      <c r="AL536" s="85"/>
      <c r="AM536" s="85"/>
      <c r="AN536" s="85"/>
      <c r="AO536" s="85"/>
      <c r="AP536" s="85"/>
      <c r="AQ536" s="85"/>
      <c r="AR536" s="85"/>
      <c r="AS536" s="85"/>
      <c r="AT536" s="85"/>
      <c r="AU536" s="85"/>
      <c r="AV536" s="31"/>
      <c r="AW536" s="31"/>
      <c r="AX536" s="31"/>
    </row>
    <row r="537" spans="2:50" s="154" customFormat="1" ht="13">
      <c r="B537" s="397" t="s">
        <v>971</v>
      </c>
      <c r="C537" s="397"/>
      <c r="D537" s="397"/>
      <c r="E537" s="398"/>
      <c r="F537" s="99" t="s">
        <v>7</v>
      </c>
      <c r="G537" s="100"/>
      <c r="H537" s="101">
        <f>H538/60</f>
        <v>133</v>
      </c>
      <c r="I537" s="101">
        <f>I538/60</f>
        <v>20.833333333333332</v>
      </c>
      <c r="J537" s="101">
        <f>J538/60</f>
        <v>112.16666666666667</v>
      </c>
      <c r="K537" s="259"/>
      <c r="L537" s="166"/>
      <c r="M537" s="166"/>
      <c r="N537" s="166"/>
      <c r="O537" s="166"/>
      <c r="P537" s="166"/>
      <c r="Q537" s="166"/>
      <c r="R537" s="166"/>
      <c r="S537" s="102"/>
      <c r="T537" s="166"/>
      <c r="U537" s="101">
        <f>U538/60</f>
        <v>0</v>
      </c>
      <c r="V537" s="102"/>
      <c r="W537" s="278"/>
      <c r="X537" s="166"/>
      <c r="Y537" s="101">
        <f>Y538/60</f>
        <v>0</v>
      </c>
      <c r="AA537" s="101"/>
      <c r="AB537" s="101">
        <f t="shared" ref="AB537:AK537" si="275">AB538/60</f>
        <v>0</v>
      </c>
      <c r="AC537" s="101"/>
      <c r="AD537" s="101">
        <f>AD538/60</f>
        <v>0</v>
      </c>
      <c r="AE537" s="101"/>
      <c r="AF537" s="101"/>
      <c r="AG537" s="101"/>
      <c r="AH537" s="101">
        <f>AH538/60</f>
        <v>0</v>
      </c>
      <c r="AI537" s="101"/>
      <c r="AJ537" s="166"/>
      <c r="AK537" s="101">
        <f t="shared" si="275"/>
        <v>0</v>
      </c>
      <c r="AL537" s="166"/>
      <c r="AM537" s="166"/>
      <c r="AN537" s="166"/>
      <c r="AO537" s="166"/>
      <c r="AP537" s="166"/>
      <c r="AQ537" s="166"/>
      <c r="AR537" s="166"/>
      <c r="AS537" s="166"/>
      <c r="AT537" s="166"/>
      <c r="AU537" s="166"/>
      <c r="AV537" s="101"/>
      <c r="AW537" s="101"/>
      <c r="AX537" s="101">
        <f>AX538/60</f>
        <v>0</v>
      </c>
    </row>
    <row r="538" spans="2:50" s="154" customFormat="1" ht="13">
      <c r="B538" s="397"/>
      <c r="C538" s="397"/>
      <c r="D538" s="397"/>
      <c r="E538" s="398"/>
      <c r="F538" s="103" t="s">
        <v>8</v>
      </c>
      <c r="G538" s="104"/>
      <c r="H538" s="105">
        <f t="shared" ref="H538:H548" si="276">SUM(I538:J538)</f>
        <v>7980</v>
      </c>
      <c r="I538" s="105">
        <f>SUMIF(F539:F548,"DQA",$I539:$I548)</f>
        <v>1250</v>
      </c>
      <c r="J538" s="105">
        <f>SUMIF(F539:F548,"DQA",$J539:$J548)</f>
        <v>6730</v>
      </c>
      <c r="K538" s="259"/>
      <c r="L538" s="166"/>
      <c r="M538" s="166"/>
      <c r="N538" s="166"/>
      <c r="O538" s="166"/>
      <c r="P538" s="166"/>
      <c r="Q538" s="166"/>
      <c r="R538" s="166"/>
      <c r="S538" s="102"/>
      <c r="T538" s="166"/>
      <c r="U538" s="105">
        <f>SUM(U539:U548)</f>
        <v>0</v>
      </c>
      <c r="V538" s="102"/>
      <c r="W538" s="278"/>
      <c r="X538" s="166"/>
      <c r="Y538" s="105">
        <f>SUM(Y539:Y548)</f>
        <v>0</v>
      </c>
      <c r="AA538" s="101"/>
      <c r="AB538" s="101">
        <f t="shared" ref="AB538" si="277">SUM(AB539:AB548)</f>
        <v>0</v>
      </c>
      <c r="AC538" s="101"/>
      <c r="AD538" s="101">
        <f>SUM(AD539:AD548)</f>
        <v>0</v>
      </c>
      <c r="AE538" s="101"/>
      <c r="AF538" s="101"/>
      <c r="AG538" s="101"/>
      <c r="AH538" s="101">
        <f>SUM(AH539:AH548)</f>
        <v>0</v>
      </c>
      <c r="AI538" s="101"/>
      <c r="AJ538" s="166"/>
      <c r="AK538" s="101">
        <f t="shared" ref="AK538" si="278">SUM(AK539:AK548)</f>
        <v>0</v>
      </c>
      <c r="AL538" s="166"/>
      <c r="AM538" s="166"/>
      <c r="AN538" s="166"/>
      <c r="AO538" s="166"/>
      <c r="AP538" s="166"/>
      <c r="AQ538" s="166"/>
      <c r="AR538" s="166"/>
      <c r="AS538" s="166"/>
      <c r="AT538" s="166"/>
      <c r="AU538" s="166"/>
      <c r="AV538" s="101"/>
      <c r="AW538" s="101"/>
      <c r="AX538" s="101">
        <f t="shared" ref="AX538" si="279">SUM(AX539:AX548)</f>
        <v>0</v>
      </c>
    </row>
    <row r="539" spans="2:50" s="154" customFormat="1" ht="13" outlineLevel="1">
      <c r="B539" s="160" t="s">
        <v>827</v>
      </c>
      <c r="C539" s="6" t="s">
        <v>783</v>
      </c>
      <c r="D539" s="25" t="s">
        <v>1008</v>
      </c>
      <c r="E539" s="16">
        <v>43524</v>
      </c>
      <c r="F539" s="26" t="s">
        <v>12</v>
      </c>
      <c r="G539" s="46" t="s">
        <v>13</v>
      </c>
      <c r="H539" s="81">
        <f t="shared" si="276"/>
        <v>75</v>
      </c>
      <c r="I539" s="108">
        <v>45</v>
      </c>
      <c r="J539" s="108">
        <v>30</v>
      </c>
      <c r="K539" s="258">
        <v>0</v>
      </c>
      <c r="L539" s="85" t="s">
        <v>1139</v>
      </c>
      <c r="M539" s="85" t="s">
        <v>1139</v>
      </c>
      <c r="N539" s="85" t="s">
        <v>1140</v>
      </c>
      <c r="O539" s="85" t="s">
        <v>1140</v>
      </c>
      <c r="P539" s="85" t="s">
        <v>1140</v>
      </c>
      <c r="Q539" s="85" t="s">
        <v>1139</v>
      </c>
      <c r="R539" s="85" t="s">
        <v>1139</v>
      </c>
      <c r="S539" s="179" t="s">
        <v>1284</v>
      </c>
      <c r="T539" s="85"/>
      <c r="U539" s="31">
        <f t="shared" ref="U539:U548" si="280">SUMIF(T539,"Y",I539)</f>
        <v>0</v>
      </c>
      <c r="V539" s="80"/>
      <c r="W539" s="276"/>
      <c r="X539" s="85"/>
      <c r="Y539" s="85">
        <f t="shared" ref="Y539:Y548" si="281">U539*X539</f>
        <v>0</v>
      </c>
      <c r="AA539" s="85"/>
      <c r="AB539" s="31">
        <f t="shared" ref="AB539:AB548" si="282">SUMIF(AA539,"Y",K539)*X539</f>
        <v>0</v>
      </c>
      <c r="AC539" s="85"/>
      <c r="AD539" s="31">
        <f t="shared" ref="AD539:AD548" si="283">(I539-AB539)*COUNTIF(AL539:AU539,"L")</f>
        <v>0</v>
      </c>
      <c r="AE539" s="31"/>
      <c r="AF539" s="85"/>
      <c r="AG539" s="85">
        <f t="shared" ref="AG539:AG548" si="284">IFERROR(COUNTIF(AL539:AU539,"S")/(COUNTIF(AL539:AU539,"V")+COUNTIF(AL539:AU539,"S")),0)</f>
        <v>0</v>
      </c>
      <c r="AH539" s="31">
        <f t="shared" ref="AH539:AH548" si="285">(Y539-AB539-AD539)*AG539</f>
        <v>0</v>
      </c>
      <c r="AI539" s="85"/>
      <c r="AJ539" s="31">
        <f t="shared" ref="AJ539:AJ548" si="286">COUNTIF(AL539:AU539,"V")</f>
        <v>0</v>
      </c>
      <c r="AK539" s="31">
        <f t="shared" ref="AK539:AK548" si="287">Y539-AB539-AD539-AH539</f>
        <v>0</v>
      </c>
      <c r="AL539" s="85"/>
      <c r="AM539" s="85"/>
      <c r="AN539" s="85"/>
      <c r="AO539" s="85"/>
      <c r="AP539" s="85"/>
      <c r="AQ539" s="85"/>
      <c r="AR539" s="85"/>
      <c r="AS539" s="85"/>
      <c r="AT539" s="85"/>
      <c r="AU539" s="85"/>
      <c r="AV539" s="31"/>
      <c r="AW539" s="31"/>
      <c r="AX539" s="31"/>
    </row>
    <row r="540" spans="2:50" s="154" customFormat="1" ht="13" outlineLevel="1">
      <c r="B540" s="160" t="s">
        <v>828</v>
      </c>
      <c r="C540" s="6" t="s">
        <v>829</v>
      </c>
      <c r="D540" s="25" t="s">
        <v>947</v>
      </c>
      <c r="E540" s="16">
        <v>43524</v>
      </c>
      <c r="F540" s="26" t="s">
        <v>12</v>
      </c>
      <c r="G540" s="46" t="s">
        <v>13</v>
      </c>
      <c r="H540" s="81">
        <f t="shared" si="276"/>
        <v>30</v>
      </c>
      <c r="I540" s="108">
        <v>30</v>
      </c>
      <c r="J540" s="108">
        <v>0</v>
      </c>
      <c r="K540" s="258">
        <v>0</v>
      </c>
      <c r="L540" s="85" t="s">
        <v>1139</v>
      </c>
      <c r="M540" s="85" t="s">
        <v>1139</v>
      </c>
      <c r="N540" s="85" t="s">
        <v>1140</v>
      </c>
      <c r="O540" s="85" t="s">
        <v>1140</v>
      </c>
      <c r="P540" s="85" t="s">
        <v>1140</v>
      </c>
      <c r="Q540" s="85" t="s">
        <v>1139</v>
      </c>
      <c r="R540" s="85" t="s">
        <v>1139</v>
      </c>
      <c r="S540" s="179" t="s">
        <v>1284</v>
      </c>
      <c r="T540" s="85"/>
      <c r="U540" s="31">
        <f t="shared" si="280"/>
        <v>0</v>
      </c>
      <c r="V540" s="80"/>
      <c r="W540" s="276"/>
      <c r="X540" s="85"/>
      <c r="Y540" s="85">
        <f t="shared" si="281"/>
        <v>0</v>
      </c>
      <c r="AA540" s="85"/>
      <c r="AB540" s="31">
        <f t="shared" si="282"/>
        <v>0</v>
      </c>
      <c r="AC540" s="85"/>
      <c r="AD540" s="31">
        <f t="shared" si="283"/>
        <v>0</v>
      </c>
      <c r="AE540" s="31"/>
      <c r="AF540" s="85"/>
      <c r="AG540" s="85">
        <f t="shared" si="284"/>
        <v>0</v>
      </c>
      <c r="AH540" s="31">
        <f t="shared" si="285"/>
        <v>0</v>
      </c>
      <c r="AI540" s="85"/>
      <c r="AJ540" s="31">
        <f t="shared" si="286"/>
        <v>0</v>
      </c>
      <c r="AK540" s="31">
        <f t="shared" si="287"/>
        <v>0</v>
      </c>
      <c r="AL540" s="85"/>
      <c r="AM540" s="85"/>
      <c r="AN540" s="85"/>
      <c r="AO540" s="85"/>
      <c r="AP540" s="85"/>
      <c r="AQ540" s="85"/>
      <c r="AR540" s="85"/>
      <c r="AS540" s="85"/>
      <c r="AT540" s="85"/>
      <c r="AU540" s="85"/>
      <c r="AV540" s="31"/>
      <c r="AW540" s="31"/>
      <c r="AX540" s="31"/>
    </row>
    <row r="541" spans="2:50" s="154" customFormat="1" ht="13" outlineLevel="1">
      <c r="B541" s="160" t="s">
        <v>830</v>
      </c>
      <c r="C541" s="6" t="s">
        <v>1020</v>
      </c>
      <c r="D541" s="49" t="s">
        <v>1014</v>
      </c>
      <c r="E541" s="16">
        <v>43524</v>
      </c>
      <c r="F541" s="26" t="s">
        <v>12</v>
      </c>
      <c r="G541" s="46" t="s">
        <v>13</v>
      </c>
      <c r="H541" s="81">
        <f t="shared" si="276"/>
        <v>125</v>
      </c>
      <c r="I541" s="108">
        <v>125</v>
      </c>
      <c r="J541" s="108">
        <v>0</v>
      </c>
      <c r="K541" s="258">
        <v>0</v>
      </c>
      <c r="L541" s="85" t="s">
        <v>1139</v>
      </c>
      <c r="M541" s="85" t="s">
        <v>1139</v>
      </c>
      <c r="N541" s="85" t="s">
        <v>1140</v>
      </c>
      <c r="O541" s="85" t="s">
        <v>1140</v>
      </c>
      <c r="P541" s="85" t="s">
        <v>1140</v>
      </c>
      <c r="Q541" s="85" t="s">
        <v>1139</v>
      </c>
      <c r="R541" s="85" t="s">
        <v>1139</v>
      </c>
      <c r="S541" s="179" t="s">
        <v>1284</v>
      </c>
      <c r="T541" s="85"/>
      <c r="U541" s="31">
        <f t="shared" si="280"/>
        <v>0</v>
      </c>
      <c r="V541" s="80"/>
      <c r="W541" s="276"/>
      <c r="X541" s="85"/>
      <c r="Y541" s="85">
        <f t="shared" si="281"/>
        <v>0</v>
      </c>
      <c r="AA541" s="85"/>
      <c r="AB541" s="31">
        <f t="shared" si="282"/>
        <v>0</v>
      </c>
      <c r="AC541" s="85"/>
      <c r="AD541" s="31">
        <f t="shared" si="283"/>
        <v>0</v>
      </c>
      <c r="AE541" s="31"/>
      <c r="AF541" s="85"/>
      <c r="AG541" s="85">
        <f t="shared" si="284"/>
        <v>0</v>
      </c>
      <c r="AH541" s="31">
        <f t="shared" si="285"/>
        <v>0</v>
      </c>
      <c r="AI541" s="85"/>
      <c r="AJ541" s="31">
        <f t="shared" si="286"/>
        <v>0</v>
      </c>
      <c r="AK541" s="31">
        <f t="shared" si="287"/>
        <v>0</v>
      </c>
      <c r="AL541" s="85"/>
      <c r="AM541" s="85"/>
      <c r="AN541" s="85"/>
      <c r="AO541" s="85"/>
      <c r="AP541" s="85"/>
      <c r="AQ541" s="85"/>
      <c r="AR541" s="85"/>
      <c r="AS541" s="85"/>
      <c r="AT541" s="85"/>
      <c r="AU541" s="85"/>
      <c r="AV541" s="31"/>
      <c r="AW541" s="31"/>
      <c r="AX541" s="31"/>
    </row>
    <row r="542" spans="2:50" s="154" customFormat="1" ht="13" outlineLevel="1">
      <c r="B542" s="160" t="s">
        <v>831</v>
      </c>
      <c r="C542" s="6" t="s">
        <v>1021</v>
      </c>
      <c r="D542" s="49" t="s">
        <v>1008</v>
      </c>
      <c r="E542" s="16">
        <v>43524</v>
      </c>
      <c r="F542" s="26" t="s">
        <v>12</v>
      </c>
      <c r="G542" s="46" t="s">
        <v>13</v>
      </c>
      <c r="H542" s="81">
        <f t="shared" si="276"/>
        <v>1115</v>
      </c>
      <c r="I542" s="108">
        <v>155</v>
      </c>
      <c r="J542" s="108">
        <v>960</v>
      </c>
      <c r="K542" s="258">
        <v>0</v>
      </c>
      <c r="L542" s="85" t="s">
        <v>1139</v>
      </c>
      <c r="M542" s="85" t="s">
        <v>1139</v>
      </c>
      <c r="N542" s="85" t="s">
        <v>1140</v>
      </c>
      <c r="O542" s="85" t="s">
        <v>1140</v>
      </c>
      <c r="P542" s="85" t="s">
        <v>1140</v>
      </c>
      <c r="Q542" s="85" t="s">
        <v>1139</v>
      </c>
      <c r="R542" s="85" t="s">
        <v>1139</v>
      </c>
      <c r="S542" s="179" t="s">
        <v>1284</v>
      </c>
      <c r="T542" s="85"/>
      <c r="U542" s="31">
        <f t="shared" si="280"/>
        <v>0</v>
      </c>
      <c r="V542" s="80"/>
      <c r="W542" s="276"/>
      <c r="X542" s="85"/>
      <c r="Y542" s="85">
        <f t="shared" si="281"/>
        <v>0</v>
      </c>
      <c r="AA542" s="85"/>
      <c r="AB542" s="31">
        <f t="shared" si="282"/>
        <v>0</v>
      </c>
      <c r="AC542" s="85"/>
      <c r="AD542" s="31">
        <f t="shared" si="283"/>
        <v>0</v>
      </c>
      <c r="AE542" s="31"/>
      <c r="AF542" s="85"/>
      <c r="AG542" s="85">
        <f t="shared" si="284"/>
        <v>0</v>
      </c>
      <c r="AH542" s="31">
        <f t="shared" si="285"/>
        <v>0</v>
      </c>
      <c r="AI542" s="85"/>
      <c r="AJ542" s="31">
        <f t="shared" si="286"/>
        <v>0</v>
      </c>
      <c r="AK542" s="31">
        <f t="shared" si="287"/>
        <v>0</v>
      </c>
      <c r="AL542" s="85"/>
      <c r="AM542" s="85"/>
      <c r="AN542" s="85"/>
      <c r="AO542" s="85"/>
      <c r="AP542" s="85"/>
      <c r="AQ542" s="85"/>
      <c r="AR542" s="85"/>
      <c r="AS542" s="85"/>
      <c r="AT542" s="85"/>
      <c r="AU542" s="85"/>
      <c r="AV542" s="31"/>
      <c r="AW542" s="31"/>
      <c r="AX542" s="31"/>
    </row>
    <row r="543" spans="2:50" s="154" customFormat="1" ht="13" outlineLevel="1">
      <c r="B543" s="160" t="s">
        <v>832</v>
      </c>
      <c r="C543" s="6" t="s">
        <v>1022</v>
      </c>
      <c r="D543" s="49" t="s">
        <v>1014</v>
      </c>
      <c r="E543" s="16">
        <v>43710</v>
      </c>
      <c r="F543" s="26" t="s">
        <v>12</v>
      </c>
      <c r="G543" s="46" t="s">
        <v>13</v>
      </c>
      <c r="H543" s="81">
        <f t="shared" si="276"/>
        <v>380</v>
      </c>
      <c r="I543" s="108">
        <v>130</v>
      </c>
      <c r="J543" s="108">
        <v>250</v>
      </c>
      <c r="K543" s="258">
        <v>0</v>
      </c>
      <c r="L543" s="85" t="s">
        <v>1139</v>
      </c>
      <c r="M543" s="85" t="s">
        <v>1139</v>
      </c>
      <c r="N543" s="85" t="s">
        <v>1140</v>
      </c>
      <c r="O543" s="85" t="s">
        <v>1140</v>
      </c>
      <c r="P543" s="85" t="s">
        <v>1140</v>
      </c>
      <c r="Q543" s="85" t="s">
        <v>1139</v>
      </c>
      <c r="R543" s="85" t="s">
        <v>1139</v>
      </c>
      <c r="S543" s="179" t="s">
        <v>1284</v>
      </c>
      <c r="T543" s="85"/>
      <c r="U543" s="31">
        <f t="shared" si="280"/>
        <v>0</v>
      </c>
      <c r="V543" s="80"/>
      <c r="W543" s="276"/>
      <c r="X543" s="85"/>
      <c r="Y543" s="85">
        <f t="shared" si="281"/>
        <v>0</v>
      </c>
      <c r="AA543" s="85"/>
      <c r="AB543" s="31">
        <f t="shared" si="282"/>
        <v>0</v>
      </c>
      <c r="AC543" s="85"/>
      <c r="AD543" s="31">
        <f t="shared" si="283"/>
        <v>0</v>
      </c>
      <c r="AE543" s="31"/>
      <c r="AF543" s="85"/>
      <c r="AG543" s="85">
        <f t="shared" si="284"/>
        <v>0</v>
      </c>
      <c r="AH543" s="31">
        <f t="shared" si="285"/>
        <v>0</v>
      </c>
      <c r="AI543" s="85"/>
      <c r="AJ543" s="31">
        <f t="shared" si="286"/>
        <v>0</v>
      </c>
      <c r="AK543" s="31">
        <f t="shared" si="287"/>
        <v>0</v>
      </c>
      <c r="AL543" s="85"/>
      <c r="AM543" s="85"/>
      <c r="AN543" s="85"/>
      <c r="AO543" s="85"/>
      <c r="AP543" s="85"/>
      <c r="AQ543" s="85"/>
      <c r="AR543" s="85"/>
      <c r="AS543" s="85"/>
      <c r="AT543" s="85"/>
      <c r="AU543" s="85"/>
      <c r="AV543" s="31"/>
      <c r="AW543" s="31"/>
      <c r="AX543" s="31"/>
    </row>
    <row r="544" spans="2:50" s="154" customFormat="1" ht="13" outlineLevel="1">
      <c r="B544" s="160" t="s">
        <v>833</v>
      </c>
      <c r="C544" s="6" t="s">
        <v>834</v>
      </c>
      <c r="D544" s="49" t="s">
        <v>1008</v>
      </c>
      <c r="E544" s="16">
        <v>43524</v>
      </c>
      <c r="F544" s="26" t="s">
        <v>12</v>
      </c>
      <c r="G544" s="46" t="s">
        <v>13</v>
      </c>
      <c r="H544" s="81">
        <f t="shared" si="276"/>
        <v>1850</v>
      </c>
      <c r="I544" s="108">
        <v>230</v>
      </c>
      <c r="J544" s="108">
        <v>1620</v>
      </c>
      <c r="K544" s="258">
        <v>0</v>
      </c>
      <c r="L544" s="85" t="s">
        <v>1139</v>
      </c>
      <c r="M544" s="85" t="s">
        <v>1139</v>
      </c>
      <c r="N544" s="85" t="s">
        <v>1140</v>
      </c>
      <c r="O544" s="85" t="s">
        <v>1140</v>
      </c>
      <c r="P544" s="85" t="s">
        <v>1140</v>
      </c>
      <c r="Q544" s="85" t="s">
        <v>1139</v>
      </c>
      <c r="R544" s="85" t="s">
        <v>1139</v>
      </c>
      <c r="S544" s="179" t="s">
        <v>1284</v>
      </c>
      <c r="T544" s="85"/>
      <c r="U544" s="31">
        <f t="shared" si="280"/>
        <v>0</v>
      </c>
      <c r="V544" s="80"/>
      <c r="W544" s="276"/>
      <c r="X544" s="85"/>
      <c r="Y544" s="85">
        <f t="shared" si="281"/>
        <v>0</v>
      </c>
      <c r="AA544" s="85"/>
      <c r="AB544" s="31">
        <f t="shared" si="282"/>
        <v>0</v>
      </c>
      <c r="AC544" s="85"/>
      <c r="AD544" s="31">
        <f t="shared" si="283"/>
        <v>0</v>
      </c>
      <c r="AE544" s="31"/>
      <c r="AF544" s="85"/>
      <c r="AG544" s="85">
        <f t="shared" si="284"/>
        <v>0</v>
      </c>
      <c r="AH544" s="31">
        <f t="shared" si="285"/>
        <v>0</v>
      </c>
      <c r="AI544" s="85"/>
      <c r="AJ544" s="31">
        <f t="shared" si="286"/>
        <v>0</v>
      </c>
      <c r="AK544" s="31">
        <f t="shared" si="287"/>
        <v>0</v>
      </c>
      <c r="AL544" s="85"/>
      <c r="AM544" s="85"/>
      <c r="AN544" s="85"/>
      <c r="AO544" s="85"/>
      <c r="AP544" s="85"/>
      <c r="AQ544" s="85"/>
      <c r="AR544" s="85"/>
      <c r="AS544" s="85"/>
      <c r="AT544" s="85"/>
      <c r="AU544" s="85"/>
      <c r="AV544" s="31"/>
      <c r="AW544" s="31"/>
      <c r="AX544" s="31"/>
    </row>
    <row r="545" spans="2:50" s="154" customFormat="1" ht="13" outlineLevel="1">
      <c r="B545" s="160" t="s">
        <v>835</v>
      </c>
      <c r="C545" s="6" t="s">
        <v>836</v>
      </c>
      <c r="D545" s="49" t="s">
        <v>1014</v>
      </c>
      <c r="E545" s="16">
        <v>43524</v>
      </c>
      <c r="F545" s="26" t="s">
        <v>12</v>
      </c>
      <c r="G545" s="46" t="s">
        <v>13</v>
      </c>
      <c r="H545" s="81">
        <f t="shared" si="276"/>
        <v>835</v>
      </c>
      <c r="I545" s="108">
        <v>115</v>
      </c>
      <c r="J545" s="108">
        <v>720</v>
      </c>
      <c r="K545" s="258">
        <v>0</v>
      </c>
      <c r="L545" s="85" t="s">
        <v>1139</v>
      </c>
      <c r="M545" s="85" t="s">
        <v>1139</v>
      </c>
      <c r="N545" s="85" t="s">
        <v>1140</v>
      </c>
      <c r="O545" s="85" t="s">
        <v>1140</v>
      </c>
      <c r="P545" s="85" t="s">
        <v>1140</v>
      </c>
      <c r="Q545" s="85" t="s">
        <v>1139</v>
      </c>
      <c r="R545" s="85" t="s">
        <v>1139</v>
      </c>
      <c r="S545" s="179" t="s">
        <v>1284</v>
      </c>
      <c r="T545" s="85"/>
      <c r="U545" s="31">
        <f t="shared" si="280"/>
        <v>0</v>
      </c>
      <c r="V545" s="80"/>
      <c r="W545" s="276"/>
      <c r="X545" s="85"/>
      <c r="Y545" s="85">
        <f t="shared" si="281"/>
        <v>0</v>
      </c>
      <c r="AA545" s="85"/>
      <c r="AB545" s="31">
        <f t="shared" si="282"/>
        <v>0</v>
      </c>
      <c r="AC545" s="85"/>
      <c r="AD545" s="31">
        <f t="shared" si="283"/>
        <v>0</v>
      </c>
      <c r="AE545" s="31"/>
      <c r="AF545" s="85"/>
      <c r="AG545" s="85">
        <f t="shared" si="284"/>
        <v>0</v>
      </c>
      <c r="AH545" s="31">
        <f t="shared" si="285"/>
        <v>0</v>
      </c>
      <c r="AI545" s="85"/>
      <c r="AJ545" s="31">
        <f t="shared" si="286"/>
        <v>0</v>
      </c>
      <c r="AK545" s="31">
        <f t="shared" si="287"/>
        <v>0</v>
      </c>
      <c r="AL545" s="85"/>
      <c r="AM545" s="85"/>
      <c r="AN545" s="85"/>
      <c r="AO545" s="85"/>
      <c r="AP545" s="85"/>
      <c r="AQ545" s="85"/>
      <c r="AR545" s="85"/>
      <c r="AS545" s="85"/>
      <c r="AT545" s="85"/>
      <c r="AU545" s="85"/>
      <c r="AV545" s="31"/>
      <c r="AW545" s="31"/>
      <c r="AX545" s="31"/>
    </row>
    <row r="546" spans="2:50" s="154" customFormat="1" ht="13" outlineLevel="1">
      <c r="B546" s="160" t="s">
        <v>837</v>
      </c>
      <c r="C546" s="6" t="s">
        <v>1024</v>
      </c>
      <c r="D546" s="25" t="s">
        <v>1008</v>
      </c>
      <c r="E546" s="16">
        <v>43524</v>
      </c>
      <c r="F546" s="26" t="s">
        <v>12</v>
      </c>
      <c r="G546" s="46" t="s">
        <v>13</v>
      </c>
      <c r="H546" s="81">
        <f t="shared" si="276"/>
        <v>715</v>
      </c>
      <c r="I546" s="108">
        <v>295</v>
      </c>
      <c r="J546" s="108">
        <v>420</v>
      </c>
      <c r="K546" s="258">
        <v>0</v>
      </c>
      <c r="L546" s="85" t="s">
        <v>1139</v>
      </c>
      <c r="M546" s="85" t="s">
        <v>1139</v>
      </c>
      <c r="N546" s="85" t="s">
        <v>1140</v>
      </c>
      <c r="O546" s="85" t="s">
        <v>1140</v>
      </c>
      <c r="P546" s="85" t="s">
        <v>1140</v>
      </c>
      <c r="Q546" s="85" t="s">
        <v>1139</v>
      </c>
      <c r="R546" s="85" t="s">
        <v>1139</v>
      </c>
      <c r="S546" s="179" t="s">
        <v>1284</v>
      </c>
      <c r="T546" s="85"/>
      <c r="U546" s="31">
        <f t="shared" si="280"/>
        <v>0</v>
      </c>
      <c r="V546" s="80"/>
      <c r="W546" s="276"/>
      <c r="X546" s="85"/>
      <c r="Y546" s="85">
        <f t="shared" si="281"/>
        <v>0</v>
      </c>
      <c r="AA546" s="85"/>
      <c r="AB546" s="31">
        <f t="shared" si="282"/>
        <v>0</v>
      </c>
      <c r="AC546" s="85"/>
      <c r="AD546" s="31">
        <f t="shared" si="283"/>
        <v>0</v>
      </c>
      <c r="AE546" s="31"/>
      <c r="AF546" s="85"/>
      <c r="AG546" s="85">
        <f t="shared" si="284"/>
        <v>0</v>
      </c>
      <c r="AH546" s="31">
        <f t="shared" si="285"/>
        <v>0</v>
      </c>
      <c r="AI546" s="85"/>
      <c r="AJ546" s="31">
        <f t="shared" si="286"/>
        <v>0</v>
      </c>
      <c r="AK546" s="31">
        <f t="shared" si="287"/>
        <v>0</v>
      </c>
      <c r="AL546" s="85"/>
      <c r="AM546" s="85"/>
      <c r="AN546" s="85"/>
      <c r="AO546" s="85"/>
      <c r="AP546" s="85"/>
      <c r="AQ546" s="85"/>
      <c r="AR546" s="85"/>
      <c r="AS546" s="85"/>
      <c r="AT546" s="85"/>
      <c r="AU546" s="85"/>
      <c r="AV546" s="31"/>
      <c r="AW546" s="31"/>
      <c r="AX546" s="31"/>
    </row>
    <row r="547" spans="2:50" s="154" customFormat="1" ht="13" outlineLevel="1">
      <c r="B547" s="160" t="s">
        <v>838</v>
      </c>
      <c r="C547" s="6" t="s">
        <v>1025</v>
      </c>
      <c r="D547" s="25" t="s">
        <v>1008</v>
      </c>
      <c r="E547" s="16">
        <v>43524</v>
      </c>
      <c r="F547" s="26" t="s">
        <v>12</v>
      </c>
      <c r="G547" s="46" t="s">
        <v>1247</v>
      </c>
      <c r="H547" s="81">
        <f t="shared" si="276"/>
        <v>80</v>
      </c>
      <c r="I547" s="108">
        <v>80</v>
      </c>
      <c r="J547" s="108">
        <v>0</v>
      </c>
      <c r="K547" s="258">
        <v>0</v>
      </c>
      <c r="L547" s="85" t="s">
        <v>1139</v>
      </c>
      <c r="M547" s="85" t="s">
        <v>1139</v>
      </c>
      <c r="N547" s="85" t="s">
        <v>1140</v>
      </c>
      <c r="O547" s="85" t="s">
        <v>1140</v>
      </c>
      <c r="P547" s="85" t="s">
        <v>1140</v>
      </c>
      <c r="Q547" s="85" t="s">
        <v>1139</v>
      </c>
      <c r="R547" s="85" t="s">
        <v>1139</v>
      </c>
      <c r="S547" s="179" t="s">
        <v>1284</v>
      </c>
      <c r="T547" s="85"/>
      <c r="U547" s="31">
        <f t="shared" si="280"/>
        <v>0</v>
      </c>
      <c r="V547" s="80"/>
      <c r="W547" s="276"/>
      <c r="X547" s="85"/>
      <c r="Y547" s="85">
        <f t="shared" si="281"/>
        <v>0</v>
      </c>
      <c r="AA547" s="85"/>
      <c r="AB547" s="31">
        <f t="shared" si="282"/>
        <v>0</v>
      </c>
      <c r="AC547" s="85"/>
      <c r="AD547" s="31">
        <f t="shared" si="283"/>
        <v>0</v>
      </c>
      <c r="AE547" s="31"/>
      <c r="AF547" s="85"/>
      <c r="AG547" s="85">
        <f t="shared" si="284"/>
        <v>0</v>
      </c>
      <c r="AH547" s="31">
        <f t="shared" si="285"/>
        <v>0</v>
      </c>
      <c r="AI547" s="85"/>
      <c r="AJ547" s="31">
        <f t="shared" si="286"/>
        <v>0</v>
      </c>
      <c r="AK547" s="31">
        <f t="shared" si="287"/>
        <v>0</v>
      </c>
      <c r="AL547" s="85"/>
      <c r="AM547" s="85"/>
      <c r="AN547" s="85"/>
      <c r="AO547" s="85"/>
      <c r="AP547" s="85"/>
      <c r="AQ547" s="85"/>
      <c r="AR547" s="85"/>
      <c r="AS547" s="85"/>
      <c r="AT547" s="85"/>
      <c r="AU547" s="85"/>
      <c r="AV547" s="31"/>
      <c r="AW547" s="31"/>
      <c r="AX547" s="31"/>
    </row>
    <row r="548" spans="2:50" s="154" customFormat="1" ht="13" outlineLevel="1">
      <c r="B548" s="160" t="s">
        <v>1023</v>
      </c>
      <c r="C548" s="6" t="s">
        <v>1026</v>
      </c>
      <c r="D548" s="25" t="s">
        <v>50</v>
      </c>
      <c r="E548" s="16">
        <v>43524</v>
      </c>
      <c r="F548" s="26" t="s">
        <v>12</v>
      </c>
      <c r="G548" s="46" t="s">
        <v>13</v>
      </c>
      <c r="H548" s="81">
        <f t="shared" si="276"/>
        <v>2775</v>
      </c>
      <c r="I548" s="108">
        <v>45</v>
      </c>
      <c r="J548" s="108">
        <v>2730</v>
      </c>
      <c r="K548" s="258">
        <v>0</v>
      </c>
      <c r="L548" s="85" t="s">
        <v>1139</v>
      </c>
      <c r="M548" s="85" t="s">
        <v>1139</v>
      </c>
      <c r="N548" s="85" t="s">
        <v>1140</v>
      </c>
      <c r="O548" s="85" t="s">
        <v>1140</v>
      </c>
      <c r="P548" s="85" t="s">
        <v>1140</v>
      </c>
      <c r="Q548" s="85" t="s">
        <v>1139</v>
      </c>
      <c r="R548" s="85" t="s">
        <v>1139</v>
      </c>
      <c r="S548" s="179" t="s">
        <v>1284</v>
      </c>
      <c r="T548" s="85"/>
      <c r="U548" s="31">
        <f t="shared" si="280"/>
        <v>0</v>
      </c>
      <c r="V548" s="80"/>
      <c r="W548" s="276"/>
      <c r="X548" s="85"/>
      <c r="Y548" s="85">
        <f t="shared" si="281"/>
        <v>0</v>
      </c>
      <c r="AA548" s="85"/>
      <c r="AB548" s="31">
        <f t="shared" si="282"/>
        <v>0</v>
      </c>
      <c r="AC548" s="85"/>
      <c r="AD548" s="31">
        <f t="shared" si="283"/>
        <v>0</v>
      </c>
      <c r="AE548" s="31"/>
      <c r="AF548" s="85"/>
      <c r="AG548" s="85">
        <f t="shared" si="284"/>
        <v>0</v>
      </c>
      <c r="AH548" s="31">
        <f t="shared" si="285"/>
        <v>0</v>
      </c>
      <c r="AI548" s="85"/>
      <c r="AJ548" s="31">
        <f t="shared" si="286"/>
        <v>0</v>
      </c>
      <c r="AK548" s="31">
        <f t="shared" si="287"/>
        <v>0</v>
      </c>
      <c r="AL548" s="85"/>
      <c r="AM548" s="85"/>
      <c r="AN548" s="85"/>
      <c r="AO548" s="85"/>
      <c r="AP548" s="85"/>
      <c r="AQ548" s="85"/>
      <c r="AR548" s="85"/>
      <c r="AS548" s="85"/>
      <c r="AT548" s="85"/>
      <c r="AU548" s="85"/>
      <c r="AV548" s="31"/>
      <c r="AW548" s="31"/>
      <c r="AX548" s="31"/>
    </row>
    <row r="549" spans="2:50" s="154" customFormat="1" ht="13">
      <c r="B549" s="397" t="s">
        <v>1111</v>
      </c>
      <c r="C549" s="397"/>
      <c r="D549" s="397"/>
      <c r="E549" s="398"/>
      <c r="F549" s="99" t="s">
        <v>7</v>
      </c>
      <c r="G549" s="100"/>
      <c r="H549" s="101">
        <f>H550/60</f>
        <v>30.666666666666668</v>
      </c>
      <c r="I549" s="101">
        <f>I550/60</f>
        <v>6.666666666666667</v>
      </c>
      <c r="J549" s="101">
        <f>J550/60</f>
        <v>24</v>
      </c>
      <c r="K549" s="259">
        <f>K550/60</f>
        <v>0</v>
      </c>
      <c r="L549" s="166"/>
      <c r="M549" s="166"/>
      <c r="N549" s="166"/>
      <c r="O549" s="166"/>
      <c r="P549" s="166"/>
      <c r="Q549" s="166"/>
      <c r="R549" s="166"/>
      <c r="S549" s="102"/>
      <c r="T549" s="166"/>
      <c r="U549" s="101">
        <f>U550/60</f>
        <v>0</v>
      </c>
      <c r="V549" s="102"/>
      <c r="W549" s="278"/>
      <c r="X549" s="166"/>
      <c r="Y549" s="101">
        <f>Y550/60</f>
        <v>0</v>
      </c>
      <c r="AA549" s="101"/>
      <c r="AB549" s="101">
        <f t="shared" ref="AB549:AK549" si="288">AB550/60</f>
        <v>0</v>
      </c>
      <c r="AC549" s="101"/>
      <c r="AD549" s="101">
        <f>AD550/60</f>
        <v>0</v>
      </c>
      <c r="AE549" s="101"/>
      <c r="AF549" s="101"/>
      <c r="AG549" s="101"/>
      <c r="AH549" s="101">
        <f>AH550/60</f>
        <v>0</v>
      </c>
      <c r="AI549" s="101"/>
      <c r="AJ549" s="166"/>
      <c r="AK549" s="101">
        <f t="shared" si="288"/>
        <v>0</v>
      </c>
      <c r="AL549" s="166"/>
      <c r="AM549" s="166"/>
      <c r="AN549" s="166"/>
      <c r="AO549" s="166"/>
      <c r="AP549" s="166"/>
      <c r="AQ549" s="166"/>
      <c r="AR549" s="166"/>
      <c r="AS549" s="166"/>
      <c r="AT549" s="166"/>
      <c r="AU549" s="166"/>
      <c r="AV549" s="101"/>
      <c r="AW549" s="101"/>
      <c r="AX549" s="101">
        <f>AX550/60</f>
        <v>0</v>
      </c>
    </row>
    <row r="550" spans="2:50" s="154" customFormat="1" ht="13">
      <c r="B550" s="397"/>
      <c r="C550" s="397"/>
      <c r="D550" s="397"/>
      <c r="E550" s="398"/>
      <c r="F550" s="103" t="s">
        <v>8</v>
      </c>
      <c r="G550" s="104"/>
      <c r="H550" s="105">
        <f>SUM(I550:J550)</f>
        <v>1840</v>
      </c>
      <c r="I550" s="105">
        <f>SUMIF(F551:F552,"DQA",$I551:$I552)</f>
        <v>400</v>
      </c>
      <c r="J550" s="105">
        <f>SUMIF(F551:F552,"DQA",$J551:$J552)</f>
        <v>1440</v>
      </c>
      <c r="K550" s="260">
        <f>SUM(K551:K552)</f>
        <v>0</v>
      </c>
      <c r="L550" s="166"/>
      <c r="M550" s="166"/>
      <c r="N550" s="166"/>
      <c r="O550" s="166"/>
      <c r="P550" s="166"/>
      <c r="Q550" s="166"/>
      <c r="R550" s="166"/>
      <c r="S550" s="102"/>
      <c r="T550" s="166"/>
      <c r="U550" s="105">
        <f>SUM(U551:U552)</f>
        <v>0</v>
      </c>
      <c r="V550" s="102"/>
      <c r="W550" s="278"/>
      <c r="X550" s="166"/>
      <c r="Y550" s="105">
        <f>SUM(Y551:Y552)</f>
        <v>0</v>
      </c>
      <c r="AA550" s="101"/>
      <c r="AB550" s="101">
        <f t="shared" ref="AB550" si="289">SUM(AB551:AB552)</f>
        <v>0</v>
      </c>
      <c r="AC550" s="101"/>
      <c r="AD550" s="101">
        <f>SUM(AD551:AD552)</f>
        <v>0</v>
      </c>
      <c r="AE550" s="101"/>
      <c r="AF550" s="101"/>
      <c r="AG550" s="101"/>
      <c r="AH550" s="101">
        <f>SUM(AH551:AH552)</f>
        <v>0</v>
      </c>
      <c r="AI550" s="101"/>
      <c r="AJ550" s="166"/>
      <c r="AK550" s="101">
        <f t="shared" ref="AK550" si="290">SUM(AK551:AK552)</f>
        <v>0</v>
      </c>
      <c r="AL550" s="166"/>
      <c r="AM550" s="166"/>
      <c r="AN550" s="166"/>
      <c r="AO550" s="166"/>
      <c r="AP550" s="166"/>
      <c r="AQ550" s="166"/>
      <c r="AR550" s="166"/>
      <c r="AS550" s="166"/>
      <c r="AT550" s="166"/>
      <c r="AU550" s="166"/>
      <c r="AV550" s="101"/>
      <c r="AW550" s="101"/>
      <c r="AX550" s="101">
        <f t="shared" ref="AX550" si="291">SUM(AX551:AX552)</f>
        <v>0</v>
      </c>
    </row>
    <row r="551" spans="2:50" s="154" customFormat="1" ht="13" outlineLevel="1">
      <c r="B551" s="160" t="s">
        <v>839</v>
      </c>
      <c r="C551" s="97" t="s">
        <v>840</v>
      </c>
      <c r="D551" s="109" t="s">
        <v>95</v>
      </c>
      <c r="E551" s="16">
        <v>42836</v>
      </c>
      <c r="F551" s="26" t="s">
        <v>12</v>
      </c>
      <c r="G551" s="46" t="s">
        <v>13</v>
      </c>
      <c r="H551" s="81">
        <f>SUM(I551:J551)</f>
        <v>1815</v>
      </c>
      <c r="I551" s="81">
        <v>375</v>
      </c>
      <c r="J551" s="81">
        <v>1440</v>
      </c>
      <c r="K551" s="258">
        <v>0</v>
      </c>
      <c r="L551" s="85" t="s">
        <v>1139</v>
      </c>
      <c r="M551" s="85" t="s">
        <v>1139</v>
      </c>
      <c r="N551" s="85" t="s">
        <v>1139</v>
      </c>
      <c r="O551" s="85" t="s">
        <v>1139</v>
      </c>
      <c r="P551" s="85" t="s">
        <v>1139</v>
      </c>
      <c r="Q551" s="85" t="s">
        <v>1139</v>
      </c>
      <c r="R551" s="85" t="s">
        <v>1139</v>
      </c>
      <c r="S551" s="179" t="s">
        <v>1285</v>
      </c>
      <c r="T551" s="85"/>
      <c r="U551" s="31">
        <f>SUMIF(T551,"Y",I551)</f>
        <v>0</v>
      </c>
      <c r="V551" s="80"/>
      <c r="W551" s="276"/>
      <c r="X551" s="85"/>
      <c r="Y551" s="85">
        <f>U551*X551</f>
        <v>0</v>
      </c>
      <c r="AA551" s="85"/>
      <c r="AB551" s="31">
        <f>SUMIF(AA551,"Y",K551)*X551</f>
        <v>0</v>
      </c>
      <c r="AC551" s="85"/>
      <c r="AD551" s="31">
        <f t="shared" ref="AD551:AD552" si="292">(I551-AB551)*COUNTIF(AL551:AU551,"L")</f>
        <v>0</v>
      </c>
      <c r="AE551" s="31"/>
      <c r="AF551" s="85"/>
      <c r="AG551" s="85">
        <f t="shared" ref="AG551:AG552" si="293">IFERROR(COUNTIF(AL551:AU551,"S")/(COUNTIF(AL551:AU551,"V")+COUNTIF(AL551:AU551,"S")),0)</f>
        <v>0</v>
      </c>
      <c r="AH551" s="31">
        <f>(Y551-AB551-AD551)*AG551</f>
        <v>0</v>
      </c>
      <c r="AI551" s="85"/>
      <c r="AJ551" s="31">
        <f t="shared" ref="AJ551:AJ552" si="294">COUNTIF(AL551:AU551,"V")</f>
        <v>0</v>
      </c>
      <c r="AK551" s="31">
        <f>Y551-AB551-AD551-AH551</f>
        <v>0</v>
      </c>
      <c r="AL551" s="85"/>
      <c r="AM551" s="85"/>
      <c r="AN551" s="85"/>
      <c r="AO551" s="85"/>
      <c r="AP551" s="85"/>
      <c r="AQ551" s="85"/>
      <c r="AR551" s="85"/>
      <c r="AS551" s="85"/>
      <c r="AT551" s="85"/>
      <c r="AU551" s="85"/>
      <c r="AV551" s="31"/>
      <c r="AW551" s="31"/>
      <c r="AX551" s="31"/>
    </row>
    <row r="552" spans="2:50" s="154" customFormat="1" ht="13" outlineLevel="1">
      <c r="B552" s="160" t="s">
        <v>841</v>
      </c>
      <c r="C552" s="97" t="s">
        <v>842</v>
      </c>
      <c r="D552" s="109" t="s">
        <v>95</v>
      </c>
      <c r="E552" s="16">
        <v>42788</v>
      </c>
      <c r="F552" s="26" t="s">
        <v>12</v>
      </c>
      <c r="G552" s="46" t="s">
        <v>13</v>
      </c>
      <c r="H552" s="81">
        <f>SUM(I552:J552)</f>
        <v>25</v>
      </c>
      <c r="I552" s="81">
        <v>25</v>
      </c>
      <c r="J552" s="81">
        <v>0</v>
      </c>
      <c r="K552" s="258">
        <v>0</v>
      </c>
      <c r="L552" s="85" t="s">
        <v>1139</v>
      </c>
      <c r="M552" s="85" t="s">
        <v>1139</v>
      </c>
      <c r="N552" s="85" t="s">
        <v>1140</v>
      </c>
      <c r="O552" s="85" t="s">
        <v>1139</v>
      </c>
      <c r="P552" s="85" t="s">
        <v>1140</v>
      </c>
      <c r="Q552" s="85" t="s">
        <v>1139</v>
      </c>
      <c r="R552" s="85" t="s">
        <v>1139</v>
      </c>
      <c r="S552" s="179" t="s">
        <v>1285</v>
      </c>
      <c r="T552" s="85"/>
      <c r="U552" s="31">
        <f>SUMIF(T552,"Y",I552)</f>
        <v>0</v>
      </c>
      <c r="V552" s="80"/>
      <c r="W552" s="276"/>
      <c r="X552" s="85"/>
      <c r="Y552" s="85">
        <f>U552*X552</f>
        <v>0</v>
      </c>
      <c r="AA552" s="85"/>
      <c r="AB552" s="31">
        <f>SUMIF(AA552,"Y",K552)*X552</f>
        <v>0</v>
      </c>
      <c r="AC552" s="85"/>
      <c r="AD552" s="31">
        <f t="shared" si="292"/>
        <v>0</v>
      </c>
      <c r="AE552" s="31"/>
      <c r="AF552" s="85"/>
      <c r="AG552" s="85">
        <f t="shared" si="293"/>
        <v>0</v>
      </c>
      <c r="AH552" s="31">
        <f>(Y552-AB552-AD552)*AG552</f>
        <v>0</v>
      </c>
      <c r="AI552" s="85"/>
      <c r="AJ552" s="31">
        <f t="shared" si="294"/>
        <v>0</v>
      </c>
      <c r="AK552" s="31">
        <f>Y552-AB552-AD552-AH552</f>
        <v>0</v>
      </c>
      <c r="AL552" s="85"/>
      <c r="AM552" s="85"/>
      <c r="AN552" s="85"/>
      <c r="AO552" s="85"/>
      <c r="AP552" s="85"/>
      <c r="AQ552" s="85"/>
      <c r="AR552" s="85"/>
      <c r="AS552" s="85"/>
      <c r="AT552" s="85"/>
      <c r="AU552" s="85"/>
      <c r="AV552" s="31"/>
      <c r="AW552" s="31"/>
      <c r="AX552" s="31"/>
    </row>
    <row r="553" spans="2:50" s="154" customFormat="1" ht="13">
      <c r="B553" s="397" t="s">
        <v>843</v>
      </c>
      <c r="C553" s="397"/>
      <c r="D553" s="397"/>
      <c r="E553" s="398"/>
      <c r="F553" s="99" t="s">
        <v>7</v>
      </c>
      <c r="G553" s="100"/>
      <c r="H553" s="101">
        <f>H554/60</f>
        <v>8.1666666666666661</v>
      </c>
      <c r="I553" s="101">
        <f>I554/60</f>
        <v>6.166666666666667</v>
      </c>
      <c r="J553" s="101">
        <f>J554/60</f>
        <v>2</v>
      </c>
      <c r="K553" s="259">
        <f>K554/60</f>
        <v>0</v>
      </c>
      <c r="L553" s="166"/>
      <c r="M553" s="166"/>
      <c r="N553" s="166"/>
      <c r="O553" s="166"/>
      <c r="P553" s="166"/>
      <c r="Q553" s="166"/>
      <c r="R553" s="166"/>
      <c r="S553" s="102"/>
      <c r="T553" s="166"/>
      <c r="U553" s="101">
        <f>U554/60</f>
        <v>0</v>
      </c>
      <c r="V553" s="102"/>
      <c r="W553" s="278"/>
      <c r="X553" s="166"/>
      <c r="Y553" s="101">
        <f>Y554/60</f>
        <v>0</v>
      </c>
      <c r="AA553" s="101"/>
      <c r="AB553" s="101">
        <f t="shared" ref="AB553:AK553" si="295">AB554/60</f>
        <v>0</v>
      </c>
      <c r="AC553" s="101"/>
      <c r="AD553" s="101">
        <f>AD554/60</f>
        <v>0</v>
      </c>
      <c r="AE553" s="101"/>
      <c r="AF553" s="101"/>
      <c r="AG553" s="101"/>
      <c r="AH553" s="101">
        <f>AH554/60</f>
        <v>0</v>
      </c>
      <c r="AI553" s="101"/>
      <c r="AJ553" s="166"/>
      <c r="AK553" s="101">
        <f t="shared" si="295"/>
        <v>0</v>
      </c>
      <c r="AL553" s="166"/>
      <c r="AM553" s="166"/>
      <c r="AN553" s="166"/>
      <c r="AO553" s="166"/>
      <c r="AP553" s="166"/>
      <c r="AQ553" s="166"/>
      <c r="AR553" s="166"/>
      <c r="AS553" s="166"/>
      <c r="AT553" s="166"/>
      <c r="AU553" s="166"/>
      <c r="AV553" s="101"/>
      <c r="AW553" s="101"/>
      <c r="AX553" s="101">
        <f>AX554/60</f>
        <v>0</v>
      </c>
    </row>
    <row r="554" spans="2:50" s="154" customFormat="1" ht="13">
      <c r="B554" s="397"/>
      <c r="C554" s="397"/>
      <c r="D554" s="397"/>
      <c r="E554" s="398"/>
      <c r="F554" s="103" t="s">
        <v>8</v>
      </c>
      <c r="G554" s="104"/>
      <c r="H554" s="105">
        <f>SUM(I554:J554)</f>
        <v>490</v>
      </c>
      <c r="I554" s="105">
        <f>SUMIF(F555:F555,"DQA",$I555:$I555)</f>
        <v>370</v>
      </c>
      <c r="J554" s="105">
        <f>SUMIF(F555:F555,"DQA",$J555:$J555)</f>
        <v>120</v>
      </c>
      <c r="K554" s="260">
        <f>SUM(K555:K555)</f>
        <v>0</v>
      </c>
      <c r="L554" s="166"/>
      <c r="M554" s="166"/>
      <c r="N554" s="166"/>
      <c r="O554" s="166"/>
      <c r="P554" s="166"/>
      <c r="Q554" s="166"/>
      <c r="R554" s="166"/>
      <c r="S554" s="102"/>
      <c r="T554" s="166"/>
      <c r="U554" s="105">
        <f>SUM(U555:U555)</f>
        <v>0</v>
      </c>
      <c r="V554" s="102"/>
      <c r="W554" s="278"/>
      <c r="X554" s="166"/>
      <c r="Y554" s="105">
        <f>SUM(Y555:Y555)</f>
        <v>0</v>
      </c>
      <c r="AA554" s="101"/>
      <c r="AB554" s="101">
        <f t="shared" ref="AB554:AK554" si="296">SUM(AB555:AB555)</f>
        <v>0</v>
      </c>
      <c r="AC554" s="101"/>
      <c r="AD554" s="101">
        <f>SUM(AD555:AD555)</f>
        <v>0</v>
      </c>
      <c r="AE554" s="101"/>
      <c r="AF554" s="101"/>
      <c r="AG554" s="101"/>
      <c r="AH554" s="101">
        <f>SUM(AH555:AH555)</f>
        <v>0</v>
      </c>
      <c r="AI554" s="101"/>
      <c r="AJ554" s="166"/>
      <c r="AK554" s="101">
        <f t="shared" si="296"/>
        <v>0</v>
      </c>
      <c r="AL554" s="166"/>
      <c r="AM554" s="166"/>
      <c r="AN554" s="166"/>
      <c r="AO554" s="166"/>
      <c r="AP554" s="166"/>
      <c r="AQ554" s="166"/>
      <c r="AR554" s="166"/>
      <c r="AS554" s="166"/>
      <c r="AT554" s="166"/>
      <c r="AU554" s="166"/>
      <c r="AV554" s="101"/>
      <c r="AW554" s="101"/>
      <c r="AX554" s="101">
        <f>SUM(AX555:AX555)</f>
        <v>0</v>
      </c>
    </row>
    <row r="555" spans="2:50" s="154" customFormat="1" ht="13" outlineLevel="1">
      <c r="B555" s="160" t="s">
        <v>844</v>
      </c>
      <c r="C555" s="110" t="s">
        <v>845</v>
      </c>
      <c r="D555" s="109" t="s">
        <v>27</v>
      </c>
      <c r="E555" s="16">
        <v>42902</v>
      </c>
      <c r="F555" s="26" t="s">
        <v>12</v>
      </c>
      <c r="G555" s="46" t="s">
        <v>13</v>
      </c>
      <c r="H555" s="81">
        <f t="shared" ref="H555" si="297">SUM(I555:J555)</f>
        <v>490</v>
      </c>
      <c r="I555" s="108">
        <v>370</v>
      </c>
      <c r="J555" s="108">
        <v>120</v>
      </c>
      <c r="K555" s="258">
        <v>0</v>
      </c>
      <c r="L555" s="85" t="s">
        <v>1140</v>
      </c>
      <c r="M555" s="85" t="s">
        <v>1140</v>
      </c>
      <c r="N555" s="85" t="s">
        <v>1140</v>
      </c>
      <c r="O555" s="85" t="s">
        <v>1139</v>
      </c>
      <c r="P555" s="85" t="s">
        <v>1139</v>
      </c>
      <c r="Q555" s="85" t="s">
        <v>1139</v>
      </c>
      <c r="R555" s="85" t="s">
        <v>1139</v>
      </c>
      <c r="S555" s="179" t="s">
        <v>1286</v>
      </c>
      <c r="T555" s="85"/>
      <c r="U555" s="31">
        <f>SUMIF(T555,"Y",I555)</f>
        <v>0</v>
      </c>
      <c r="V555" s="80"/>
      <c r="W555" s="276"/>
      <c r="X555" s="85"/>
      <c r="Y555" s="85">
        <f>U555*X555</f>
        <v>0</v>
      </c>
      <c r="AA555" s="85"/>
      <c r="AB555" s="31">
        <f>SUMIF(AA555,"Y",K555)*X555</f>
        <v>0</v>
      </c>
      <c r="AC555" s="85"/>
      <c r="AD555" s="31">
        <f>(I555-AB555)*COUNTIF(AL555:AU555,"L")</f>
        <v>0</v>
      </c>
      <c r="AE555" s="31"/>
      <c r="AF555" s="85"/>
      <c r="AG555" s="85">
        <f>IFERROR(COUNTIF(AL555:AU555,"S")/(COUNTIF(AL555:AU555,"V")+COUNTIF(AL555:AU555,"S")),0)</f>
        <v>0</v>
      </c>
      <c r="AH555" s="31">
        <f>(Y555-AB555-AD555)*AG555</f>
        <v>0</v>
      </c>
      <c r="AI555" s="85"/>
      <c r="AJ555" s="31">
        <f t="shared" ref="AJ555" si="298">COUNTIF(AL555:AU555,"V")</f>
        <v>0</v>
      </c>
      <c r="AK555" s="31">
        <f>Y555-AB555-AD555-AH555</f>
        <v>0</v>
      </c>
      <c r="AL555" s="85"/>
      <c r="AM555" s="85"/>
      <c r="AN555" s="85"/>
      <c r="AO555" s="85"/>
      <c r="AP555" s="85"/>
      <c r="AQ555" s="85"/>
      <c r="AR555" s="85"/>
      <c r="AS555" s="85"/>
      <c r="AT555" s="85"/>
      <c r="AU555" s="85"/>
      <c r="AV555" s="31"/>
      <c r="AW555" s="31"/>
      <c r="AX555" s="31"/>
    </row>
    <row r="556" spans="2:50" s="154" customFormat="1" ht="13">
      <c r="B556" s="397" t="s">
        <v>1027</v>
      </c>
      <c r="C556" s="397"/>
      <c r="D556" s="397"/>
      <c r="E556" s="398"/>
      <c r="F556" s="99" t="s">
        <v>7</v>
      </c>
      <c r="G556" s="100"/>
      <c r="H556" s="101">
        <f>H557/60</f>
        <v>156</v>
      </c>
      <c r="I556" s="101">
        <f>I557/60</f>
        <v>24.333333333333332</v>
      </c>
      <c r="J556" s="101">
        <f>J557/60</f>
        <v>131.66666666666666</v>
      </c>
      <c r="K556" s="259">
        <f>K557/60</f>
        <v>0</v>
      </c>
      <c r="L556" s="166"/>
      <c r="M556" s="166"/>
      <c r="N556" s="166"/>
      <c r="O556" s="166"/>
      <c r="P556" s="166"/>
      <c r="Q556" s="166"/>
      <c r="R556" s="166"/>
      <c r="S556" s="102"/>
      <c r="T556" s="166"/>
      <c r="U556" s="101">
        <f>U557/60</f>
        <v>0</v>
      </c>
      <c r="V556" s="102"/>
      <c r="W556" s="278"/>
      <c r="X556" s="166"/>
      <c r="Y556" s="101">
        <f>Y557/60</f>
        <v>0</v>
      </c>
      <c r="AA556" s="101"/>
      <c r="AB556" s="101">
        <f t="shared" ref="AB556:AK556" si="299">AB557/60</f>
        <v>0</v>
      </c>
      <c r="AC556" s="101"/>
      <c r="AD556" s="101">
        <f>AD557/60</f>
        <v>0</v>
      </c>
      <c r="AE556" s="101"/>
      <c r="AF556" s="101"/>
      <c r="AG556" s="101"/>
      <c r="AH556" s="101">
        <f>AH557/60</f>
        <v>0</v>
      </c>
      <c r="AI556" s="101"/>
      <c r="AJ556" s="166"/>
      <c r="AK556" s="101">
        <f t="shared" si="299"/>
        <v>0</v>
      </c>
      <c r="AL556" s="166"/>
      <c r="AM556" s="166"/>
      <c r="AN556" s="166"/>
      <c r="AO556" s="166"/>
      <c r="AP556" s="166"/>
      <c r="AQ556" s="166"/>
      <c r="AR556" s="166"/>
      <c r="AS556" s="166"/>
      <c r="AT556" s="166"/>
      <c r="AU556" s="166"/>
      <c r="AV556" s="101"/>
      <c r="AW556" s="101"/>
      <c r="AX556" s="101">
        <f>AX557/60</f>
        <v>0</v>
      </c>
    </row>
    <row r="557" spans="2:50" s="154" customFormat="1" ht="13">
      <c r="B557" s="397"/>
      <c r="C557" s="397"/>
      <c r="D557" s="397"/>
      <c r="E557" s="398"/>
      <c r="F557" s="103" t="s">
        <v>8</v>
      </c>
      <c r="G557" s="104"/>
      <c r="H557" s="105">
        <f>SUM(I558:J567)</f>
        <v>9360</v>
      </c>
      <c r="I557" s="105">
        <f>SUMIF(F558:F567,"DQA",$I558:$I567)</f>
        <v>1460</v>
      </c>
      <c r="J557" s="105">
        <f>SUMIF(F558:F567,"DQA",$J558:$J567)</f>
        <v>7900</v>
      </c>
      <c r="K557" s="260">
        <f>SUM(K558:K567)</f>
        <v>0</v>
      </c>
      <c r="L557" s="166"/>
      <c r="M557" s="166"/>
      <c r="N557" s="166"/>
      <c r="O557" s="166"/>
      <c r="P557" s="166"/>
      <c r="Q557" s="166"/>
      <c r="R557" s="166"/>
      <c r="S557" s="102"/>
      <c r="T557" s="166"/>
      <c r="U557" s="105">
        <f>SUM(U558:U567)</f>
        <v>0</v>
      </c>
      <c r="V557" s="102"/>
      <c r="W557" s="278"/>
      <c r="X557" s="166"/>
      <c r="Y557" s="105">
        <f>SUM(Y558:Y567)</f>
        <v>0</v>
      </c>
      <c r="AA557" s="101"/>
      <c r="AB557" s="101">
        <f t="shared" ref="AB557" si="300">SUM(AB558:AB567)</f>
        <v>0</v>
      </c>
      <c r="AC557" s="101"/>
      <c r="AD557" s="101">
        <f>SUM(AD558:AD567)</f>
        <v>0</v>
      </c>
      <c r="AE557" s="101"/>
      <c r="AF557" s="101"/>
      <c r="AG557" s="101"/>
      <c r="AH557" s="101">
        <f>SUM(AH558:AH567)</f>
        <v>0</v>
      </c>
      <c r="AI557" s="101"/>
      <c r="AJ557" s="166"/>
      <c r="AK557" s="101">
        <f t="shared" ref="AK557" si="301">SUM(AK558:AK567)</f>
        <v>0</v>
      </c>
      <c r="AL557" s="166"/>
      <c r="AM557" s="166"/>
      <c r="AN557" s="166"/>
      <c r="AO557" s="166"/>
      <c r="AP557" s="166"/>
      <c r="AQ557" s="166"/>
      <c r="AR557" s="166"/>
      <c r="AS557" s="166"/>
      <c r="AT557" s="166"/>
      <c r="AU557" s="166"/>
      <c r="AV557" s="101"/>
      <c r="AW557" s="101"/>
      <c r="AX557" s="101">
        <f t="shared" ref="AX557" si="302">SUM(AX558:AX567)</f>
        <v>0</v>
      </c>
    </row>
    <row r="558" spans="2:50" s="154" customFormat="1" ht="13" outlineLevel="1">
      <c r="B558" s="160" t="s">
        <v>1028</v>
      </c>
      <c r="C558" s="6" t="s">
        <v>1038</v>
      </c>
      <c r="D558" s="25" t="s">
        <v>50</v>
      </c>
      <c r="E558" s="16">
        <v>43524</v>
      </c>
      <c r="F558" s="26" t="s">
        <v>12</v>
      </c>
      <c r="G558" s="46" t="s">
        <v>943</v>
      </c>
      <c r="H558" s="81">
        <f t="shared" ref="H558:H567" si="303">SUM(I558:J558)</f>
        <v>90</v>
      </c>
      <c r="I558" s="108">
        <v>45</v>
      </c>
      <c r="J558" s="108">
        <v>45</v>
      </c>
      <c r="K558" s="258">
        <v>0</v>
      </c>
      <c r="L558" s="85" t="s">
        <v>1139</v>
      </c>
      <c r="M558" s="85" t="s">
        <v>1139</v>
      </c>
      <c r="N558" s="85" t="s">
        <v>1140</v>
      </c>
      <c r="O558" s="85" t="s">
        <v>1140</v>
      </c>
      <c r="P558" s="85" t="s">
        <v>1139</v>
      </c>
      <c r="Q558" s="85" t="s">
        <v>1139</v>
      </c>
      <c r="R558" s="85" t="s">
        <v>1139</v>
      </c>
      <c r="S558" s="179" t="s">
        <v>1283</v>
      </c>
      <c r="T558" s="85"/>
      <c r="U558" s="31">
        <f t="shared" ref="U558:U567" si="304">SUMIF(T558,"Y",I558)</f>
        <v>0</v>
      </c>
      <c r="V558" s="80"/>
      <c r="W558" s="276"/>
      <c r="X558" s="85"/>
      <c r="Y558" s="85">
        <f t="shared" ref="Y558:Y567" si="305">U558*X558</f>
        <v>0</v>
      </c>
      <c r="AA558" s="85"/>
      <c r="AB558" s="31">
        <f t="shared" ref="AB558:AB567" si="306">SUMIF(AA558,"Y",K558)*X558</f>
        <v>0</v>
      </c>
      <c r="AC558" s="85"/>
      <c r="AD558" s="31">
        <f t="shared" ref="AD558:AD567" si="307">(I558-AB558)*COUNTIF(AL558:AU558,"L")</f>
        <v>0</v>
      </c>
      <c r="AE558" s="31"/>
      <c r="AF558" s="85"/>
      <c r="AG558" s="85">
        <f t="shared" ref="AG558:AG567" si="308">IFERROR(COUNTIF(AL558:AU558,"S")/(COUNTIF(AL558:AU558,"V")+COUNTIF(AL558:AU558,"S")),0)</f>
        <v>0</v>
      </c>
      <c r="AH558" s="31">
        <f t="shared" ref="AH558:AH567" si="309">(Y558-AB558-AD558)*AG558</f>
        <v>0</v>
      </c>
      <c r="AI558" s="85"/>
      <c r="AJ558" s="31">
        <f t="shared" ref="AJ558:AJ567" si="310">COUNTIF(AL558:AU558,"V")</f>
        <v>0</v>
      </c>
      <c r="AK558" s="31">
        <f t="shared" ref="AK558:AK567" si="311">Y558-AB558-AD558-AH558</f>
        <v>0</v>
      </c>
      <c r="AL558" s="85"/>
      <c r="AM558" s="85"/>
      <c r="AN558" s="85"/>
      <c r="AO558" s="85"/>
      <c r="AP558" s="85"/>
      <c r="AQ558" s="85"/>
      <c r="AR558" s="85"/>
      <c r="AS558" s="85"/>
      <c r="AT558" s="85"/>
      <c r="AU558" s="85"/>
      <c r="AV558" s="31"/>
      <c r="AW558" s="31"/>
      <c r="AX558" s="31"/>
    </row>
    <row r="559" spans="2:50" s="154" customFormat="1" ht="13" outlineLevel="1">
      <c r="B559" s="160" t="s">
        <v>1029</v>
      </c>
      <c r="C559" s="6" t="s">
        <v>1040</v>
      </c>
      <c r="D559" s="25" t="s">
        <v>50</v>
      </c>
      <c r="E559" s="16">
        <v>43524</v>
      </c>
      <c r="F559" s="26" t="s">
        <v>12</v>
      </c>
      <c r="G559" s="46" t="s">
        <v>943</v>
      </c>
      <c r="H559" s="81">
        <f t="shared" si="303"/>
        <v>250</v>
      </c>
      <c r="I559" s="108">
        <v>125</v>
      </c>
      <c r="J559" s="108">
        <v>125</v>
      </c>
      <c r="K559" s="258">
        <v>0</v>
      </c>
      <c r="L559" s="85" t="s">
        <v>1139</v>
      </c>
      <c r="M559" s="85" t="s">
        <v>1139</v>
      </c>
      <c r="N559" s="85" t="s">
        <v>1140</v>
      </c>
      <c r="O559" s="85" t="s">
        <v>1140</v>
      </c>
      <c r="P559" s="85" t="s">
        <v>1139</v>
      </c>
      <c r="Q559" s="85" t="s">
        <v>1139</v>
      </c>
      <c r="R559" s="85" t="s">
        <v>1139</v>
      </c>
      <c r="S559" s="179" t="s">
        <v>1283</v>
      </c>
      <c r="T559" s="85"/>
      <c r="U559" s="31">
        <f t="shared" si="304"/>
        <v>0</v>
      </c>
      <c r="V559" s="80"/>
      <c r="W559" s="276"/>
      <c r="X559" s="85"/>
      <c r="Y559" s="85">
        <f t="shared" si="305"/>
        <v>0</v>
      </c>
      <c r="AA559" s="85"/>
      <c r="AB559" s="31">
        <f t="shared" si="306"/>
        <v>0</v>
      </c>
      <c r="AC559" s="85"/>
      <c r="AD559" s="31">
        <f t="shared" si="307"/>
        <v>0</v>
      </c>
      <c r="AE559" s="31"/>
      <c r="AF559" s="85"/>
      <c r="AG559" s="85">
        <f t="shared" si="308"/>
        <v>0</v>
      </c>
      <c r="AH559" s="31">
        <f t="shared" si="309"/>
        <v>0</v>
      </c>
      <c r="AI559" s="85"/>
      <c r="AJ559" s="31">
        <f t="shared" si="310"/>
        <v>0</v>
      </c>
      <c r="AK559" s="31">
        <f t="shared" si="311"/>
        <v>0</v>
      </c>
      <c r="AL559" s="85"/>
      <c r="AM559" s="85"/>
      <c r="AN559" s="85"/>
      <c r="AO559" s="85"/>
      <c r="AP559" s="85"/>
      <c r="AQ559" s="85"/>
      <c r="AR559" s="85"/>
      <c r="AS559" s="85"/>
      <c r="AT559" s="85"/>
      <c r="AU559" s="85"/>
      <c r="AV559" s="31"/>
      <c r="AW559" s="31"/>
      <c r="AX559" s="31"/>
    </row>
    <row r="560" spans="2:50" s="154" customFormat="1" ht="13" outlineLevel="1">
      <c r="B560" s="160" t="s">
        <v>1030</v>
      </c>
      <c r="C560" s="59" t="s">
        <v>1041</v>
      </c>
      <c r="D560" s="49" t="s">
        <v>50</v>
      </c>
      <c r="E560" s="16">
        <v>43524</v>
      </c>
      <c r="F560" s="26" t="s">
        <v>12</v>
      </c>
      <c r="G560" s="46" t="s">
        <v>943</v>
      </c>
      <c r="H560" s="81">
        <f t="shared" si="303"/>
        <v>1135</v>
      </c>
      <c r="I560" s="108">
        <v>175</v>
      </c>
      <c r="J560" s="108">
        <v>960</v>
      </c>
      <c r="K560" s="258">
        <v>0</v>
      </c>
      <c r="L560" s="85" t="s">
        <v>1139</v>
      </c>
      <c r="M560" s="85" t="s">
        <v>1139</v>
      </c>
      <c r="N560" s="85" t="s">
        <v>1140</v>
      </c>
      <c r="O560" s="85" t="s">
        <v>1140</v>
      </c>
      <c r="P560" s="85" t="s">
        <v>1139</v>
      </c>
      <c r="Q560" s="85" t="s">
        <v>1139</v>
      </c>
      <c r="R560" s="85" t="s">
        <v>1139</v>
      </c>
      <c r="S560" s="179" t="s">
        <v>1283</v>
      </c>
      <c r="T560" s="85"/>
      <c r="U560" s="31">
        <f t="shared" si="304"/>
        <v>0</v>
      </c>
      <c r="V560" s="80"/>
      <c r="W560" s="276"/>
      <c r="X560" s="85"/>
      <c r="Y560" s="85">
        <f t="shared" si="305"/>
        <v>0</v>
      </c>
      <c r="AA560" s="85"/>
      <c r="AB560" s="31">
        <f t="shared" si="306"/>
        <v>0</v>
      </c>
      <c r="AC560" s="85"/>
      <c r="AD560" s="31">
        <f t="shared" si="307"/>
        <v>0</v>
      </c>
      <c r="AE560" s="31"/>
      <c r="AF560" s="85"/>
      <c r="AG560" s="85">
        <f t="shared" si="308"/>
        <v>0</v>
      </c>
      <c r="AH560" s="31">
        <f t="shared" si="309"/>
        <v>0</v>
      </c>
      <c r="AI560" s="85"/>
      <c r="AJ560" s="31">
        <f t="shared" si="310"/>
        <v>0</v>
      </c>
      <c r="AK560" s="31">
        <f t="shared" si="311"/>
        <v>0</v>
      </c>
      <c r="AL560" s="85"/>
      <c r="AM560" s="85"/>
      <c r="AN560" s="85"/>
      <c r="AO560" s="85"/>
      <c r="AP560" s="85"/>
      <c r="AQ560" s="85"/>
      <c r="AR560" s="85"/>
      <c r="AS560" s="85"/>
      <c r="AT560" s="85"/>
      <c r="AU560" s="85"/>
      <c r="AV560" s="31"/>
      <c r="AW560" s="31"/>
      <c r="AX560" s="31"/>
    </row>
    <row r="561" spans="2:50" s="154" customFormat="1" ht="13" outlineLevel="1">
      <c r="B561" s="160" t="s">
        <v>1031</v>
      </c>
      <c r="C561" s="59" t="s">
        <v>1047</v>
      </c>
      <c r="D561" s="49" t="s">
        <v>1008</v>
      </c>
      <c r="E561" s="16">
        <v>43710</v>
      </c>
      <c r="F561" s="26" t="s">
        <v>12</v>
      </c>
      <c r="G561" s="46" t="s">
        <v>943</v>
      </c>
      <c r="H561" s="81">
        <f t="shared" si="303"/>
        <v>380</v>
      </c>
      <c r="I561" s="108">
        <v>130</v>
      </c>
      <c r="J561" s="108">
        <v>250</v>
      </c>
      <c r="K561" s="258">
        <v>0</v>
      </c>
      <c r="L561" s="85" t="s">
        <v>1139</v>
      </c>
      <c r="M561" s="85" t="s">
        <v>1139</v>
      </c>
      <c r="N561" s="85" t="s">
        <v>1140</v>
      </c>
      <c r="O561" s="85" t="s">
        <v>1140</v>
      </c>
      <c r="P561" s="85" t="s">
        <v>1139</v>
      </c>
      <c r="Q561" s="85" t="s">
        <v>1139</v>
      </c>
      <c r="R561" s="85" t="s">
        <v>1139</v>
      </c>
      <c r="S561" s="179" t="s">
        <v>1283</v>
      </c>
      <c r="T561" s="85"/>
      <c r="U561" s="31">
        <f t="shared" si="304"/>
        <v>0</v>
      </c>
      <c r="V561" s="80"/>
      <c r="W561" s="276"/>
      <c r="X561" s="85"/>
      <c r="Y561" s="85">
        <f t="shared" si="305"/>
        <v>0</v>
      </c>
      <c r="AA561" s="85"/>
      <c r="AB561" s="31">
        <f t="shared" si="306"/>
        <v>0</v>
      </c>
      <c r="AC561" s="85"/>
      <c r="AD561" s="31">
        <f t="shared" si="307"/>
        <v>0</v>
      </c>
      <c r="AE561" s="31"/>
      <c r="AF561" s="85"/>
      <c r="AG561" s="85">
        <f t="shared" si="308"/>
        <v>0</v>
      </c>
      <c r="AH561" s="31">
        <f t="shared" si="309"/>
        <v>0</v>
      </c>
      <c r="AI561" s="85"/>
      <c r="AJ561" s="31">
        <f t="shared" si="310"/>
        <v>0</v>
      </c>
      <c r="AK561" s="31">
        <f t="shared" si="311"/>
        <v>0</v>
      </c>
      <c r="AL561" s="85"/>
      <c r="AM561" s="85"/>
      <c r="AN561" s="85"/>
      <c r="AO561" s="85"/>
      <c r="AP561" s="85"/>
      <c r="AQ561" s="85"/>
      <c r="AR561" s="85"/>
      <c r="AS561" s="85"/>
      <c r="AT561" s="85"/>
      <c r="AU561" s="85"/>
      <c r="AV561" s="31"/>
      <c r="AW561" s="31"/>
      <c r="AX561" s="31"/>
    </row>
    <row r="562" spans="2:50" s="154" customFormat="1" ht="13" outlineLevel="1">
      <c r="B562" s="160" t="s">
        <v>1032</v>
      </c>
      <c r="C562" s="59" t="s">
        <v>1042</v>
      </c>
      <c r="D562" s="49" t="s">
        <v>50</v>
      </c>
      <c r="E562" s="16">
        <v>43524</v>
      </c>
      <c r="F562" s="26" t="s">
        <v>12</v>
      </c>
      <c r="G562" s="46" t="s">
        <v>943</v>
      </c>
      <c r="H562" s="81">
        <f t="shared" si="303"/>
        <v>2080</v>
      </c>
      <c r="I562" s="108">
        <v>300</v>
      </c>
      <c r="J562" s="108">
        <v>1780</v>
      </c>
      <c r="K562" s="258">
        <v>0</v>
      </c>
      <c r="L562" s="85" t="s">
        <v>1139</v>
      </c>
      <c r="M562" s="85" t="s">
        <v>1139</v>
      </c>
      <c r="N562" s="85" t="s">
        <v>1140</v>
      </c>
      <c r="O562" s="85" t="s">
        <v>1140</v>
      </c>
      <c r="P562" s="85" t="s">
        <v>1139</v>
      </c>
      <c r="Q562" s="85" t="s">
        <v>1139</v>
      </c>
      <c r="R562" s="85" t="s">
        <v>1139</v>
      </c>
      <c r="S562" s="179" t="s">
        <v>1283</v>
      </c>
      <c r="T562" s="85"/>
      <c r="U562" s="31">
        <f t="shared" si="304"/>
        <v>0</v>
      </c>
      <c r="V562" s="80"/>
      <c r="W562" s="276"/>
      <c r="X562" s="85"/>
      <c r="Y562" s="85">
        <f t="shared" si="305"/>
        <v>0</v>
      </c>
      <c r="AA562" s="85"/>
      <c r="AB562" s="31">
        <f t="shared" si="306"/>
        <v>0</v>
      </c>
      <c r="AC562" s="85"/>
      <c r="AD562" s="31">
        <f t="shared" si="307"/>
        <v>0</v>
      </c>
      <c r="AE562" s="31"/>
      <c r="AF562" s="85"/>
      <c r="AG562" s="85">
        <f t="shared" si="308"/>
        <v>0</v>
      </c>
      <c r="AH562" s="31">
        <f t="shared" si="309"/>
        <v>0</v>
      </c>
      <c r="AI562" s="85"/>
      <c r="AJ562" s="31">
        <f t="shared" si="310"/>
        <v>0</v>
      </c>
      <c r="AK562" s="31">
        <f t="shared" si="311"/>
        <v>0</v>
      </c>
      <c r="AL562" s="85"/>
      <c r="AM562" s="85"/>
      <c r="AN562" s="85"/>
      <c r="AO562" s="85"/>
      <c r="AP562" s="85"/>
      <c r="AQ562" s="85"/>
      <c r="AR562" s="85"/>
      <c r="AS562" s="85"/>
      <c r="AT562" s="85"/>
      <c r="AU562" s="85"/>
      <c r="AV562" s="31"/>
      <c r="AW562" s="31"/>
      <c r="AX562" s="31"/>
    </row>
    <row r="563" spans="2:50" s="154" customFormat="1" ht="13" outlineLevel="1">
      <c r="B563" s="160" t="s">
        <v>1033</v>
      </c>
      <c r="C563" s="59" t="s">
        <v>1043</v>
      </c>
      <c r="D563" s="49" t="s">
        <v>50</v>
      </c>
      <c r="E563" s="16">
        <v>43524</v>
      </c>
      <c r="F563" s="26" t="s">
        <v>12</v>
      </c>
      <c r="G563" s="46" t="s">
        <v>943</v>
      </c>
      <c r="H563" s="81">
        <f t="shared" si="303"/>
        <v>820</v>
      </c>
      <c r="I563" s="108">
        <v>110</v>
      </c>
      <c r="J563" s="108">
        <v>710</v>
      </c>
      <c r="K563" s="258">
        <v>0</v>
      </c>
      <c r="L563" s="85" t="s">
        <v>1139</v>
      </c>
      <c r="M563" s="85" t="s">
        <v>1139</v>
      </c>
      <c r="N563" s="85" t="s">
        <v>1140</v>
      </c>
      <c r="O563" s="85" t="s">
        <v>1140</v>
      </c>
      <c r="P563" s="85" t="s">
        <v>1139</v>
      </c>
      <c r="Q563" s="85" t="s">
        <v>1139</v>
      </c>
      <c r="R563" s="85" t="s">
        <v>1139</v>
      </c>
      <c r="S563" s="179" t="s">
        <v>1283</v>
      </c>
      <c r="T563" s="85"/>
      <c r="U563" s="31">
        <f t="shared" si="304"/>
        <v>0</v>
      </c>
      <c r="V563" s="80"/>
      <c r="W563" s="276"/>
      <c r="X563" s="85"/>
      <c r="Y563" s="85">
        <f t="shared" si="305"/>
        <v>0</v>
      </c>
      <c r="AA563" s="85"/>
      <c r="AB563" s="31">
        <f t="shared" si="306"/>
        <v>0</v>
      </c>
      <c r="AC563" s="85"/>
      <c r="AD563" s="31">
        <f t="shared" si="307"/>
        <v>0</v>
      </c>
      <c r="AE563" s="31"/>
      <c r="AF563" s="85"/>
      <c r="AG563" s="85">
        <f t="shared" si="308"/>
        <v>0</v>
      </c>
      <c r="AH563" s="31">
        <f t="shared" si="309"/>
        <v>0</v>
      </c>
      <c r="AI563" s="85"/>
      <c r="AJ563" s="31">
        <f t="shared" si="310"/>
        <v>0</v>
      </c>
      <c r="AK563" s="31">
        <f t="shared" si="311"/>
        <v>0</v>
      </c>
      <c r="AL563" s="85"/>
      <c r="AM563" s="85"/>
      <c r="AN563" s="85"/>
      <c r="AO563" s="85"/>
      <c r="AP563" s="85"/>
      <c r="AQ563" s="85"/>
      <c r="AR563" s="85"/>
      <c r="AS563" s="85"/>
      <c r="AT563" s="85"/>
      <c r="AU563" s="85"/>
      <c r="AV563" s="31"/>
      <c r="AW563" s="31"/>
      <c r="AX563" s="31"/>
    </row>
    <row r="564" spans="2:50" s="154" customFormat="1" ht="13" outlineLevel="1">
      <c r="B564" s="160" t="s">
        <v>1034</v>
      </c>
      <c r="C564" s="59" t="s">
        <v>1044</v>
      </c>
      <c r="D564" s="49" t="s">
        <v>989</v>
      </c>
      <c r="E564" s="16">
        <v>43524</v>
      </c>
      <c r="F564" s="26" t="s">
        <v>12</v>
      </c>
      <c r="G564" s="46" t="s">
        <v>943</v>
      </c>
      <c r="H564" s="81">
        <f t="shared" si="303"/>
        <v>940</v>
      </c>
      <c r="I564" s="108">
        <v>400</v>
      </c>
      <c r="J564" s="108">
        <v>540</v>
      </c>
      <c r="K564" s="258">
        <v>0</v>
      </c>
      <c r="L564" s="85" t="s">
        <v>1139</v>
      </c>
      <c r="M564" s="85" t="s">
        <v>1139</v>
      </c>
      <c r="N564" s="85" t="s">
        <v>1140</v>
      </c>
      <c r="O564" s="85" t="s">
        <v>1140</v>
      </c>
      <c r="P564" s="85" t="s">
        <v>1139</v>
      </c>
      <c r="Q564" s="85" t="s">
        <v>1139</v>
      </c>
      <c r="R564" s="85" t="s">
        <v>1139</v>
      </c>
      <c r="S564" s="179" t="s">
        <v>1283</v>
      </c>
      <c r="T564" s="85"/>
      <c r="U564" s="31">
        <f t="shared" si="304"/>
        <v>0</v>
      </c>
      <c r="V564" s="80"/>
      <c r="W564" s="276"/>
      <c r="X564" s="85"/>
      <c r="Y564" s="85">
        <f t="shared" si="305"/>
        <v>0</v>
      </c>
      <c r="AA564" s="85"/>
      <c r="AB564" s="31">
        <f t="shared" si="306"/>
        <v>0</v>
      </c>
      <c r="AC564" s="85"/>
      <c r="AD564" s="31">
        <f t="shared" si="307"/>
        <v>0</v>
      </c>
      <c r="AE564" s="31"/>
      <c r="AF564" s="85"/>
      <c r="AG564" s="85">
        <f t="shared" si="308"/>
        <v>0</v>
      </c>
      <c r="AH564" s="31">
        <f t="shared" si="309"/>
        <v>0</v>
      </c>
      <c r="AI564" s="85"/>
      <c r="AJ564" s="31">
        <f t="shared" si="310"/>
        <v>0</v>
      </c>
      <c r="AK564" s="31">
        <f t="shared" si="311"/>
        <v>0</v>
      </c>
      <c r="AL564" s="85"/>
      <c r="AM564" s="85"/>
      <c r="AN564" s="85"/>
      <c r="AO564" s="85"/>
      <c r="AP564" s="85"/>
      <c r="AQ564" s="85"/>
      <c r="AR564" s="85"/>
      <c r="AS564" s="85"/>
      <c r="AT564" s="85"/>
      <c r="AU564" s="85"/>
      <c r="AV564" s="31"/>
      <c r="AW564" s="31"/>
      <c r="AX564" s="31"/>
    </row>
    <row r="565" spans="2:50" s="154" customFormat="1" ht="13" outlineLevel="1">
      <c r="B565" s="160" t="s">
        <v>1035</v>
      </c>
      <c r="C565" s="59" t="s">
        <v>1045</v>
      </c>
      <c r="D565" s="49" t="s">
        <v>50</v>
      </c>
      <c r="E565" s="16">
        <v>43524</v>
      </c>
      <c r="F565" s="26" t="s">
        <v>12</v>
      </c>
      <c r="G565" s="46" t="s">
        <v>1247</v>
      </c>
      <c r="H565" s="81">
        <f t="shared" si="303"/>
        <v>680</v>
      </c>
      <c r="I565" s="108">
        <v>80</v>
      </c>
      <c r="J565" s="108">
        <v>600</v>
      </c>
      <c r="K565" s="258">
        <v>0</v>
      </c>
      <c r="L565" s="85" t="s">
        <v>1139</v>
      </c>
      <c r="M565" s="85" t="s">
        <v>1139</v>
      </c>
      <c r="N565" s="85" t="s">
        <v>1140</v>
      </c>
      <c r="O565" s="85" t="s">
        <v>1140</v>
      </c>
      <c r="P565" s="85" t="s">
        <v>1139</v>
      </c>
      <c r="Q565" s="85" t="s">
        <v>1139</v>
      </c>
      <c r="R565" s="85" t="s">
        <v>1139</v>
      </c>
      <c r="S565" s="179" t="s">
        <v>1283</v>
      </c>
      <c r="T565" s="85"/>
      <c r="U565" s="31">
        <f t="shared" si="304"/>
        <v>0</v>
      </c>
      <c r="V565" s="80"/>
      <c r="W565" s="276"/>
      <c r="X565" s="85"/>
      <c r="Y565" s="85">
        <f t="shared" si="305"/>
        <v>0</v>
      </c>
      <c r="AA565" s="85"/>
      <c r="AB565" s="31">
        <f t="shared" si="306"/>
        <v>0</v>
      </c>
      <c r="AC565" s="85"/>
      <c r="AD565" s="31">
        <f t="shared" si="307"/>
        <v>0</v>
      </c>
      <c r="AE565" s="31"/>
      <c r="AF565" s="85"/>
      <c r="AG565" s="85">
        <f t="shared" si="308"/>
        <v>0</v>
      </c>
      <c r="AH565" s="31">
        <f t="shared" si="309"/>
        <v>0</v>
      </c>
      <c r="AI565" s="85"/>
      <c r="AJ565" s="31">
        <f t="shared" si="310"/>
        <v>0</v>
      </c>
      <c r="AK565" s="31">
        <f t="shared" si="311"/>
        <v>0</v>
      </c>
      <c r="AL565" s="85"/>
      <c r="AM565" s="85"/>
      <c r="AN565" s="85"/>
      <c r="AO565" s="85"/>
      <c r="AP565" s="85"/>
      <c r="AQ565" s="85"/>
      <c r="AR565" s="85"/>
      <c r="AS565" s="85"/>
      <c r="AT565" s="85"/>
      <c r="AU565" s="85"/>
      <c r="AV565" s="31"/>
      <c r="AW565" s="31"/>
      <c r="AX565" s="31"/>
    </row>
    <row r="566" spans="2:50" s="154" customFormat="1" ht="13" outlineLevel="1">
      <c r="B566" s="160" t="s">
        <v>1036</v>
      </c>
      <c r="C566" s="6" t="s">
        <v>1039</v>
      </c>
      <c r="D566" s="25" t="s">
        <v>50</v>
      </c>
      <c r="E566" s="16">
        <v>43524</v>
      </c>
      <c r="F566" s="26" t="s">
        <v>12</v>
      </c>
      <c r="G566" s="46" t="s">
        <v>1247</v>
      </c>
      <c r="H566" s="81">
        <f t="shared" si="303"/>
        <v>60</v>
      </c>
      <c r="I566" s="108">
        <v>30</v>
      </c>
      <c r="J566" s="108">
        <v>30</v>
      </c>
      <c r="K566" s="258">
        <v>0</v>
      </c>
      <c r="L566" s="85" t="s">
        <v>1139</v>
      </c>
      <c r="M566" s="85" t="s">
        <v>1139</v>
      </c>
      <c r="N566" s="85" t="s">
        <v>1140</v>
      </c>
      <c r="O566" s="85" t="s">
        <v>1140</v>
      </c>
      <c r="P566" s="85" t="s">
        <v>1139</v>
      </c>
      <c r="Q566" s="85" t="s">
        <v>1139</v>
      </c>
      <c r="R566" s="85" t="s">
        <v>1139</v>
      </c>
      <c r="S566" s="179" t="s">
        <v>1283</v>
      </c>
      <c r="T566" s="85"/>
      <c r="U566" s="31">
        <f t="shared" si="304"/>
        <v>0</v>
      </c>
      <c r="V566" s="80"/>
      <c r="W566" s="276"/>
      <c r="X566" s="85"/>
      <c r="Y566" s="85">
        <f t="shared" si="305"/>
        <v>0</v>
      </c>
      <c r="AA566" s="85"/>
      <c r="AB566" s="31">
        <f t="shared" si="306"/>
        <v>0</v>
      </c>
      <c r="AC566" s="85"/>
      <c r="AD566" s="31">
        <f t="shared" si="307"/>
        <v>0</v>
      </c>
      <c r="AE566" s="31"/>
      <c r="AF566" s="85"/>
      <c r="AG566" s="85">
        <f t="shared" si="308"/>
        <v>0</v>
      </c>
      <c r="AH566" s="31">
        <f t="shared" si="309"/>
        <v>0</v>
      </c>
      <c r="AI566" s="85"/>
      <c r="AJ566" s="31">
        <f t="shared" si="310"/>
        <v>0</v>
      </c>
      <c r="AK566" s="31">
        <f t="shared" si="311"/>
        <v>0</v>
      </c>
      <c r="AL566" s="85"/>
      <c r="AM566" s="85"/>
      <c r="AN566" s="85"/>
      <c r="AO566" s="85"/>
      <c r="AP566" s="85"/>
      <c r="AQ566" s="85"/>
      <c r="AR566" s="85"/>
      <c r="AS566" s="85"/>
      <c r="AT566" s="85"/>
      <c r="AU566" s="85"/>
      <c r="AV566" s="31"/>
      <c r="AW566" s="31"/>
      <c r="AX566" s="31"/>
    </row>
    <row r="567" spans="2:50" s="154" customFormat="1" ht="13" outlineLevel="1">
      <c r="B567" s="160" t="s">
        <v>1037</v>
      </c>
      <c r="C567" s="6" t="s">
        <v>1046</v>
      </c>
      <c r="D567" s="25" t="s">
        <v>989</v>
      </c>
      <c r="E567" s="16">
        <v>43524</v>
      </c>
      <c r="F567" s="26" t="s">
        <v>12</v>
      </c>
      <c r="G567" s="46" t="s">
        <v>943</v>
      </c>
      <c r="H567" s="81">
        <f t="shared" si="303"/>
        <v>2925</v>
      </c>
      <c r="I567" s="108">
        <v>65</v>
      </c>
      <c r="J567" s="108">
        <v>2860</v>
      </c>
      <c r="K567" s="258">
        <v>0</v>
      </c>
      <c r="L567" s="85" t="s">
        <v>1139</v>
      </c>
      <c r="M567" s="85" t="s">
        <v>1139</v>
      </c>
      <c r="N567" s="85" t="s">
        <v>1140</v>
      </c>
      <c r="O567" s="85" t="s">
        <v>1140</v>
      </c>
      <c r="P567" s="85" t="s">
        <v>1139</v>
      </c>
      <c r="Q567" s="85" t="s">
        <v>1139</v>
      </c>
      <c r="R567" s="85" t="s">
        <v>1139</v>
      </c>
      <c r="S567" s="179" t="s">
        <v>1283</v>
      </c>
      <c r="T567" s="85"/>
      <c r="U567" s="31">
        <f t="shared" si="304"/>
        <v>0</v>
      </c>
      <c r="V567" s="80"/>
      <c r="W567" s="276"/>
      <c r="X567" s="85"/>
      <c r="Y567" s="85">
        <f t="shared" si="305"/>
        <v>0</v>
      </c>
      <c r="AA567" s="85"/>
      <c r="AB567" s="31">
        <f t="shared" si="306"/>
        <v>0</v>
      </c>
      <c r="AC567" s="85"/>
      <c r="AD567" s="31">
        <f t="shared" si="307"/>
        <v>0</v>
      </c>
      <c r="AE567" s="31"/>
      <c r="AF567" s="85"/>
      <c r="AG567" s="85">
        <f t="shared" si="308"/>
        <v>0</v>
      </c>
      <c r="AH567" s="31">
        <f t="shared" si="309"/>
        <v>0</v>
      </c>
      <c r="AI567" s="85"/>
      <c r="AJ567" s="31">
        <f t="shared" si="310"/>
        <v>0</v>
      </c>
      <c r="AK567" s="31">
        <f t="shared" si="311"/>
        <v>0</v>
      </c>
      <c r="AL567" s="85"/>
      <c r="AM567" s="85"/>
      <c r="AN567" s="85"/>
      <c r="AO567" s="85"/>
      <c r="AP567" s="85"/>
      <c r="AQ567" s="85"/>
      <c r="AR567" s="85"/>
      <c r="AS567" s="85"/>
      <c r="AT567" s="85"/>
      <c r="AU567" s="85"/>
      <c r="AV567" s="31"/>
      <c r="AW567" s="31"/>
      <c r="AX567" s="31"/>
    </row>
    <row r="568" spans="2:50" s="154" customFormat="1" ht="13">
      <c r="B568" s="397" t="s">
        <v>1081</v>
      </c>
      <c r="C568" s="397"/>
      <c r="D568" s="397"/>
      <c r="E568" s="398"/>
      <c r="F568" s="99" t="s">
        <v>7</v>
      </c>
      <c r="G568" s="100"/>
      <c r="H568" s="101">
        <f>H569/60</f>
        <v>139.75</v>
      </c>
      <c r="I568" s="101">
        <f>I569/60</f>
        <v>24.916666666666668</v>
      </c>
      <c r="J568" s="101">
        <f>J569/60</f>
        <v>114.83333333333333</v>
      </c>
      <c r="K568" s="259">
        <f>K569/60</f>
        <v>0</v>
      </c>
      <c r="L568" s="166"/>
      <c r="M568" s="166"/>
      <c r="N568" s="166"/>
      <c r="O568" s="166"/>
      <c r="P568" s="166"/>
      <c r="Q568" s="166"/>
      <c r="R568" s="166"/>
      <c r="S568" s="102"/>
      <c r="T568" s="166"/>
      <c r="U568" s="101">
        <f>U569/60</f>
        <v>0</v>
      </c>
      <c r="V568" s="102"/>
      <c r="W568" s="278"/>
      <c r="X568" s="166"/>
      <c r="Y568" s="101">
        <f>Y569/60</f>
        <v>0</v>
      </c>
      <c r="AA568" s="101"/>
      <c r="AB568" s="101">
        <f t="shared" ref="AB568:AK568" si="312">AB569/60</f>
        <v>0</v>
      </c>
      <c r="AC568" s="101"/>
      <c r="AD568" s="101">
        <f t="shared" si="312"/>
        <v>0</v>
      </c>
      <c r="AE568" s="101"/>
      <c r="AF568" s="101"/>
      <c r="AG568" s="101"/>
      <c r="AH568" s="101">
        <f>AH569/60</f>
        <v>0</v>
      </c>
      <c r="AI568" s="101"/>
      <c r="AJ568" s="166"/>
      <c r="AK568" s="101">
        <f t="shared" si="312"/>
        <v>0</v>
      </c>
      <c r="AL568" s="166"/>
      <c r="AM568" s="166"/>
      <c r="AN568" s="166"/>
      <c r="AO568" s="166"/>
      <c r="AP568" s="166"/>
      <c r="AQ568" s="166"/>
      <c r="AR568" s="166"/>
      <c r="AS568" s="166"/>
      <c r="AT568" s="166"/>
      <c r="AU568" s="166"/>
      <c r="AV568" s="101"/>
      <c r="AW568" s="101"/>
      <c r="AX568" s="101"/>
    </row>
    <row r="569" spans="2:50" s="154" customFormat="1" ht="13">
      <c r="B569" s="397"/>
      <c r="C569" s="397"/>
      <c r="D569" s="397"/>
      <c r="E569" s="398"/>
      <c r="F569" s="103" t="s">
        <v>8</v>
      </c>
      <c r="G569" s="104"/>
      <c r="H569" s="105">
        <f>SUM(I570:J578)</f>
        <v>8385</v>
      </c>
      <c r="I569" s="105">
        <f>SUMIF(F570:F578,"DQA",$I570:$I578)</f>
        <v>1495</v>
      </c>
      <c r="J569" s="105">
        <f>SUMIF(F570:F578,"DQA",$J570:$J578)</f>
        <v>6890</v>
      </c>
      <c r="K569" s="260">
        <f>SUM(K570:K578)</f>
        <v>0</v>
      </c>
      <c r="L569" s="166"/>
      <c r="M569" s="166"/>
      <c r="N569" s="166"/>
      <c r="O569" s="166"/>
      <c r="P569" s="166"/>
      <c r="Q569" s="166"/>
      <c r="R569" s="166"/>
      <c r="S569" s="102"/>
      <c r="T569" s="166"/>
      <c r="U569" s="105">
        <f>SUM(U570:U578)</f>
        <v>0</v>
      </c>
      <c r="V569" s="102"/>
      <c r="W569" s="278"/>
      <c r="X569" s="166"/>
      <c r="Y569" s="105">
        <f>SUM(Y570:Y578)</f>
        <v>0</v>
      </c>
      <c r="AA569" s="101"/>
      <c r="AB569" s="101">
        <f t="shared" ref="AB569:AD569" si="313">SUM(AB570:AB578)</f>
        <v>0</v>
      </c>
      <c r="AC569" s="101"/>
      <c r="AD569" s="101">
        <f t="shared" si="313"/>
        <v>0</v>
      </c>
      <c r="AE569" s="101"/>
      <c r="AF569" s="101"/>
      <c r="AG569" s="101"/>
      <c r="AH569" s="101">
        <f>SUM(AH570:AH578)</f>
        <v>0</v>
      </c>
      <c r="AI569" s="101"/>
      <c r="AJ569" s="166"/>
      <c r="AK569" s="101">
        <f t="shared" ref="AK569" si="314">SUM(AK570:AK578)</f>
        <v>0</v>
      </c>
      <c r="AL569" s="166"/>
      <c r="AM569" s="166"/>
      <c r="AN569" s="166"/>
      <c r="AO569" s="166"/>
      <c r="AP569" s="166"/>
      <c r="AQ569" s="166"/>
      <c r="AR569" s="166"/>
      <c r="AS569" s="166"/>
      <c r="AT569" s="166"/>
      <c r="AU569" s="166"/>
      <c r="AV569" s="101"/>
      <c r="AW569" s="101"/>
      <c r="AX569" s="101">
        <f t="shared" ref="AX569" si="315">SUM(AX570:AX578)</f>
        <v>0</v>
      </c>
    </row>
    <row r="570" spans="2:50" s="154" customFormat="1" ht="13" outlineLevel="1">
      <c r="B570" s="160" t="s">
        <v>1048</v>
      </c>
      <c r="C570" s="6" t="s">
        <v>1084</v>
      </c>
      <c r="D570" s="25" t="s">
        <v>50</v>
      </c>
      <c r="E570" s="16">
        <v>43689</v>
      </c>
      <c r="F570" s="26" t="s">
        <v>12</v>
      </c>
      <c r="G570" s="46" t="s">
        <v>943</v>
      </c>
      <c r="H570" s="81">
        <f t="shared" ref="H570:H578" si="316">SUM(I570:J570)</f>
        <v>90</v>
      </c>
      <c r="I570" s="108">
        <v>45</v>
      </c>
      <c r="J570" s="108">
        <v>45</v>
      </c>
      <c r="K570" s="258">
        <v>0</v>
      </c>
      <c r="L570" s="85" t="s">
        <v>1139</v>
      </c>
      <c r="M570" s="85" t="s">
        <v>1139</v>
      </c>
      <c r="N570" s="85" t="s">
        <v>1140</v>
      </c>
      <c r="O570" s="85" t="s">
        <v>1140</v>
      </c>
      <c r="P570" s="85" t="s">
        <v>1140</v>
      </c>
      <c r="Q570" s="85" t="s">
        <v>1139</v>
      </c>
      <c r="R570" s="85" t="s">
        <v>1139</v>
      </c>
      <c r="S570" s="179" t="s">
        <v>1283</v>
      </c>
      <c r="T570" s="85"/>
      <c r="U570" s="31">
        <f t="shared" ref="U570:U578" si="317">SUMIF(T570,"Y",I570)</f>
        <v>0</v>
      </c>
      <c r="V570" s="80"/>
      <c r="W570" s="276"/>
      <c r="X570" s="85"/>
      <c r="Y570" s="85">
        <f t="shared" ref="Y570:Y578" si="318">U570*X570</f>
        <v>0</v>
      </c>
      <c r="AA570" s="85"/>
      <c r="AB570" s="31">
        <f t="shared" ref="AB570:AB575" si="319">SUMIF(AA570,"Y",K570)*X570</f>
        <v>0</v>
      </c>
      <c r="AC570" s="85"/>
      <c r="AD570" s="31">
        <f t="shared" ref="AD570:AD578" si="320">(I570-AB570)*COUNTIF(AL570:AU570,"L")</f>
        <v>0</v>
      </c>
      <c r="AE570" s="31"/>
      <c r="AF570" s="85"/>
      <c r="AG570" s="85">
        <f t="shared" ref="AG570:AG578" si="321">IFERROR(COUNTIF(AL570:AU570,"S")/(COUNTIF(AL570:AU570,"V")+COUNTIF(AL570:AU570,"S")),0)</f>
        <v>0</v>
      </c>
      <c r="AH570" s="31">
        <f t="shared" ref="AH570:AH578" si="322">(Y570-AB570-AD570)*AG570</f>
        <v>0</v>
      </c>
      <c r="AI570" s="85"/>
      <c r="AJ570" s="31">
        <f t="shared" ref="AJ570:AJ578" si="323">COUNTIF(AL570:AU570,"V")</f>
        <v>0</v>
      </c>
      <c r="AK570" s="31">
        <f t="shared" ref="AK570:AK578" si="324">Y570-AB570-AD570-AH570</f>
        <v>0</v>
      </c>
      <c r="AL570" s="85"/>
      <c r="AM570" s="85"/>
      <c r="AN570" s="85"/>
      <c r="AO570" s="85"/>
      <c r="AP570" s="85"/>
      <c r="AQ570" s="85"/>
      <c r="AR570" s="85"/>
      <c r="AS570" s="85"/>
      <c r="AT570" s="85"/>
      <c r="AU570" s="85"/>
      <c r="AV570" s="31"/>
      <c r="AW570" s="31"/>
      <c r="AX570" s="31"/>
    </row>
    <row r="571" spans="2:50" s="154" customFormat="1" ht="13" outlineLevel="1">
      <c r="B571" s="160" t="s">
        <v>1049</v>
      </c>
      <c r="C571" s="59" t="s">
        <v>1085</v>
      </c>
      <c r="D571" s="49" t="s">
        <v>50</v>
      </c>
      <c r="E571" s="38">
        <v>43691</v>
      </c>
      <c r="F571" s="26" t="s">
        <v>12</v>
      </c>
      <c r="G571" s="46" t="s">
        <v>943</v>
      </c>
      <c r="H571" s="81">
        <f t="shared" si="316"/>
        <v>1135</v>
      </c>
      <c r="I571" s="108">
        <v>175</v>
      </c>
      <c r="J571" s="108">
        <v>960</v>
      </c>
      <c r="K571" s="258">
        <v>0</v>
      </c>
      <c r="L571" s="85" t="s">
        <v>1139</v>
      </c>
      <c r="M571" s="85" t="s">
        <v>1139</v>
      </c>
      <c r="N571" s="85" t="s">
        <v>1140</v>
      </c>
      <c r="O571" s="85" t="s">
        <v>1140</v>
      </c>
      <c r="P571" s="85" t="s">
        <v>1140</v>
      </c>
      <c r="Q571" s="85" t="s">
        <v>1139</v>
      </c>
      <c r="R571" s="85" t="s">
        <v>1139</v>
      </c>
      <c r="S571" s="179" t="s">
        <v>1283</v>
      </c>
      <c r="T571" s="85"/>
      <c r="U571" s="31">
        <f t="shared" si="317"/>
        <v>0</v>
      </c>
      <c r="V571" s="80"/>
      <c r="W571" s="276"/>
      <c r="X571" s="85"/>
      <c r="Y571" s="85">
        <f t="shared" si="318"/>
        <v>0</v>
      </c>
      <c r="AA571" s="85"/>
      <c r="AB571" s="31">
        <f t="shared" si="319"/>
        <v>0</v>
      </c>
      <c r="AC571" s="85"/>
      <c r="AD571" s="31">
        <f t="shared" si="320"/>
        <v>0</v>
      </c>
      <c r="AE571" s="31"/>
      <c r="AF571" s="85"/>
      <c r="AG571" s="85">
        <f t="shared" si="321"/>
        <v>0</v>
      </c>
      <c r="AH571" s="31">
        <f t="shared" si="322"/>
        <v>0</v>
      </c>
      <c r="AI571" s="85"/>
      <c r="AJ571" s="31">
        <f t="shared" si="323"/>
        <v>0</v>
      </c>
      <c r="AK571" s="31">
        <f t="shared" si="324"/>
        <v>0</v>
      </c>
      <c r="AL571" s="85"/>
      <c r="AM571" s="85"/>
      <c r="AN571" s="85"/>
      <c r="AO571" s="85"/>
      <c r="AP571" s="85"/>
      <c r="AQ571" s="85"/>
      <c r="AR571" s="85"/>
      <c r="AS571" s="85"/>
      <c r="AT571" s="85"/>
      <c r="AU571" s="85"/>
      <c r="AV571" s="31"/>
      <c r="AW571" s="31"/>
      <c r="AX571" s="31"/>
    </row>
    <row r="572" spans="2:50" s="154" customFormat="1" ht="13" outlineLevel="1">
      <c r="B572" s="160" t="s">
        <v>1050</v>
      </c>
      <c r="C572" s="59" t="s">
        <v>1086</v>
      </c>
      <c r="D572" s="49" t="s">
        <v>1008</v>
      </c>
      <c r="E572" s="38">
        <v>43710</v>
      </c>
      <c r="F572" s="26" t="s">
        <v>12</v>
      </c>
      <c r="G572" s="46" t="s">
        <v>943</v>
      </c>
      <c r="H572" s="81">
        <f t="shared" si="316"/>
        <v>290</v>
      </c>
      <c r="I572" s="108">
        <v>85</v>
      </c>
      <c r="J572" s="108">
        <v>205</v>
      </c>
      <c r="K572" s="258">
        <v>0</v>
      </c>
      <c r="L572" s="85" t="s">
        <v>1139</v>
      </c>
      <c r="M572" s="85" t="s">
        <v>1139</v>
      </c>
      <c r="N572" s="85" t="s">
        <v>1140</v>
      </c>
      <c r="O572" s="85" t="s">
        <v>1140</v>
      </c>
      <c r="P572" s="85" t="s">
        <v>1140</v>
      </c>
      <c r="Q572" s="85" t="s">
        <v>1139</v>
      </c>
      <c r="R572" s="85" t="s">
        <v>1139</v>
      </c>
      <c r="S572" s="179" t="s">
        <v>1283</v>
      </c>
      <c r="T572" s="85"/>
      <c r="U572" s="31">
        <f t="shared" si="317"/>
        <v>0</v>
      </c>
      <c r="V572" s="80"/>
      <c r="W572" s="276"/>
      <c r="X572" s="85"/>
      <c r="Y572" s="85">
        <f t="shared" si="318"/>
        <v>0</v>
      </c>
      <c r="AA572" s="85"/>
      <c r="AB572" s="31">
        <f t="shared" si="319"/>
        <v>0</v>
      </c>
      <c r="AC572" s="85"/>
      <c r="AD572" s="31">
        <f t="shared" si="320"/>
        <v>0</v>
      </c>
      <c r="AE572" s="31"/>
      <c r="AF572" s="85"/>
      <c r="AG572" s="85">
        <f t="shared" si="321"/>
        <v>0</v>
      </c>
      <c r="AH572" s="31">
        <f t="shared" si="322"/>
        <v>0</v>
      </c>
      <c r="AI572" s="85"/>
      <c r="AJ572" s="31">
        <f t="shared" si="323"/>
        <v>0</v>
      </c>
      <c r="AK572" s="31">
        <f t="shared" si="324"/>
        <v>0</v>
      </c>
      <c r="AL572" s="85"/>
      <c r="AM572" s="85"/>
      <c r="AN572" s="85"/>
      <c r="AO572" s="85"/>
      <c r="AP572" s="85"/>
      <c r="AQ572" s="85"/>
      <c r="AR572" s="85"/>
      <c r="AS572" s="85"/>
      <c r="AT572" s="85"/>
      <c r="AU572" s="85"/>
      <c r="AV572" s="31"/>
      <c r="AW572" s="31"/>
      <c r="AX572" s="31"/>
    </row>
    <row r="573" spans="2:50" s="154" customFormat="1" ht="26" outlineLevel="1">
      <c r="B573" s="160" t="s">
        <v>1051</v>
      </c>
      <c r="C573" s="59" t="s">
        <v>1087</v>
      </c>
      <c r="D573" s="49" t="s">
        <v>1008</v>
      </c>
      <c r="E573" s="38">
        <v>43691</v>
      </c>
      <c r="F573" s="26" t="s">
        <v>12</v>
      </c>
      <c r="G573" s="46" t="s">
        <v>943</v>
      </c>
      <c r="H573" s="81">
        <f t="shared" si="316"/>
        <v>2410</v>
      </c>
      <c r="I573" s="108">
        <v>630</v>
      </c>
      <c r="J573" s="108">
        <v>1780</v>
      </c>
      <c r="K573" s="258">
        <v>0</v>
      </c>
      <c r="L573" s="85" t="s">
        <v>1139</v>
      </c>
      <c r="M573" s="85" t="s">
        <v>1139</v>
      </c>
      <c r="N573" s="85" t="s">
        <v>1140</v>
      </c>
      <c r="O573" s="85" t="s">
        <v>1140</v>
      </c>
      <c r="P573" s="85" t="s">
        <v>1140</v>
      </c>
      <c r="Q573" s="85" t="s">
        <v>1139</v>
      </c>
      <c r="R573" s="85" t="s">
        <v>1139</v>
      </c>
      <c r="S573" s="179" t="s">
        <v>1283</v>
      </c>
      <c r="T573" s="85"/>
      <c r="U573" s="31">
        <f t="shared" si="317"/>
        <v>0</v>
      </c>
      <c r="V573" s="80"/>
      <c r="W573" s="276"/>
      <c r="X573" s="85"/>
      <c r="Y573" s="85">
        <f t="shared" si="318"/>
        <v>0</v>
      </c>
      <c r="AA573" s="85"/>
      <c r="AB573" s="31">
        <f t="shared" si="319"/>
        <v>0</v>
      </c>
      <c r="AC573" s="85"/>
      <c r="AD573" s="31">
        <f t="shared" si="320"/>
        <v>0</v>
      </c>
      <c r="AE573" s="31"/>
      <c r="AF573" s="85"/>
      <c r="AG573" s="85">
        <f t="shared" si="321"/>
        <v>0</v>
      </c>
      <c r="AH573" s="31">
        <f t="shared" si="322"/>
        <v>0</v>
      </c>
      <c r="AI573" s="85"/>
      <c r="AJ573" s="31">
        <f t="shared" si="323"/>
        <v>0</v>
      </c>
      <c r="AK573" s="31">
        <f t="shared" si="324"/>
        <v>0</v>
      </c>
      <c r="AL573" s="85"/>
      <c r="AM573" s="85"/>
      <c r="AN573" s="85"/>
      <c r="AO573" s="85"/>
      <c r="AP573" s="85"/>
      <c r="AQ573" s="85"/>
      <c r="AR573" s="85"/>
      <c r="AS573" s="85"/>
      <c r="AT573" s="85"/>
      <c r="AU573" s="85"/>
      <c r="AV573" s="31"/>
      <c r="AW573" s="31"/>
      <c r="AX573" s="31"/>
    </row>
    <row r="574" spans="2:50" s="154" customFormat="1" ht="13" outlineLevel="1">
      <c r="B574" s="160" t="s">
        <v>1052</v>
      </c>
      <c r="C574" s="59" t="s">
        <v>1088</v>
      </c>
      <c r="D574" s="49" t="s">
        <v>50</v>
      </c>
      <c r="E574" s="38">
        <v>43684</v>
      </c>
      <c r="F574" s="26" t="s">
        <v>12</v>
      </c>
      <c r="G574" s="46" t="s">
        <v>943</v>
      </c>
      <c r="H574" s="81">
        <f t="shared" si="316"/>
        <v>360</v>
      </c>
      <c r="I574" s="108">
        <v>120</v>
      </c>
      <c r="J574" s="108">
        <v>240</v>
      </c>
      <c r="K574" s="258">
        <v>0</v>
      </c>
      <c r="L574" s="85" t="s">
        <v>1139</v>
      </c>
      <c r="M574" s="85" t="s">
        <v>1139</v>
      </c>
      <c r="N574" s="85" t="s">
        <v>1140</v>
      </c>
      <c r="O574" s="85" t="s">
        <v>1140</v>
      </c>
      <c r="P574" s="85" t="s">
        <v>1140</v>
      </c>
      <c r="Q574" s="85" t="s">
        <v>1139</v>
      </c>
      <c r="R574" s="85" t="s">
        <v>1139</v>
      </c>
      <c r="S574" s="179" t="s">
        <v>1283</v>
      </c>
      <c r="T574" s="85"/>
      <c r="U574" s="31">
        <f t="shared" si="317"/>
        <v>0</v>
      </c>
      <c r="V574" s="80"/>
      <c r="W574" s="276"/>
      <c r="X574" s="85"/>
      <c r="Y574" s="85">
        <f t="shared" si="318"/>
        <v>0</v>
      </c>
      <c r="AA574" s="85"/>
      <c r="AB574" s="31">
        <f t="shared" si="319"/>
        <v>0</v>
      </c>
      <c r="AC574" s="85"/>
      <c r="AD574" s="31">
        <f t="shared" si="320"/>
        <v>0</v>
      </c>
      <c r="AE574" s="31"/>
      <c r="AF574" s="85"/>
      <c r="AG574" s="85">
        <f t="shared" si="321"/>
        <v>0</v>
      </c>
      <c r="AH574" s="31">
        <f t="shared" si="322"/>
        <v>0</v>
      </c>
      <c r="AI574" s="85"/>
      <c r="AJ574" s="31">
        <f t="shared" si="323"/>
        <v>0</v>
      </c>
      <c r="AK574" s="31">
        <f t="shared" si="324"/>
        <v>0</v>
      </c>
      <c r="AL574" s="85"/>
      <c r="AM574" s="85"/>
      <c r="AN574" s="85"/>
      <c r="AO574" s="85"/>
      <c r="AP574" s="85"/>
      <c r="AQ574" s="85"/>
      <c r="AR574" s="85"/>
      <c r="AS574" s="85"/>
      <c r="AT574" s="85"/>
      <c r="AU574" s="85"/>
      <c r="AV574" s="31"/>
      <c r="AW574" s="31"/>
      <c r="AX574" s="31"/>
    </row>
    <row r="575" spans="2:50" s="154" customFormat="1" ht="13" outlineLevel="1">
      <c r="B575" s="160" t="s">
        <v>1053</v>
      </c>
      <c r="C575" s="59" t="s">
        <v>1089</v>
      </c>
      <c r="D575" s="49" t="s">
        <v>50</v>
      </c>
      <c r="E575" s="38">
        <v>43682</v>
      </c>
      <c r="F575" s="26" t="s">
        <v>12</v>
      </c>
      <c r="G575" s="46" t="s">
        <v>943</v>
      </c>
      <c r="H575" s="81">
        <f t="shared" si="316"/>
        <v>690</v>
      </c>
      <c r="I575" s="108">
        <v>280</v>
      </c>
      <c r="J575" s="108">
        <v>410</v>
      </c>
      <c r="K575" s="258">
        <v>0</v>
      </c>
      <c r="L575" s="85" t="s">
        <v>1139</v>
      </c>
      <c r="M575" s="85" t="s">
        <v>1139</v>
      </c>
      <c r="N575" s="85" t="s">
        <v>1140</v>
      </c>
      <c r="O575" s="85" t="s">
        <v>1140</v>
      </c>
      <c r="P575" s="85" t="s">
        <v>1140</v>
      </c>
      <c r="Q575" s="85" t="s">
        <v>1139</v>
      </c>
      <c r="R575" s="85" t="s">
        <v>1139</v>
      </c>
      <c r="S575" s="179" t="s">
        <v>1283</v>
      </c>
      <c r="T575" s="85"/>
      <c r="U575" s="31">
        <f t="shared" si="317"/>
        <v>0</v>
      </c>
      <c r="V575" s="80"/>
      <c r="W575" s="276"/>
      <c r="X575" s="85"/>
      <c r="Y575" s="85">
        <f t="shared" si="318"/>
        <v>0</v>
      </c>
      <c r="AA575" s="85"/>
      <c r="AB575" s="31">
        <f t="shared" si="319"/>
        <v>0</v>
      </c>
      <c r="AC575" s="85"/>
      <c r="AD575" s="31">
        <f t="shared" si="320"/>
        <v>0</v>
      </c>
      <c r="AE575" s="31"/>
      <c r="AF575" s="85"/>
      <c r="AG575" s="85">
        <f t="shared" si="321"/>
        <v>0</v>
      </c>
      <c r="AH575" s="31">
        <f t="shared" si="322"/>
        <v>0</v>
      </c>
      <c r="AI575" s="85"/>
      <c r="AJ575" s="31">
        <f t="shared" si="323"/>
        <v>0</v>
      </c>
      <c r="AK575" s="31">
        <f t="shared" si="324"/>
        <v>0</v>
      </c>
      <c r="AL575" s="85"/>
      <c r="AM575" s="85"/>
      <c r="AN575" s="85"/>
      <c r="AO575" s="85"/>
      <c r="AP575" s="85"/>
      <c r="AQ575" s="85"/>
      <c r="AR575" s="85"/>
      <c r="AS575" s="85"/>
      <c r="AT575" s="85"/>
      <c r="AU575" s="85"/>
      <c r="AV575" s="31"/>
      <c r="AW575" s="31"/>
      <c r="AX575" s="31"/>
    </row>
    <row r="576" spans="2:50" s="154" customFormat="1" ht="13" outlineLevel="1">
      <c r="B576" s="160" t="s">
        <v>1054</v>
      </c>
      <c r="C576" s="59" t="s">
        <v>1090</v>
      </c>
      <c r="D576" s="49" t="s">
        <v>50</v>
      </c>
      <c r="E576" s="38">
        <v>43689</v>
      </c>
      <c r="F576" s="26" t="s">
        <v>12</v>
      </c>
      <c r="G576" s="46" t="s">
        <v>943</v>
      </c>
      <c r="H576" s="81">
        <f t="shared" si="316"/>
        <v>60</v>
      </c>
      <c r="I576" s="108">
        <v>30</v>
      </c>
      <c r="J576" s="108">
        <v>30</v>
      </c>
      <c r="K576" s="258">
        <v>0</v>
      </c>
      <c r="L576" s="85" t="s">
        <v>1139</v>
      </c>
      <c r="M576" s="85" t="s">
        <v>1139</v>
      </c>
      <c r="N576" s="85" t="s">
        <v>1140</v>
      </c>
      <c r="O576" s="85" t="s">
        <v>1140</v>
      </c>
      <c r="P576" s="85" t="s">
        <v>1140</v>
      </c>
      <c r="Q576" s="85" t="s">
        <v>1139</v>
      </c>
      <c r="R576" s="85" t="s">
        <v>1139</v>
      </c>
      <c r="S576" s="179" t="s">
        <v>1283</v>
      </c>
      <c r="T576" s="85"/>
      <c r="U576" s="31">
        <f t="shared" si="317"/>
        <v>0</v>
      </c>
      <c r="V576" s="80"/>
      <c r="W576" s="276"/>
      <c r="X576" s="85"/>
      <c r="Y576" s="85">
        <f t="shared" si="318"/>
        <v>0</v>
      </c>
      <c r="AA576" s="85"/>
      <c r="AB576" s="31">
        <v>0</v>
      </c>
      <c r="AC576" s="85"/>
      <c r="AD576" s="31">
        <f t="shared" si="320"/>
        <v>0</v>
      </c>
      <c r="AE576" s="31"/>
      <c r="AF576" s="85"/>
      <c r="AG576" s="85">
        <f t="shared" si="321"/>
        <v>0</v>
      </c>
      <c r="AH576" s="31">
        <f t="shared" si="322"/>
        <v>0</v>
      </c>
      <c r="AI576" s="85"/>
      <c r="AJ576" s="31">
        <f t="shared" si="323"/>
        <v>0</v>
      </c>
      <c r="AK576" s="31">
        <f t="shared" si="324"/>
        <v>0</v>
      </c>
      <c r="AL576" s="85"/>
      <c r="AM576" s="85"/>
      <c r="AN576" s="85"/>
      <c r="AO576" s="85"/>
      <c r="AP576" s="85"/>
      <c r="AQ576" s="85"/>
      <c r="AR576" s="85"/>
      <c r="AS576" s="85"/>
      <c r="AT576" s="85"/>
      <c r="AU576" s="85"/>
      <c r="AV576" s="31"/>
      <c r="AW576" s="31"/>
      <c r="AX576" s="31"/>
    </row>
    <row r="577" spans="2:50" s="154" customFormat="1" ht="13" outlineLevel="1">
      <c r="B577" s="160" t="s">
        <v>1055</v>
      </c>
      <c r="C577" s="59" t="s">
        <v>1091</v>
      </c>
      <c r="D577" s="49" t="s">
        <v>50</v>
      </c>
      <c r="E577" s="38">
        <v>43682</v>
      </c>
      <c r="F577" s="26" t="s">
        <v>12</v>
      </c>
      <c r="G577" s="46" t="s">
        <v>943</v>
      </c>
      <c r="H577" s="81">
        <f t="shared" si="316"/>
        <v>2590</v>
      </c>
      <c r="I577" s="108">
        <v>50</v>
      </c>
      <c r="J577" s="108">
        <v>2540</v>
      </c>
      <c r="K577" s="258">
        <v>0</v>
      </c>
      <c r="L577" s="85" t="s">
        <v>1139</v>
      </c>
      <c r="M577" s="85" t="s">
        <v>1139</v>
      </c>
      <c r="N577" s="85" t="s">
        <v>1140</v>
      </c>
      <c r="O577" s="85" t="s">
        <v>1140</v>
      </c>
      <c r="P577" s="85" t="s">
        <v>1140</v>
      </c>
      <c r="Q577" s="85" t="s">
        <v>1139</v>
      </c>
      <c r="R577" s="85" t="s">
        <v>1139</v>
      </c>
      <c r="S577" s="179" t="s">
        <v>1283</v>
      </c>
      <c r="T577" s="85"/>
      <c r="U577" s="31">
        <f t="shared" si="317"/>
        <v>0</v>
      </c>
      <c r="V577" s="80"/>
      <c r="W577" s="276"/>
      <c r="X577" s="85"/>
      <c r="Y577" s="85">
        <f t="shared" si="318"/>
        <v>0</v>
      </c>
      <c r="AA577" s="85"/>
      <c r="AB577" s="31">
        <f>SUMIF(AA577,"Y",K577)*X577</f>
        <v>0</v>
      </c>
      <c r="AC577" s="85"/>
      <c r="AD577" s="31">
        <f t="shared" si="320"/>
        <v>0</v>
      </c>
      <c r="AE577" s="31"/>
      <c r="AF577" s="85"/>
      <c r="AG577" s="85">
        <f t="shared" si="321"/>
        <v>0</v>
      </c>
      <c r="AH577" s="31">
        <f t="shared" si="322"/>
        <v>0</v>
      </c>
      <c r="AI577" s="85"/>
      <c r="AJ577" s="31">
        <f t="shared" si="323"/>
        <v>0</v>
      </c>
      <c r="AK577" s="31">
        <f t="shared" si="324"/>
        <v>0</v>
      </c>
      <c r="AL577" s="85"/>
      <c r="AM577" s="85"/>
      <c r="AN577" s="85"/>
      <c r="AO577" s="85"/>
      <c r="AP577" s="85"/>
      <c r="AQ577" s="85"/>
      <c r="AR577" s="85"/>
      <c r="AS577" s="85"/>
      <c r="AT577" s="85"/>
      <c r="AU577" s="85"/>
      <c r="AV577" s="31"/>
      <c r="AW577" s="31"/>
      <c r="AX577" s="31"/>
    </row>
    <row r="578" spans="2:50" s="154" customFormat="1" ht="13" outlineLevel="1">
      <c r="B578" s="160" t="s">
        <v>1082</v>
      </c>
      <c r="C578" s="59" t="s">
        <v>1083</v>
      </c>
      <c r="D578" s="49" t="s">
        <v>1008</v>
      </c>
      <c r="E578" s="38">
        <v>43693</v>
      </c>
      <c r="F578" s="26" t="s">
        <v>12</v>
      </c>
      <c r="G578" s="46" t="s">
        <v>943</v>
      </c>
      <c r="H578" s="81">
        <f t="shared" si="316"/>
        <v>760</v>
      </c>
      <c r="I578" s="108">
        <v>80</v>
      </c>
      <c r="J578" s="108">
        <v>680</v>
      </c>
      <c r="K578" s="258">
        <v>0</v>
      </c>
      <c r="L578" s="85" t="s">
        <v>1139</v>
      </c>
      <c r="M578" s="85" t="s">
        <v>1139</v>
      </c>
      <c r="N578" s="85" t="s">
        <v>1140</v>
      </c>
      <c r="O578" s="85" t="s">
        <v>1140</v>
      </c>
      <c r="P578" s="85" t="s">
        <v>1140</v>
      </c>
      <c r="Q578" s="85" t="s">
        <v>1139</v>
      </c>
      <c r="R578" s="85" t="s">
        <v>1139</v>
      </c>
      <c r="S578" s="179" t="s">
        <v>1283</v>
      </c>
      <c r="T578" s="85"/>
      <c r="U578" s="31">
        <f t="shared" si="317"/>
        <v>0</v>
      </c>
      <c r="V578" s="80"/>
      <c r="W578" s="276"/>
      <c r="X578" s="85"/>
      <c r="Y578" s="85">
        <f t="shared" si="318"/>
        <v>0</v>
      </c>
      <c r="AA578" s="85"/>
      <c r="AB578" s="31">
        <f>SUMIF(AA578,"Y",K578)*X578</f>
        <v>0</v>
      </c>
      <c r="AC578" s="85"/>
      <c r="AD578" s="31">
        <f t="shared" si="320"/>
        <v>0</v>
      </c>
      <c r="AE578" s="31"/>
      <c r="AF578" s="85"/>
      <c r="AG578" s="85">
        <f t="shared" si="321"/>
        <v>0</v>
      </c>
      <c r="AH578" s="31">
        <f t="shared" si="322"/>
        <v>0</v>
      </c>
      <c r="AI578" s="85"/>
      <c r="AJ578" s="31">
        <f t="shared" si="323"/>
        <v>0</v>
      </c>
      <c r="AK578" s="31">
        <f t="shared" si="324"/>
        <v>0</v>
      </c>
      <c r="AL578" s="85"/>
      <c r="AM578" s="85"/>
      <c r="AN578" s="85"/>
      <c r="AO578" s="85"/>
      <c r="AP578" s="85"/>
      <c r="AQ578" s="85"/>
      <c r="AR578" s="85"/>
      <c r="AS578" s="85"/>
      <c r="AT578" s="85"/>
      <c r="AU578" s="85"/>
      <c r="AV578" s="31"/>
      <c r="AW578" s="31"/>
      <c r="AX578" s="31"/>
    </row>
    <row r="579" spans="2:50" s="154" customFormat="1" ht="13">
      <c r="B579" s="399" t="s">
        <v>846</v>
      </c>
      <c r="C579" s="399"/>
      <c r="D579" s="399"/>
      <c r="E579" s="400" t="s">
        <v>743</v>
      </c>
      <c r="F579" s="19" t="s">
        <v>7</v>
      </c>
      <c r="G579" s="42"/>
      <c r="H579" s="20">
        <f>H580/60</f>
        <v>135.41666666666666</v>
      </c>
      <c r="I579" s="20">
        <f>I580/60</f>
        <v>69</v>
      </c>
      <c r="J579" s="20">
        <f>J580/60</f>
        <v>69</v>
      </c>
      <c r="K579" s="257">
        <f>K580/60</f>
        <v>0</v>
      </c>
      <c r="L579" s="42"/>
      <c r="M579" s="42"/>
      <c r="N579" s="42"/>
      <c r="O579" s="42"/>
      <c r="P579" s="42"/>
      <c r="Q579" s="42"/>
      <c r="R579" s="42"/>
      <c r="S579" s="43"/>
      <c r="T579" s="42"/>
      <c r="U579" s="20">
        <f>U580/60</f>
        <v>0</v>
      </c>
      <c r="V579" s="43"/>
      <c r="W579" s="274"/>
      <c r="X579" s="42"/>
      <c r="Y579" s="20">
        <f>Y580/60</f>
        <v>0</v>
      </c>
      <c r="AA579" s="45"/>
      <c r="AB579" s="45">
        <f t="shared" ref="AB579:AK579" si="325">AB580/60</f>
        <v>0</v>
      </c>
      <c r="AC579" s="45"/>
      <c r="AD579" s="45">
        <f>AD580/60</f>
        <v>0</v>
      </c>
      <c r="AE579" s="45"/>
      <c r="AF579" s="45"/>
      <c r="AG579" s="45"/>
      <c r="AH579" s="45">
        <f>AH580/60</f>
        <v>0</v>
      </c>
      <c r="AI579" s="45"/>
      <c r="AJ579" s="42"/>
      <c r="AK579" s="45">
        <f t="shared" si="325"/>
        <v>0</v>
      </c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5"/>
      <c r="AW579" s="45"/>
      <c r="AX579" s="45">
        <f>AX580/60</f>
        <v>0</v>
      </c>
    </row>
    <row r="580" spans="2:50" s="154" customFormat="1" ht="13">
      <c r="B580" s="399"/>
      <c r="C580" s="399"/>
      <c r="D580" s="399"/>
      <c r="E580" s="401"/>
      <c r="F580" s="19" t="s">
        <v>8</v>
      </c>
      <c r="G580" s="45"/>
      <c r="H580" s="23">
        <f>SUM(I581:J593)</f>
        <v>8125</v>
      </c>
      <c r="I580" s="23">
        <f>SUM(J581:J593)</f>
        <v>4140</v>
      </c>
      <c r="J580" s="23">
        <f>SUM(J581:J593)</f>
        <v>4140</v>
      </c>
      <c r="K580" s="252">
        <f>SUM(K581:K593)</f>
        <v>0</v>
      </c>
      <c r="L580" s="42"/>
      <c r="M580" s="42"/>
      <c r="N580" s="42"/>
      <c r="O580" s="42"/>
      <c r="P580" s="42"/>
      <c r="Q580" s="42"/>
      <c r="R580" s="42"/>
      <c r="S580" s="43"/>
      <c r="T580" s="42"/>
      <c r="U580" s="23">
        <f>SUM(U581:U593)</f>
        <v>0</v>
      </c>
      <c r="V580" s="43"/>
      <c r="W580" s="274"/>
      <c r="X580" s="42"/>
      <c r="Y580" s="23">
        <f>SUM(Y581:Y593)</f>
        <v>0</v>
      </c>
      <c r="AA580" s="45"/>
      <c r="AB580" s="45">
        <f t="shared" ref="AB580" si="326">SUM(AB581:AB593)</f>
        <v>0</v>
      </c>
      <c r="AC580" s="45"/>
      <c r="AD580" s="45">
        <f>SUM(AD581:AD593)</f>
        <v>0</v>
      </c>
      <c r="AE580" s="45"/>
      <c r="AF580" s="45"/>
      <c r="AG580" s="45"/>
      <c r="AH580" s="45">
        <f>SUM(AH581:AH593)</f>
        <v>0</v>
      </c>
      <c r="AI580" s="45"/>
      <c r="AJ580" s="42"/>
      <c r="AK580" s="45">
        <f t="shared" ref="AK580" si="327">SUM(AK581:AK593)</f>
        <v>0</v>
      </c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5"/>
      <c r="AW580" s="45"/>
      <c r="AX580" s="45">
        <f t="shared" ref="AX580" si="328">SUM(AX581:AX593)</f>
        <v>0</v>
      </c>
    </row>
    <row r="581" spans="2:50" s="161" customFormat="1" ht="13" outlineLevel="1">
      <c r="B581" s="9" t="s">
        <v>1092</v>
      </c>
      <c r="C581" s="9" t="s">
        <v>1094</v>
      </c>
      <c r="D581" s="12" t="s">
        <v>118</v>
      </c>
      <c r="E581" s="16">
        <v>43676</v>
      </c>
      <c r="F581" s="26" t="s">
        <v>12</v>
      </c>
      <c r="G581" s="111"/>
      <c r="H581" s="81">
        <f t="shared" ref="H581:H593" si="329">SUM(I581:J581)</f>
        <v>1190</v>
      </c>
      <c r="I581" s="18">
        <v>550</v>
      </c>
      <c r="J581" s="18">
        <v>640</v>
      </c>
      <c r="K581" s="258">
        <v>0</v>
      </c>
      <c r="L581" s="177" t="s">
        <v>1293</v>
      </c>
      <c r="M581" s="177" t="s">
        <v>1293</v>
      </c>
      <c r="N581" s="177" t="s">
        <v>1293</v>
      </c>
      <c r="O581" s="177" t="s">
        <v>1293</v>
      </c>
      <c r="P581" s="177" t="s">
        <v>1293</v>
      </c>
      <c r="Q581" s="167"/>
      <c r="R581" s="167"/>
      <c r="S581" s="112"/>
      <c r="T581" s="167"/>
      <c r="U581" s="31">
        <f t="shared" ref="U581:U593" si="330">SUMIF(T581,"Y",I581)</f>
        <v>0</v>
      </c>
      <c r="V581" s="112"/>
      <c r="W581" s="279"/>
      <c r="X581" s="167"/>
      <c r="Y581" s="221">
        <f t="shared" ref="Y581:Y593" si="331">U581*X581</f>
        <v>0</v>
      </c>
      <c r="AA581" s="167"/>
      <c r="AB581" s="31">
        <f t="shared" ref="AB581:AB593" si="332">SUMIF(AA581,"Y",K581)*X581</f>
        <v>0</v>
      </c>
      <c r="AC581" s="167"/>
      <c r="AD581" s="31">
        <f t="shared" ref="AD581:AD593" si="333">(I581-AB581)*COUNTIF(AL581:AU581,"L")</f>
        <v>0</v>
      </c>
      <c r="AE581" s="31"/>
      <c r="AF581" s="167"/>
      <c r="AG581" s="167">
        <f t="shared" ref="AG581:AG593" si="334">IFERROR(COUNTIF(AL581:AU581,"S")/(COUNTIF(AL581:AU581,"V")+COUNTIF(AL581:AU581,"S")),0)</f>
        <v>0</v>
      </c>
      <c r="AH581" s="31">
        <f t="shared" ref="AH581:AH593" si="335">(Y581-AB581-AD581)*AG581</f>
        <v>0</v>
      </c>
      <c r="AI581" s="167"/>
      <c r="AJ581" s="31">
        <f t="shared" ref="AJ581:AJ593" si="336">COUNTIF(AL581:AU581,"V")</f>
        <v>0</v>
      </c>
      <c r="AK581" s="31">
        <f t="shared" ref="AK581:AK593" si="337">Y581-AB581-AD581-AH581</f>
        <v>0</v>
      </c>
      <c r="AL581" s="167"/>
      <c r="AM581" s="167"/>
      <c r="AN581" s="31"/>
      <c r="AO581" s="31"/>
      <c r="AP581" s="167"/>
      <c r="AQ581" s="167"/>
      <c r="AR581" s="167"/>
      <c r="AS581" s="167"/>
      <c r="AT581" s="167"/>
      <c r="AU581" s="167"/>
      <c r="AV581" s="31"/>
      <c r="AW581" s="31"/>
      <c r="AX581" s="31"/>
    </row>
    <row r="582" spans="2:50" s="161" customFormat="1" ht="13" outlineLevel="1">
      <c r="B582" s="9" t="s">
        <v>1093</v>
      </c>
      <c r="C582" s="9" t="s">
        <v>1095</v>
      </c>
      <c r="D582" s="12" t="s">
        <v>118</v>
      </c>
      <c r="E582" s="16">
        <v>43676</v>
      </c>
      <c r="F582" s="26" t="s">
        <v>12</v>
      </c>
      <c r="G582" s="111"/>
      <c r="H582" s="81">
        <f t="shared" si="329"/>
        <v>510</v>
      </c>
      <c r="I582" s="18">
        <v>255</v>
      </c>
      <c r="J582" s="18">
        <v>255</v>
      </c>
      <c r="K582" s="258">
        <v>0</v>
      </c>
      <c r="L582" s="177" t="s">
        <v>1293</v>
      </c>
      <c r="M582" s="177" t="s">
        <v>1293</v>
      </c>
      <c r="N582" s="177" t="s">
        <v>1293</v>
      </c>
      <c r="O582" s="177" t="s">
        <v>1293</v>
      </c>
      <c r="P582" s="177" t="s">
        <v>1293</v>
      </c>
      <c r="Q582" s="167"/>
      <c r="R582" s="167"/>
      <c r="S582" s="112"/>
      <c r="T582" s="167"/>
      <c r="U582" s="31">
        <f t="shared" si="330"/>
        <v>0</v>
      </c>
      <c r="V582" s="112"/>
      <c r="W582" s="279"/>
      <c r="X582" s="167"/>
      <c r="Y582" s="221">
        <f t="shared" si="331"/>
        <v>0</v>
      </c>
      <c r="AA582" s="167"/>
      <c r="AB582" s="31">
        <f t="shared" si="332"/>
        <v>0</v>
      </c>
      <c r="AC582" s="167"/>
      <c r="AD582" s="31">
        <f t="shared" si="333"/>
        <v>0</v>
      </c>
      <c r="AE582" s="31"/>
      <c r="AF582" s="167"/>
      <c r="AG582" s="167">
        <f t="shared" si="334"/>
        <v>0</v>
      </c>
      <c r="AH582" s="31">
        <f t="shared" si="335"/>
        <v>0</v>
      </c>
      <c r="AI582" s="167"/>
      <c r="AJ582" s="31">
        <f t="shared" si="336"/>
        <v>0</v>
      </c>
      <c r="AK582" s="31">
        <f t="shared" si="337"/>
        <v>0</v>
      </c>
      <c r="AL582" s="167"/>
      <c r="AM582" s="167"/>
      <c r="AN582" s="167"/>
      <c r="AO582" s="167"/>
      <c r="AP582" s="167"/>
      <c r="AQ582" s="167"/>
      <c r="AR582" s="167"/>
      <c r="AS582" s="167"/>
      <c r="AT582" s="167"/>
      <c r="AU582" s="167"/>
      <c r="AV582" s="31"/>
      <c r="AW582" s="31"/>
      <c r="AX582" s="31"/>
    </row>
    <row r="583" spans="2:50" s="161" customFormat="1" ht="13" outlineLevel="1">
      <c r="B583" s="9" t="s">
        <v>969</v>
      </c>
      <c r="C583" s="9" t="s">
        <v>1096</v>
      </c>
      <c r="D583" s="12" t="s">
        <v>118</v>
      </c>
      <c r="E583" s="16">
        <v>43676</v>
      </c>
      <c r="F583" s="26" t="s">
        <v>12</v>
      </c>
      <c r="G583" s="111"/>
      <c r="H583" s="81">
        <f t="shared" si="329"/>
        <v>120</v>
      </c>
      <c r="I583" s="18">
        <v>60</v>
      </c>
      <c r="J583" s="18">
        <v>60</v>
      </c>
      <c r="K583" s="258">
        <v>0</v>
      </c>
      <c r="L583" s="177" t="s">
        <v>1293</v>
      </c>
      <c r="M583" s="177" t="s">
        <v>1293</v>
      </c>
      <c r="N583" s="177" t="s">
        <v>1293</v>
      </c>
      <c r="O583" s="177" t="s">
        <v>1293</v>
      </c>
      <c r="P583" s="177" t="s">
        <v>1293</v>
      </c>
      <c r="Q583" s="167"/>
      <c r="R583" s="167"/>
      <c r="S583" s="112"/>
      <c r="T583" s="167"/>
      <c r="U583" s="31">
        <f t="shared" si="330"/>
        <v>0</v>
      </c>
      <c r="V583" s="112"/>
      <c r="W583" s="279"/>
      <c r="X583" s="167"/>
      <c r="Y583" s="221">
        <f t="shared" si="331"/>
        <v>0</v>
      </c>
      <c r="AA583" s="167"/>
      <c r="AB583" s="31">
        <f t="shared" si="332"/>
        <v>0</v>
      </c>
      <c r="AC583" s="167"/>
      <c r="AD583" s="31">
        <f t="shared" si="333"/>
        <v>0</v>
      </c>
      <c r="AE583" s="31"/>
      <c r="AF583" s="167"/>
      <c r="AG583" s="167">
        <f t="shared" si="334"/>
        <v>0</v>
      </c>
      <c r="AH583" s="31">
        <f t="shared" si="335"/>
        <v>0</v>
      </c>
      <c r="AI583" s="167"/>
      <c r="AJ583" s="31">
        <f t="shared" si="336"/>
        <v>0</v>
      </c>
      <c r="AK583" s="31">
        <f t="shared" si="337"/>
        <v>0</v>
      </c>
      <c r="AL583" s="167"/>
      <c r="AM583" s="167"/>
      <c r="AN583" s="167"/>
      <c r="AO583" s="167"/>
      <c r="AP583" s="167"/>
      <c r="AQ583" s="167"/>
      <c r="AR583" s="167"/>
      <c r="AS583" s="167"/>
      <c r="AT583" s="167"/>
      <c r="AU583" s="167"/>
      <c r="AV583" s="31"/>
      <c r="AW583" s="31"/>
      <c r="AX583" s="31"/>
    </row>
    <row r="584" spans="2:50" s="161" customFormat="1" ht="13" outlineLevel="1">
      <c r="B584" s="9" t="s">
        <v>1056</v>
      </c>
      <c r="C584" s="9" t="s">
        <v>1097</v>
      </c>
      <c r="D584" s="12" t="s">
        <v>118</v>
      </c>
      <c r="E584" s="16">
        <v>43676</v>
      </c>
      <c r="F584" s="26" t="s">
        <v>12</v>
      </c>
      <c r="G584" s="111"/>
      <c r="H584" s="81">
        <f t="shared" si="329"/>
        <v>60</v>
      </c>
      <c r="I584" s="18">
        <v>30</v>
      </c>
      <c r="J584" s="18">
        <v>30</v>
      </c>
      <c r="K584" s="258">
        <v>0</v>
      </c>
      <c r="L584" s="177" t="s">
        <v>1293</v>
      </c>
      <c r="M584" s="177" t="s">
        <v>1293</v>
      </c>
      <c r="N584" s="177" t="s">
        <v>1293</v>
      </c>
      <c r="O584" s="177" t="s">
        <v>1293</v>
      </c>
      <c r="P584" s="177" t="s">
        <v>1293</v>
      </c>
      <c r="Q584" s="167"/>
      <c r="R584" s="167"/>
      <c r="S584" s="112"/>
      <c r="T584" s="167"/>
      <c r="U584" s="31">
        <f t="shared" si="330"/>
        <v>0</v>
      </c>
      <c r="V584" s="112"/>
      <c r="W584" s="279"/>
      <c r="X584" s="167"/>
      <c r="Y584" s="221">
        <f t="shared" si="331"/>
        <v>0</v>
      </c>
      <c r="AA584" s="167"/>
      <c r="AB584" s="31">
        <f t="shared" si="332"/>
        <v>0</v>
      </c>
      <c r="AC584" s="167"/>
      <c r="AD584" s="31">
        <f t="shared" si="333"/>
        <v>0</v>
      </c>
      <c r="AE584" s="31"/>
      <c r="AF584" s="167"/>
      <c r="AG584" s="167">
        <f t="shared" si="334"/>
        <v>0</v>
      </c>
      <c r="AH584" s="31">
        <f t="shared" si="335"/>
        <v>0</v>
      </c>
      <c r="AI584" s="167"/>
      <c r="AJ584" s="31">
        <f t="shared" si="336"/>
        <v>0</v>
      </c>
      <c r="AK584" s="31">
        <f t="shared" si="337"/>
        <v>0</v>
      </c>
      <c r="AL584" s="167"/>
      <c r="AM584" s="167"/>
      <c r="AN584" s="167"/>
      <c r="AO584" s="167"/>
      <c r="AP584" s="167"/>
      <c r="AQ584" s="167"/>
      <c r="AR584" s="167"/>
      <c r="AS584" s="167"/>
      <c r="AT584" s="167"/>
      <c r="AU584" s="167"/>
      <c r="AV584" s="31"/>
      <c r="AW584" s="31"/>
      <c r="AX584" s="31"/>
    </row>
    <row r="585" spans="2:50" s="161" customFormat="1" ht="13" outlineLevel="1">
      <c r="B585" s="9" t="s">
        <v>1057</v>
      </c>
      <c r="C585" s="9" t="s">
        <v>1098</v>
      </c>
      <c r="D585" s="12" t="s">
        <v>118</v>
      </c>
      <c r="E585" s="16">
        <v>43676</v>
      </c>
      <c r="F585" s="26" t="s">
        <v>12</v>
      </c>
      <c r="G585" s="111"/>
      <c r="H585" s="81">
        <f t="shared" si="329"/>
        <v>120</v>
      </c>
      <c r="I585" s="18">
        <v>60</v>
      </c>
      <c r="J585" s="18">
        <v>60</v>
      </c>
      <c r="K585" s="258">
        <v>0</v>
      </c>
      <c r="L585" s="177" t="s">
        <v>1293</v>
      </c>
      <c r="M585" s="177" t="s">
        <v>1293</v>
      </c>
      <c r="N585" s="177" t="s">
        <v>1293</v>
      </c>
      <c r="O585" s="177" t="s">
        <v>1293</v>
      </c>
      <c r="P585" s="177" t="s">
        <v>1293</v>
      </c>
      <c r="Q585" s="167"/>
      <c r="R585" s="167"/>
      <c r="S585" s="112"/>
      <c r="T585" s="167"/>
      <c r="U585" s="31">
        <f t="shared" si="330"/>
        <v>0</v>
      </c>
      <c r="V585" s="112"/>
      <c r="W585" s="279"/>
      <c r="X585" s="167"/>
      <c r="Y585" s="221">
        <f t="shared" si="331"/>
        <v>0</v>
      </c>
      <c r="AA585" s="167"/>
      <c r="AB585" s="31">
        <f t="shared" si="332"/>
        <v>0</v>
      </c>
      <c r="AC585" s="167"/>
      <c r="AD585" s="31">
        <f t="shared" si="333"/>
        <v>0</v>
      </c>
      <c r="AE585" s="31"/>
      <c r="AF585" s="167"/>
      <c r="AG585" s="167">
        <f t="shared" si="334"/>
        <v>0</v>
      </c>
      <c r="AH585" s="31">
        <f t="shared" si="335"/>
        <v>0</v>
      </c>
      <c r="AI585" s="167"/>
      <c r="AJ585" s="31">
        <f t="shared" si="336"/>
        <v>0</v>
      </c>
      <c r="AK585" s="31">
        <f t="shared" si="337"/>
        <v>0</v>
      </c>
      <c r="AL585" s="167"/>
      <c r="AM585" s="167"/>
      <c r="AN585" s="167"/>
      <c r="AO585" s="167"/>
      <c r="AP585" s="167"/>
      <c r="AQ585" s="167"/>
      <c r="AR585" s="167"/>
      <c r="AS585" s="167"/>
      <c r="AT585" s="167"/>
      <c r="AU585" s="167"/>
      <c r="AV585" s="31"/>
      <c r="AW585" s="31"/>
      <c r="AX585" s="31"/>
    </row>
    <row r="586" spans="2:50" s="161" customFormat="1" ht="13" outlineLevel="1">
      <c r="B586" s="9" t="s">
        <v>1058</v>
      </c>
      <c r="C586" s="9" t="s">
        <v>1099</v>
      </c>
      <c r="D586" s="12" t="s">
        <v>118</v>
      </c>
      <c r="E586" s="16">
        <v>43676</v>
      </c>
      <c r="F586" s="26" t="s">
        <v>12</v>
      </c>
      <c r="G586" s="111"/>
      <c r="H586" s="81">
        <f t="shared" si="329"/>
        <v>60</v>
      </c>
      <c r="I586" s="18">
        <v>30</v>
      </c>
      <c r="J586" s="18">
        <v>30</v>
      </c>
      <c r="K586" s="258">
        <v>0</v>
      </c>
      <c r="L586" s="177" t="s">
        <v>1293</v>
      </c>
      <c r="M586" s="177" t="s">
        <v>1293</v>
      </c>
      <c r="N586" s="177" t="s">
        <v>1293</v>
      </c>
      <c r="O586" s="177" t="s">
        <v>1293</v>
      </c>
      <c r="P586" s="177" t="s">
        <v>1293</v>
      </c>
      <c r="Q586" s="167"/>
      <c r="R586" s="167"/>
      <c r="S586" s="112"/>
      <c r="T586" s="167"/>
      <c r="U586" s="31">
        <f t="shared" si="330"/>
        <v>0</v>
      </c>
      <c r="V586" s="112"/>
      <c r="W586" s="279"/>
      <c r="X586" s="167"/>
      <c r="Y586" s="221">
        <f t="shared" si="331"/>
        <v>0</v>
      </c>
      <c r="AA586" s="167"/>
      <c r="AB586" s="31">
        <f t="shared" si="332"/>
        <v>0</v>
      </c>
      <c r="AC586" s="167"/>
      <c r="AD586" s="31">
        <f t="shared" si="333"/>
        <v>0</v>
      </c>
      <c r="AE586" s="31"/>
      <c r="AF586" s="167"/>
      <c r="AG586" s="167">
        <f t="shared" si="334"/>
        <v>0</v>
      </c>
      <c r="AH586" s="31">
        <f t="shared" si="335"/>
        <v>0</v>
      </c>
      <c r="AI586" s="167"/>
      <c r="AJ586" s="31">
        <f t="shared" si="336"/>
        <v>0</v>
      </c>
      <c r="AK586" s="31">
        <f t="shared" si="337"/>
        <v>0</v>
      </c>
      <c r="AL586" s="167"/>
      <c r="AM586" s="167"/>
      <c r="AN586" s="167"/>
      <c r="AO586" s="167"/>
      <c r="AP586" s="167"/>
      <c r="AQ586" s="167"/>
      <c r="AR586" s="167"/>
      <c r="AS586" s="167"/>
      <c r="AT586" s="167"/>
      <c r="AU586" s="167"/>
      <c r="AV586" s="31"/>
      <c r="AW586" s="31"/>
      <c r="AX586" s="31"/>
    </row>
    <row r="587" spans="2:50" s="161" customFormat="1" ht="13" outlineLevel="1">
      <c r="B587" s="9" t="s">
        <v>1059</v>
      </c>
      <c r="C587" s="9" t="s">
        <v>1100</v>
      </c>
      <c r="D587" s="12" t="s">
        <v>118</v>
      </c>
      <c r="E587" s="16">
        <v>43676</v>
      </c>
      <c r="F587" s="26" t="s">
        <v>12</v>
      </c>
      <c r="G587" s="111"/>
      <c r="H587" s="81">
        <f t="shared" si="329"/>
        <v>120</v>
      </c>
      <c r="I587" s="18">
        <v>60</v>
      </c>
      <c r="J587" s="18">
        <v>60</v>
      </c>
      <c r="K587" s="258">
        <v>0</v>
      </c>
      <c r="L587" s="177" t="s">
        <v>1293</v>
      </c>
      <c r="M587" s="177" t="s">
        <v>1293</v>
      </c>
      <c r="N587" s="177" t="s">
        <v>1293</v>
      </c>
      <c r="O587" s="177" t="s">
        <v>1293</v>
      </c>
      <c r="P587" s="177" t="s">
        <v>1293</v>
      </c>
      <c r="Q587" s="167"/>
      <c r="R587" s="167"/>
      <c r="S587" s="112"/>
      <c r="T587" s="167"/>
      <c r="U587" s="31">
        <f t="shared" si="330"/>
        <v>0</v>
      </c>
      <c r="V587" s="112"/>
      <c r="W587" s="279"/>
      <c r="X587" s="167"/>
      <c r="Y587" s="221">
        <f t="shared" si="331"/>
        <v>0</v>
      </c>
      <c r="AA587" s="167"/>
      <c r="AB587" s="31">
        <f t="shared" si="332"/>
        <v>0</v>
      </c>
      <c r="AC587" s="167"/>
      <c r="AD587" s="31">
        <f t="shared" si="333"/>
        <v>0</v>
      </c>
      <c r="AE587" s="31"/>
      <c r="AF587" s="167"/>
      <c r="AG587" s="167">
        <f t="shared" si="334"/>
        <v>0</v>
      </c>
      <c r="AH587" s="31">
        <f t="shared" si="335"/>
        <v>0</v>
      </c>
      <c r="AI587" s="167"/>
      <c r="AJ587" s="31">
        <f t="shared" si="336"/>
        <v>0</v>
      </c>
      <c r="AK587" s="31">
        <f t="shared" si="337"/>
        <v>0</v>
      </c>
      <c r="AL587" s="167"/>
      <c r="AM587" s="167"/>
      <c r="AN587" s="167"/>
      <c r="AO587" s="167"/>
      <c r="AP587" s="167"/>
      <c r="AQ587" s="167"/>
      <c r="AR587" s="167"/>
      <c r="AS587" s="167"/>
      <c r="AT587" s="167"/>
      <c r="AU587" s="167"/>
      <c r="AV587" s="31"/>
      <c r="AW587" s="31"/>
      <c r="AX587" s="31"/>
    </row>
    <row r="588" spans="2:50" s="161" customFormat="1" ht="13" outlineLevel="1">
      <c r="B588" s="9" t="s">
        <v>1060</v>
      </c>
      <c r="C588" s="9" t="s">
        <v>1101</v>
      </c>
      <c r="D588" s="12" t="s">
        <v>118</v>
      </c>
      <c r="E588" s="16">
        <v>43676</v>
      </c>
      <c r="F588" s="26" t="s">
        <v>12</v>
      </c>
      <c r="G588" s="111"/>
      <c r="H588" s="81">
        <f t="shared" si="329"/>
        <v>60</v>
      </c>
      <c r="I588" s="18">
        <v>30</v>
      </c>
      <c r="J588" s="18">
        <v>30</v>
      </c>
      <c r="K588" s="258">
        <v>0</v>
      </c>
      <c r="L588" s="177" t="s">
        <v>1293</v>
      </c>
      <c r="M588" s="177" t="s">
        <v>1293</v>
      </c>
      <c r="N588" s="177" t="s">
        <v>1293</v>
      </c>
      <c r="O588" s="177" t="s">
        <v>1293</v>
      </c>
      <c r="P588" s="177" t="s">
        <v>1293</v>
      </c>
      <c r="Q588" s="167"/>
      <c r="R588" s="167"/>
      <c r="S588" s="112"/>
      <c r="T588" s="167"/>
      <c r="U588" s="31">
        <f t="shared" si="330"/>
        <v>0</v>
      </c>
      <c r="V588" s="112"/>
      <c r="W588" s="279"/>
      <c r="X588" s="167"/>
      <c r="Y588" s="221">
        <f t="shared" si="331"/>
        <v>0</v>
      </c>
      <c r="AA588" s="167"/>
      <c r="AB588" s="31">
        <f t="shared" si="332"/>
        <v>0</v>
      </c>
      <c r="AC588" s="167"/>
      <c r="AD588" s="31">
        <f t="shared" si="333"/>
        <v>0</v>
      </c>
      <c r="AE588" s="31"/>
      <c r="AF588" s="167"/>
      <c r="AG588" s="167">
        <f t="shared" si="334"/>
        <v>0</v>
      </c>
      <c r="AH588" s="31">
        <f t="shared" si="335"/>
        <v>0</v>
      </c>
      <c r="AI588" s="167"/>
      <c r="AJ588" s="31">
        <f t="shared" si="336"/>
        <v>0</v>
      </c>
      <c r="AK588" s="31">
        <f t="shared" si="337"/>
        <v>0</v>
      </c>
      <c r="AL588" s="167"/>
      <c r="AM588" s="167"/>
      <c r="AN588" s="167"/>
      <c r="AO588" s="167"/>
      <c r="AP588" s="167"/>
      <c r="AQ588" s="167"/>
      <c r="AR588" s="167"/>
      <c r="AS588" s="167"/>
      <c r="AT588" s="167"/>
      <c r="AU588" s="167"/>
      <c r="AV588" s="31"/>
      <c r="AW588" s="31"/>
      <c r="AX588" s="31"/>
    </row>
    <row r="589" spans="2:50" s="161" customFormat="1" ht="13" outlineLevel="1">
      <c r="B589" s="9" t="s">
        <v>1061</v>
      </c>
      <c r="C589" s="9" t="s">
        <v>1102</v>
      </c>
      <c r="D589" s="12" t="s">
        <v>118</v>
      </c>
      <c r="E589" s="16">
        <v>43676</v>
      </c>
      <c r="F589" s="26" t="s">
        <v>12</v>
      </c>
      <c r="G589" s="111"/>
      <c r="H589" s="81">
        <f t="shared" si="329"/>
        <v>75</v>
      </c>
      <c r="I589" s="18">
        <v>35</v>
      </c>
      <c r="J589" s="18">
        <v>40</v>
      </c>
      <c r="K589" s="258">
        <v>0</v>
      </c>
      <c r="L589" s="177" t="s">
        <v>1293</v>
      </c>
      <c r="M589" s="177" t="s">
        <v>1293</v>
      </c>
      <c r="N589" s="177" t="s">
        <v>1293</v>
      </c>
      <c r="O589" s="177" t="s">
        <v>1293</v>
      </c>
      <c r="P589" s="177" t="s">
        <v>1293</v>
      </c>
      <c r="Q589" s="167"/>
      <c r="R589" s="167"/>
      <c r="S589" s="112"/>
      <c r="T589" s="167"/>
      <c r="U589" s="31">
        <f t="shared" si="330"/>
        <v>0</v>
      </c>
      <c r="V589" s="112"/>
      <c r="W589" s="279"/>
      <c r="X589" s="167"/>
      <c r="Y589" s="221">
        <f t="shared" si="331"/>
        <v>0</v>
      </c>
      <c r="AA589" s="167"/>
      <c r="AB589" s="31">
        <f t="shared" si="332"/>
        <v>0</v>
      </c>
      <c r="AC589" s="167"/>
      <c r="AD589" s="31">
        <f t="shared" si="333"/>
        <v>0</v>
      </c>
      <c r="AE589" s="31"/>
      <c r="AF589" s="167"/>
      <c r="AG589" s="167">
        <f t="shared" si="334"/>
        <v>0</v>
      </c>
      <c r="AH589" s="31">
        <f t="shared" si="335"/>
        <v>0</v>
      </c>
      <c r="AI589" s="167"/>
      <c r="AJ589" s="31">
        <f t="shared" si="336"/>
        <v>0</v>
      </c>
      <c r="AK589" s="31">
        <f t="shared" si="337"/>
        <v>0</v>
      </c>
      <c r="AL589" s="167"/>
      <c r="AM589" s="167"/>
      <c r="AN589" s="167"/>
      <c r="AO589" s="167"/>
      <c r="AP589" s="167"/>
      <c r="AQ589" s="167"/>
      <c r="AR589" s="167"/>
      <c r="AS589" s="167"/>
      <c r="AT589" s="167"/>
      <c r="AU589" s="167"/>
      <c r="AV589" s="31"/>
      <c r="AW589" s="31"/>
      <c r="AX589" s="31"/>
    </row>
    <row r="590" spans="2:50" s="161" customFormat="1" ht="13" outlineLevel="1">
      <c r="B590" s="9" t="s">
        <v>1062</v>
      </c>
      <c r="C590" s="9" t="s">
        <v>1103</v>
      </c>
      <c r="D590" s="12" t="s">
        <v>118</v>
      </c>
      <c r="E590" s="16">
        <v>43676</v>
      </c>
      <c r="F590" s="26" t="s">
        <v>12</v>
      </c>
      <c r="G590" s="111"/>
      <c r="H590" s="81">
        <f t="shared" si="329"/>
        <v>300</v>
      </c>
      <c r="I590" s="18">
        <v>150</v>
      </c>
      <c r="J590" s="18">
        <v>150</v>
      </c>
      <c r="K590" s="258">
        <v>0</v>
      </c>
      <c r="L590" s="177" t="s">
        <v>1293</v>
      </c>
      <c r="M590" s="177" t="s">
        <v>1293</v>
      </c>
      <c r="N590" s="177" t="s">
        <v>1293</v>
      </c>
      <c r="O590" s="177" t="s">
        <v>1293</v>
      </c>
      <c r="P590" s="177" t="s">
        <v>1293</v>
      </c>
      <c r="Q590" s="167"/>
      <c r="R590" s="167"/>
      <c r="S590" s="112"/>
      <c r="T590" s="167"/>
      <c r="U590" s="31">
        <f t="shared" si="330"/>
        <v>0</v>
      </c>
      <c r="V590" s="112"/>
      <c r="W590" s="279"/>
      <c r="X590" s="167"/>
      <c r="Y590" s="221">
        <f t="shared" si="331"/>
        <v>0</v>
      </c>
      <c r="AA590" s="167"/>
      <c r="AB590" s="31">
        <f t="shared" si="332"/>
        <v>0</v>
      </c>
      <c r="AC590" s="167"/>
      <c r="AD590" s="31">
        <f t="shared" si="333"/>
        <v>0</v>
      </c>
      <c r="AE590" s="31"/>
      <c r="AF590" s="167"/>
      <c r="AG590" s="167">
        <f t="shared" si="334"/>
        <v>0</v>
      </c>
      <c r="AH590" s="31">
        <f t="shared" si="335"/>
        <v>0</v>
      </c>
      <c r="AI590" s="167"/>
      <c r="AJ590" s="31">
        <f t="shared" si="336"/>
        <v>0</v>
      </c>
      <c r="AK590" s="31">
        <f t="shared" si="337"/>
        <v>0</v>
      </c>
      <c r="AL590" s="167"/>
      <c r="AM590" s="167"/>
      <c r="AN590" s="167"/>
      <c r="AO590" s="167"/>
      <c r="AP590" s="167"/>
      <c r="AQ590" s="167"/>
      <c r="AR590" s="167"/>
      <c r="AS590" s="167"/>
      <c r="AT590" s="167"/>
      <c r="AU590" s="167"/>
      <c r="AV590" s="31"/>
      <c r="AW590" s="31"/>
      <c r="AX590" s="31"/>
    </row>
    <row r="591" spans="2:50" s="161" customFormat="1" ht="13" outlineLevel="1">
      <c r="B591" s="9" t="s">
        <v>1063</v>
      </c>
      <c r="C591" s="9" t="s">
        <v>1104</v>
      </c>
      <c r="D591" s="12" t="s">
        <v>118</v>
      </c>
      <c r="E591" s="16">
        <v>43676</v>
      </c>
      <c r="F591" s="26" t="s">
        <v>12</v>
      </c>
      <c r="G591" s="111"/>
      <c r="H591" s="81">
        <f t="shared" si="329"/>
        <v>5390</v>
      </c>
      <c r="I591" s="18">
        <v>2665</v>
      </c>
      <c r="J591" s="18">
        <v>2725</v>
      </c>
      <c r="K591" s="258">
        <v>0</v>
      </c>
      <c r="L591" s="177" t="s">
        <v>1293</v>
      </c>
      <c r="M591" s="177" t="s">
        <v>1293</v>
      </c>
      <c r="N591" s="177" t="s">
        <v>1293</v>
      </c>
      <c r="O591" s="177" t="s">
        <v>1293</v>
      </c>
      <c r="P591" s="177" t="s">
        <v>1293</v>
      </c>
      <c r="Q591" s="167"/>
      <c r="R591" s="167"/>
      <c r="S591" s="112"/>
      <c r="T591" s="167"/>
      <c r="U591" s="31">
        <f t="shared" si="330"/>
        <v>0</v>
      </c>
      <c r="V591" s="112"/>
      <c r="W591" s="279"/>
      <c r="X591" s="167"/>
      <c r="Y591" s="221">
        <f t="shared" si="331"/>
        <v>0</v>
      </c>
      <c r="AA591" s="167"/>
      <c r="AB591" s="31">
        <f t="shared" si="332"/>
        <v>0</v>
      </c>
      <c r="AC591" s="167"/>
      <c r="AD591" s="31">
        <f t="shared" si="333"/>
        <v>0</v>
      </c>
      <c r="AE591" s="31"/>
      <c r="AF591" s="167"/>
      <c r="AG591" s="167">
        <f t="shared" si="334"/>
        <v>0</v>
      </c>
      <c r="AH591" s="31">
        <f t="shared" si="335"/>
        <v>0</v>
      </c>
      <c r="AI591" s="167"/>
      <c r="AJ591" s="31">
        <f t="shared" si="336"/>
        <v>0</v>
      </c>
      <c r="AK591" s="31">
        <f t="shared" si="337"/>
        <v>0</v>
      </c>
      <c r="AL591" s="167"/>
      <c r="AM591" s="167"/>
      <c r="AN591" s="167"/>
      <c r="AO591" s="167"/>
      <c r="AP591" s="167"/>
      <c r="AQ591" s="167"/>
      <c r="AR591" s="167"/>
      <c r="AS591" s="167"/>
      <c r="AT591" s="167"/>
      <c r="AU591" s="167"/>
      <c r="AV591" s="31"/>
      <c r="AW591" s="31"/>
      <c r="AX591" s="31"/>
    </row>
    <row r="592" spans="2:50" s="161" customFormat="1" ht="13" outlineLevel="1">
      <c r="B592" s="9" t="s">
        <v>1064</v>
      </c>
      <c r="C592" s="9" t="s">
        <v>1106</v>
      </c>
      <c r="D592" s="12" t="s">
        <v>118</v>
      </c>
      <c r="E592" s="16">
        <v>43676</v>
      </c>
      <c r="F592" s="26" t="s">
        <v>12</v>
      </c>
      <c r="G592" s="111"/>
      <c r="H592" s="81">
        <f t="shared" si="329"/>
        <v>60</v>
      </c>
      <c r="I592" s="18">
        <v>30</v>
      </c>
      <c r="J592" s="18">
        <v>30</v>
      </c>
      <c r="K592" s="258">
        <v>0</v>
      </c>
      <c r="L592" s="177" t="s">
        <v>1293</v>
      </c>
      <c r="M592" s="177" t="s">
        <v>1293</v>
      </c>
      <c r="N592" s="177" t="s">
        <v>1293</v>
      </c>
      <c r="O592" s="177" t="s">
        <v>1293</v>
      </c>
      <c r="P592" s="177" t="s">
        <v>1293</v>
      </c>
      <c r="Q592" s="167"/>
      <c r="R592" s="167"/>
      <c r="S592" s="112"/>
      <c r="T592" s="167"/>
      <c r="U592" s="31">
        <f t="shared" si="330"/>
        <v>0</v>
      </c>
      <c r="V592" s="112"/>
      <c r="W592" s="279"/>
      <c r="X592" s="167"/>
      <c r="Y592" s="221">
        <f t="shared" si="331"/>
        <v>0</v>
      </c>
      <c r="AA592" s="167"/>
      <c r="AB592" s="31">
        <f t="shared" si="332"/>
        <v>0</v>
      </c>
      <c r="AC592" s="167"/>
      <c r="AD592" s="31">
        <f t="shared" si="333"/>
        <v>0</v>
      </c>
      <c r="AE592" s="31"/>
      <c r="AF592" s="167"/>
      <c r="AG592" s="167">
        <f t="shared" si="334"/>
        <v>0</v>
      </c>
      <c r="AH592" s="31">
        <f t="shared" si="335"/>
        <v>0</v>
      </c>
      <c r="AI592" s="167"/>
      <c r="AJ592" s="31">
        <f t="shared" si="336"/>
        <v>0</v>
      </c>
      <c r="AK592" s="31">
        <f t="shared" si="337"/>
        <v>0</v>
      </c>
      <c r="AL592" s="167"/>
      <c r="AM592" s="167"/>
      <c r="AN592" s="167"/>
      <c r="AO592" s="167"/>
      <c r="AP592" s="167"/>
      <c r="AQ592" s="167"/>
      <c r="AR592" s="167"/>
      <c r="AS592" s="167"/>
      <c r="AT592" s="167"/>
      <c r="AU592" s="167"/>
      <c r="AV592" s="31"/>
      <c r="AW592" s="31"/>
      <c r="AX592" s="31"/>
    </row>
    <row r="593" spans="2:50" s="161" customFormat="1" ht="13" outlineLevel="1">
      <c r="B593" s="9" t="s">
        <v>1065</v>
      </c>
      <c r="C593" s="8" t="s">
        <v>1105</v>
      </c>
      <c r="D593" s="12" t="s">
        <v>118</v>
      </c>
      <c r="E593" s="16">
        <v>43676</v>
      </c>
      <c r="F593" s="26" t="s">
        <v>12</v>
      </c>
      <c r="G593" s="111"/>
      <c r="H593" s="81">
        <f t="shared" si="329"/>
        <v>60</v>
      </c>
      <c r="I593" s="18">
        <v>30</v>
      </c>
      <c r="J593" s="18">
        <v>30</v>
      </c>
      <c r="K593" s="258">
        <v>0</v>
      </c>
      <c r="L593" s="177" t="s">
        <v>1293</v>
      </c>
      <c r="M593" s="177" t="s">
        <v>1293</v>
      </c>
      <c r="N593" s="177" t="s">
        <v>1293</v>
      </c>
      <c r="O593" s="177" t="s">
        <v>1293</v>
      </c>
      <c r="P593" s="177" t="s">
        <v>1293</v>
      </c>
      <c r="Q593" s="167"/>
      <c r="R593" s="167"/>
      <c r="S593" s="112"/>
      <c r="T593" s="167"/>
      <c r="U593" s="31">
        <f t="shared" si="330"/>
        <v>0</v>
      </c>
      <c r="V593" s="112"/>
      <c r="W593" s="279"/>
      <c r="X593" s="167"/>
      <c r="Y593" s="221">
        <f t="shared" si="331"/>
        <v>0</v>
      </c>
      <c r="AA593" s="167"/>
      <c r="AB593" s="31">
        <f t="shared" si="332"/>
        <v>0</v>
      </c>
      <c r="AC593" s="167"/>
      <c r="AD593" s="31">
        <f t="shared" si="333"/>
        <v>0</v>
      </c>
      <c r="AE593" s="31"/>
      <c r="AF593" s="167"/>
      <c r="AG593" s="167">
        <f t="shared" si="334"/>
        <v>0</v>
      </c>
      <c r="AH593" s="31">
        <f t="shared" si="335"/>
        <v>0</v>
      </c>
      <c r="AI593" s="167"/>
      <c r="AJ593" s="31">
        <f t="shared" si="336"/>
        <v>0</v>
      </c>
      <c r="AK593" s="31">
        <f t="shared" si="337"/>
        <v>0</v>
      </c>
      <c r="AL593" s="167"/>
      <c r="AM593" s="167"/>
      <c r="AN593" s="167"/>
      <c r="AO593" s="167"/>
      <c r="AP593" s="167"/>
      <c r="AQ593" s="167"/>
      <c r="AR593" s="167"/>
      <c r="AS593" s="167"/>
      <c r="AT593" s="167"/>
      <c r="AU593" s="167"/>
      <c r="AV593" s="31"/>
      <c r="AW593" s="31"/>
      <c r="AX593" s="31"/>
    </row>
    <row r="594" spans="2:50" s="154" customFormat="1" ht="13">
      <c r="B594" s="402" t="s">
        <v>2610</v>
      </c>
      <c r="C594" s="402"/>
      <c r="D594" s="402"/>
      <c r="E594" s="403" t="s">
        <v>2611</v>
      </c>
      <c r="F594" s="113"/>
      <c r="G594" s="113"/>
      <c r="H594" s="114"/>
      <c r="I594" s="114"/>
      <c r="J594" s="114"/>
      <c r="K594" s="261"/>
      <c r="L594" s="168"/>
      <c r="M594" s="168"/>
      <c r="N594" s="168"/>
      <c r="O594" s="168"/>
      <c r="P594" s="168"/>
      <c r="Q594" s="168"/>
      <c r="R594" s="168"/>
      <c r="S594" s="115"/>
      <c r="T594" s="168"/>
      <c r="U594" s="169"/>
      <c r="V594" s="115"/>
      <c r="W594" s="280"/>
      <c r="X594" s="168"/>
      <c r="Y594" s="169"/>
      <c r="AA594" s="168"/>
      <c r="AB594" s="169"/>
      <c r="AC594" s="168"/>
      <c r="AD594" s="169"/>
      <c r="AE594" s="169"/>
      <c r="AF594" s="168"/>
      <c r="AG594" s="168"/>
      <c r="AH594" s="169"/>
      <c r="AI594" s="168"/>
      <c r="AJ594" s="168"/>
      <c r="AK594" s="115"/>
      <c r="AL594" s="168"/>
      <c r="AM594" s="168"/>
      <c r="AN594" s="168"/>
      <c r="AO594" s="168"/>
      <c r="AP594" s="168"/>
      <c r="AQ594" s="168"/>
      <c r="AR594" s="168"/>
      <c r="AS594" s="168"/>
      <c r="AT594" s="168"/>
      <c r="AU594" s="168"/>
      <c r="AV594" s="169"/>
      <c r="AW594" s="169"/>
      <c r="AX594" s="169"/>
    </row>
    <row r="595" spans="2:50" s="154" customFormat="1" ht="13">
      <c r="B595" s="402"/>
      <c r="C595" s="402"/>
      <c r="D595" s="402"/>
      <c r="E595" s="404"/>
      <c r="F595" s="116"/>
      <c r="G595" s="116"/>
      <c r="H595" s="114"/>
      <c r="I595" s="114"/>
      <c r="J595" s="114"/>
      <c r="K595" s="262"/>
      <c r="L595" s="169"/>
      <c r="M595" s="169"/>
      <c r="N595" s="169"/>
      <c r="O595" s="169"/>
      <c r="P595" s="169"/>
      <c r="Q595" s="169"/>
      <c r="R595" s="169"/>
      <c r="S595" s="114"/>
      <c r="T595" s="169"/>
      <c r="U595" s="169"/>
      <c r="V595" s="114"/>
      <c r="W595" s="280"/>
      <c r="X595" s="169"/>
      <c r="Y595" s="169"/>
      <c r="AA595" s="169"/>
      <c r="AB595" s="169"/>
      <c r="AC595" s="169"/>
      <c r="AD595" s="169"/>
      <c r="AE595" s="169"/>
      <c r="AF595" s="169"/>
      <c r="AG595" s="169"/>
      <c r="AH595" s="169"/>
      <c r="AI595" s="169"/>
      <c r="AJ595" s="169"/>
      <c r="AK595" s="114"/>
      <c r="AL595" s="169"/>
      <c r="AM595" s="169"/>
      <c r="AN595" s="169"/>
      <c r="AO595" s="169"/>
      <c r="AP595" s="169"/>
      <c r="AQ595" s="169"/>
      <c r="AR595" s="169"/>
      <c r="AS595" s="169"/>
      <c r="AT595" s="169"/>
      <c r="AU595" s="169"/>
      <c r="AV595" s="169"/>
      <c r="AW595" s="169"/>
      <c r="AX595" s="169"/>
    </row>
    <row r="596" spans="2:50" s="154" customFormat="1" ht="13" hidden="1" outlineLevel="1">
      <c r="B596" s="162" t="s">
        <v>849</v>
      </c>
      <c r="C596" s="117" t="s">
        <v>850</v>
      </c>
      <c r="D596" s="118" t="s">
        <v>851</v>
      </c>
      <c r="E596" s="119">
        <v>43070</v>
      </c>
      <c r="F596" s="120" t="s">
        <v>938</v>
      </c>
      <c r="G596" s="121"/>
      <c r="H596" s="122">
        <f>I596+J596</f>
        <v>435</v>
      </c>
      <c r="I596" s="123">
        <v>195</v>
      </c>
      <c r="J596" s="123">
        <v>240</v>
      </c>
      <c r="K596" s="263"/>
      <c r="L596" s="170"/>
      <c r="M596" s="170"/>
      <c r="N596" s="170"/>
      <c r="O596" s="170"/>
      <c r="P596" s="170"/>
      <c r="Q596" s="170"/>
      <c r="R596" s="170"/>
      <c r="S596" s="180"/>
      <c r="T596" s="170"/>
      <c r="U596" s="170"/>
      <c r="V596" s="124"/>
      <c r="W596" s="281"/>
      <c r="X596" s="170"/>
      <c r="Y596" s="170"/>
      <c r="AA596" s="170"/>
      <c r="AB596" s="170"/>
      <c r="AC596" s="170"/>
      <c r="AD596" s="170"/>
      <c r="AE596" s="170"/>
      <c r="AF596" s="170"/>
      <c r="AG596" s="170"/>
      <c r="AH596" s="170"/>
      <c r="AI596" s="170"/>
      <c r="AJ596" s="170"/>
      <c r="AK596" s="124"/>
      <c r="AL596" s="170"/>
      <c r="AM596" s="170"/>
      <c r="AN596" s="170"/>
      <c r="AO596" s="170"/>
      <c r="AP596" s="170"/>
      <c r="AQ596" s="170"/>
      <c r="AR596" s="170"/>
      <c r="AS596" s="170"/>
      <c r="AT596" s="170"/>
      <c r="AU596" s="170"/>
      <c r="AV596" s="170"/>
      <c r="AW596" s="170"/>
      <c r="AX596" s="170"/>
    </row>
    <row r="597" spans="2:50" s="154" customFormat="1" ht="13" hidden="1" outlineLevel="1">
      <c r="B597" s="162" t="s">
        <v>852</v>
      </c>
      <c r="C597" s="117" t="s">
        <v>853</v>
      </c>
      <c r="D597" s="118" t="s">
        <v>851</v>
      </c>
      <c r="E597" s="119">
        <v>43070</v>
      </c>
      <c r="F597" s="120" t="s">
        <v>938</v>
      </c>
      <c r="G597" s="121"/>
      <c r="H597" s="122">
        <f t="shared" ref="H597:H601" si="338">I597+J597</f>
        <v>270</v>
      </c>
      <c r="I597" s="123">
        <v>270</v>
      </c>
      <c r="J597" s="123">
        <v>0</v>
      </c>
      <c r="K597" s="263"/>
      <c r="L597" s="170"/>
      <c r="M597" s="170"/>
      <c r="N597" s="170"/>
      <c r="O597" s="170"/>
      <c r="P597" s="170"/>
      <c r="Q597" s="170"/>
      <c r="R597" s="170"/>
      <c r="S597" s="180"/>
      <c r="T597" s="170"/>
      <c r="U597" s="170"/>
      <c r="V597" s="124"/>
      <c r="W597" s="281"/>
      <c r="X597" s="170"/>
      <c r="Y597" s="170"/>
      <c r="AA597" s="170"/>
      <c r="AB597" s="170"/>
      <c r="AC597" s="170"/>
      <c r="AD597" s="170"/>
      <c r="AE597" s="170"/>
      <c r="AF597" s="170"/>
      <c r="AG597" s="170"/>
      <c r="AH597" s="170"/>
      <c r="AI597" s="170"/>
      <c r="AJ597" s="170"/>
      <c r="AK597" s="124"/>
      <c r="AL597" s="170"/>
      <c r="AM597" s="170"/>
      <c r="AN597" s="170"/>
      <c r="AO597" s="170"/>
      <c r="AP597" s="170"/>
      <c r="AQ597" s="170"/>
      <c r="AR597" s="170"/>
      <c r="AS597" s="170"/>
      <c r="AT597" s="170"/>
      <c r="AU597" s="170"/>
      <c r="AV597" s="170"/>
      <c r="AW597" s="170"/>
      <c r="AX597" s="170"/>
    </row>
    <row r="598" spans="2:50" s="154" customFormat="1" ht="26" hidden="1" outlineLevel="1">
      <c r="B598" s="162" t="s">
        <v>854</v>
      </c>
      <c r="C598" s="117" t="s">
        <v>855</v>
      </c>
      <c r="D598" s="118" t="s">
        <v>856</v>
      </c>
      <c r="E598" s="119">
        <v>43104</v>
      </c>
      <c r="F598" s="120" t="s">
        <v>938</v>
      </c>
      <c r="G598" s="121"/>
      <c r="H598" s="122">
        <f t="shared" si="338"/>
        <v>1405</v>
      </c>
      <c r="I598" s="123">
        <v>1165</v>
      </c>
      <c r="J598" s="123">
        <v>240</v>
      </c>
      <c r="K598" s="263"/>
      <c r="L598" s="170"/>
      <c r="M598" s="170"/>
      <c r="N598" s="170"/>
      <c r="O598" s="170"/>
      <c r="P598" s="170"/>
      <c r="Q598" s="170"/>
      <c r="R598" s="170"/>
      <c r="S598" s="180"/>
      <c r="T598" s="170"/>
      <c r="U598" s="170"/>
      <c r="V598" s="124"/>
      <c r="W598" s="281"/>
      <c r="X598" s="170"/>
      <c r="Y598" s="170"/>
      <c r="AA598" s="170"/>
      <c r="AB598" s="170"/>
      <c r="AC598" s="170"/>
      <c r="AD598" s="170"/>
      <c r="AE598" s="170"/>
      <c r="AF598" s="170"/>
      <c r="AG598" s="170"/>
      <c r="AH598" s="170"/>
      <c r="AI598" s="170"/>
      <c r="AJ598" s="170"/>
      <c r="AK598" s="124"/>
      <c r="AL598" s="170"/>
      <c r="AM598" s="170"/>
      <c r="AN598" s="170"/>
      <c r="AO598" s="170"/>
      <c r="AP598" s="170"/>
      <c r="AQ598" s="170"/>
      <c r="AR598" s="170"/>
      <c r="AS598" s="170"/>
      <c r="AT598" s="170"/>
      <c r="AU598" s="170"/>
      <c r="AV598" s="170"/>
      <c r="AW598" s="170"/>
      <c r="AX598" s="170"/>
    </row>
    <row r="599" spans="2:50" s="154" customFormat="1" ht="13" hidden="1" outlineLevel="1">
      <c r="B599" s="162" t="s">
        <v>858</v>
      </c>
      <c r="C599" s="117" t="s">
        <v>859</v>
      </c>
      <c r="D599" s="118" t="s">
        <v>860</v>
      </c>
      <c r="E599" s="119">
        <v>43070</v>
      </c>
      <c r="F599" s="120" t="s">
        <v>938</v>
      </c>
      <c r="G599" s="121"/>
      <c r="H599" s="122">
        <f t="shared" si="338"/>
        <v>450</v>
      </c>
      <c r="I599" s="123">
        <v>320</v>
      </c>
      <c r="J599" s="123">
        <v>130</v>
      </c>
      <c r="K599" s="263"/>
      <c r="L599" s="170"/>
      <c r="M599" s="170"/>
      <c r="N599" s="170"/>
      <c r="O599" s="170"/>
      <c r="P599" s="170"/>
      <c r="Q599" s="170"/>
      <c r="R599" s="170"/>
      <c r="S599" s="180"/>
      <c r="T599" s="170"/>
      <c r="U599" s="170"/>
      <c r="V599" s="124"/>
      <c r="W599" s="281"/>
      <c r="X599" s="170"/>
      <c r="Y599" s="170"/>
      <c r="AA599" s="170"/>
      <c r="AB599" s="170"/>
      <c r="AC599" s="170"/>
      <c r="AD599" s="170"/>
      <c r="AE599" s="170"/>
      <c r="AF599" s="170"/>
      <c r="AG599" s="170"/>
      <c r="AH599" s="170"/>
      <c r="AI599" s="170"/>
      <c r="AJ599" s="170"/>
      <c r="AK599" s="124"/>
      <c r="AL599" s="170"/>
      <c r="AM599" s="170"/>
      <c r="AN599" s="170"/>
      <c r="AO599" s="170"/>
      <c r="AP599" s="170"/>
      <c r="AQ599" s="170"/>
      <c r="AR599" s="170"/>
      <c r="AS599" s="170"/>
      <c r="AT599" s="170"/>
      <c r="AU599" s="170"/>
      <c r="AV599" s="170"/>
      <c r="AW599" s="170"/>
      <c r="AX599" s="170"/>
    </row>
    <row r="600" spans="2:50" s="154" customFormat="1" ht="13" hidden="1" outlineLevel="1">
      <c r="B600" s="162" t="s">
        <v>861</v>
      </c>
      <c r="C600" s="117" t="s">
        <v>862</v>
      </c>
      <c r="D600" s="118" t="s">
        <v>863</v>
      </c>
      <c r="E600" s="119">
        <v>43070</v>
      </c>
      <c r="F600" s="120" t="s">
        <v>938</v>
      </c>
      <c r="G600" s="121"/>
      <c r="H600" s="122">
        <f t="shared" si="338"/>
        <v>540</v>
      </c>
      <c r="I600" s="123">
        <v>350</v>
      </c>
      <c r="J600" s="123">
        <v>190</v>
      </c>
      <c r="K600" s="263"/>
      <c r="L600" s="170"/>
      <c r="M600" s="170"/>
      <c r="N600" s="170"/>
      <c r="O600" s="170"/>
      <c r="P600" s="170"/>
      <c r="Q600" s="170"/>
      <c r="R600" s="170"/>
      <c r="S600" s="180"/>
      <c r="T600" s="170"/>
      <c r="U600" s="170"/>
      <c r="V600" s="124"/>
      <c r="W600" s="281"/>
      <c r="X600" s="170"/>
      <c r="Y600" s="170"/>
      <c r="AA600" s="170"/>
      <c r="AB600" s="170"/>
      <c r="AC600" s="170"/>
      <c r="AD600" s="170"/>
      <c r="AE600" s="170"/>
      <c r="AF600" s="170"/>
      <c r="AG600" s="170"/>
      <c r="AH600" s="170"/>
      <c r="AI600" s="170"/>
      <c r="AJ600" s="170"/>
      <c r="AK600" s="124"/>
      <c r="AL600" s="170"/>
      <c r="AM600" s="170"/>
      <c r="AN600" s="170"/>
      <c r="AO600" s="170"/>
      <c r="AP600" s="170"/>
      <c r="AQ600" s="170"/>
      <c r="AR600" s="170"/>
      <c r="AS600" s="170"/>
      <c r="AT600" s="170"/>
      <c r="AU600" s="170"/>
      <c r="AV600" s="170"/>
      <c r="AW600" s="170"/>
      <c r="AX600" s="170"/>
    </row>
    <row r="601" spans="2:50" s="154" customFormat="1" ht="13" hidden="1" outlineLevel="1">
      <c r="B601" s="162" t="s">
        <v>864</v>
      </c>
      <c r="C601" s="117" t="s">
        <v>865</v>
      </c>
      <c r="D601" s="118" t="s">
        <v>866</v>
      </c>
      <c r="E601" s="119">
        <v>43070</v>
      </c>
      <c r="F601" s="120" t="s">
        <v>938</v>
      </c>
      <c r="G601" s="121"/>
      <c r="H601" s="122">
        <f t="shared" si="338"/>
        <v>7440</v>
      </c>
      <c r="I601" s="123">
        <v>800</v>
      </c>
      <c r="J601" s="123">
        <v>6640</v>
      </c>
      <c r="K601" s="263"/>
      <c r="L601" s="170"/>
      <c r="M601" s="170"/>
      <c r="N601" s="170"/>
      <c r="O601" s="170"/>
      <c r="P601" s="170"/>
      <c r="Q601" s="170"/>
      <c r="R601" s="170"/>
      <c r="S601" s="180"/>
      <c r="T601" s="170"/>
      <c r="U601" s="170"/>
      <c r="V601" s="124"/>
      <c r="W601" s="281"/>
      <c r="X601" s="170"/>
      <c r="Y601" s="170"/>
      <c r="AA601" s="170"/>
      <c r="AB601" s="170"/>
      <c r="AC601" s="170"/>
      <c r="AD601" s="170"/>
      <c r="AE601" s="170"/>
      <c r="AF601" s="170"/>
      <c r="AG601" s="170"/>
      <c r="AH601" s="170"/>
      <c r="AI601" s="170"/>
      <c r="AJ601" s="170"/>
      <c r="AK601" s="124"/>
      <c r="AL601" s="170"/>
      <c r="AM601" s="170"/>
      <c r="AN601" s="170"/>
      <c r="AO601" s="170"/>
      <c r="AP601" s="170"/>
      <c r="AQ601" s="170"/>
      <c r="AR601" s="170"/>
      <c r="AS601" s="170"/>
      <c r="AT601" s="170"/>
      <c r="AU601" s="170"/>
      <c r="AV601" s="170"/>
      <c r="AW601" s="170"/>
      <c r="AX601" s="170"/>
    </row>
    <row r="602" spans="2:50" s="154" customFormat="1" ht="13" collapsed="1">
      <c r="B602" s="402" t="s">
        <v>847</v>
      </c>
      <c r="C602" s="402"/>
      <c r="D602" s="402"/>
      <c r="E602" s="403" t="s">
        <v>848</v>
      </c>
      <c r="F602" s="113"/>
      <c r="G602" s="113"/>
      <c r="H602" s="114"/>
      <c r="I602" s="114"/>
      <c r="J602" s="114"/>
      <c r="K602" s="261"/>
      <c r="L602" s="168"/>
      <c r="M602" s="168"/>
      <c r="N602" s="168"/>
      <c r="O602" s="168"/>
      <c r="P602" s="168"/>
      <c r="Q602" s="168"/>
      <c r="R602" s="168"/>
      <c r="S602" s="115"/>
      <c r="T602" s="168"/>
      <c r="U602" s="169"/>
      <c r="V602" s="115"/>
      <c r="W602" s="280"/>
      <c r="X602" s="168"/>
      <c r="Y602" s="169"/>
      <c r="AA602" s="168"/>
      <c r="AB602" s="169"/>
      <c r="AC602" s="168"/>
      <c r="AD602" s="169"/>
      <c r="AE602" s="169"/>
      <c r="AF602" s="168"/>
      <c r="AG602" s="168"/>
      <c r="AH602" s="169"/>
      <c r="AI602" s="168"/>
      <c r="AJ602" s="168"/>
      <c r="AK602" s="115"/>
      <c r="AL602" s="168"/>
      <c r="AM602" s="168"/>
      <c r="AN602" s="168"/>
      <c r="AO602" s="168"/>
      <c r="AP602" s="168"/>
      <c r="AQ602" s="168"/>
      <c r="AR602" s="168"/>
      <c r="AS602" s="168"/>
      <c r="AT602" s="168"/>
      <c r="AU602" s="168"/>
      <c r="AV602" s="169"/>
      <c r="AW602" s="169"/>
      <c r="AX602" s="169"/>
    </row>
    <row r="603" spans="2:50" s="154" customFormat="1" ht="13">
      <c r="B603" s="402"/>
      <c r="C603" s="402"/>
      <c r="D603" s="402"/>
      <c r="E603" s="404"/>
      <c r="F603" s="116"/>
      <c r="G603" s="116"/>
      <c r="H603" s="114"/>
      <c r="I603" s="114"/>
      <c r="J603" s="114"/>
      <c r="K603" s="262"/>
      <c r="L603" s="169"/>
      <c r="M603" s="169"/>
      <c r="N603" s="169"/>
      <c r="O603" s="169"/>
      <c r="P603" s="169"/>
      <c r="Q603" s="169"/>
      <c r="R603" s="169"/>
      <c r="S603" s="114"/>
      <c r="T603" s="169"/>
      <c r="U603" s="169"/>
      <c r="V603" s="114"/>
      <c r="W603" s="280"/>
      <c r="X603" s="169"/>
      <c r="Y603" s="169"/>
      <c r="AA603" s="169"/>
      <c r="AB603" s="169"/>
      <c r="AC603" s="169"/>
      <c r="AD603" s="169"/>
      <c r="AE603" s="169"/>
      <c r="AF603" s="169"/>
      <c r="AG603" s="169"/>
      <c r="AH603" s="169"/>
      <c r="AI603" s="169"/>
      <c r="AJ603" s="169"/>
      <c r="AK603" s="114"/>
      <c r="AL603" s="169"/>
      <c r="AM603" s="169"/>
      <c r="AN603" s="169"/>
      <c r="AO603" s="169"/>
      <c r="AP603" s="169"/>
      <c r="AQ603" s="169"/>
      <c r="AR603" s="169"/>
      <c r="AS603" s="169"/>
      <c r="AT603" s="169"/>
      <c r="AU603" s="169"/>
      <c r="AV603" s="169"/>
      <c r="AW603" s="169"/>
      <c r="AX603" s="169"/>
    </row>
    <row r="604" spans="2:50" s="154" customFormat="1" ht="13" hidden="1" outlineLevel="1">
      <c r="B604" s="162" t="s">
        <v>849</v>
      </c>
      <c r="C604" s="117" t="s">
        <v>850</v>
      </c>
      <c r="D604" s="118" t="s">
        <v>851</v>
      </c>
      <c r="E604" s="119">
        <v>43070</v>
      </c>
      <c r="F604" s="120" t="s">
        <v>44</v>
      </c>
      <c r="G604" s="121"/>
      <c r="H604" s="122">
        <v>435</v>
      </c>
      <c r="I604" s="123">
        <v>195</v>
      </c>
      <c r="J604" s="123">
        <v>240</v>
      </c>
      <c r="K604" s="263"/>
      <c r="L604" s="170"/>
      <c r="M604" s="170"/>
      <c r="N604" s="170"/>
      <c r="O604" s="170"/>
      <c r="P604" s="170"/>
      <c r="Q604" s="170"/>
      <c r="R604" s="170"/>
      <c r="S604" s="180"/>
      <c r="T604" s="170"/>
      <c r="U604" s="170"/>
      <c r="V604" s="124"/>
      <c r="W604" s="281"/>
      <c r="X604" s="170"/>
      <c r="Y604" s="170"/>
      <c r="AA604" s="170"/>
      <c r="AB604" s="170"/>
      <c r="AC604" s="170"/>
      <c r="AD604" s="170"/>
      <c r="AE604" s="170"/>
      <c r="AF604" s="170"/>
      <c r="AG604" s="170"/>
      <c r="AH604" s="170"/>
      <c r="AI604" s="170"/>
      <c r="AJ604" s="170"/>
      <c r="AK604" s="124"/>
      <c r="AL604" s="170"/>
      <c r="AM604" s="170"/>
      <c r="AN604" s="170"/>
      <c r="AO604" s="170"/>
      <c r="AP604" s="170"/>
      <c r="AQ604" s="170"/>
      <c r="AR604" s="170"/>
      <c r="AS604" s="170"/>
      <c r="AT604" s="170"/>
      <c r="AU604" s="170"/>
      <c r="AV604" s="170"/>
      <c r="AW604" s="170"/>
      <c r="AX604" s="170"/>
    </row>
    <row r="605" spans="2:50" s="154" customFormat="1" ht="13" hidden="1" outlineLevel="1">
      <c r="B605" s="162" t="s">
        <v>852</v>
      </c>
      <c r="C605" s="117" t="s">
        <v>853</v>
      </c>
      <c r="D605" s="118" t="s">
        <v>851</v>
      </c>
      <c r="E605" s="119">
        <v>43070</v>
      </c>
      <c r="F605" s="120" t="s">
        <v>44</v>
      </c>
      <c r="G605" s="121"/>
      <c r="H605" s="122">
        <v>270</v>
      </c>
      <c r="I605" s="123">
        <v>270</v>
      </c>
      <c r="J605" s="123">
        <v>0</v>
      </c>
      <c r="K605" s="263"/>
      <c r="L605" s="170"/>
      <c r="M605" s="170"/>
      <c r="N605" s="170"/>
      <c r="O605" s="170"/>
      <c r="P605" s="170"/>
      <c r="Q605" s="170"/>
      <c r="R605" s="170"/>
      <c r="S605" s="180"/>
      <c r="T605" s="170"/>
      <c r="U605" s="170"/>
      <c r="V605" s="124"/>
      <c r="W605" s="281"/>
      <c r="X605" s="170"/>
      <c r="Y605" s="170"/>
      <c r="AA605" s="170"/>
      <c r="AB605" s="170"/>
      <c r="AC605" s="170"/>
      <c r="AD605" s="170"/>
      <c r="AE605" s="170"/>
      <c r="AF605" s="170"/>
      <c r="AG605" s="170"/>
      <c r="AH605" s="170"/>
      <c r="AI605" s="170"/>
      <c r="AJ605" s="170"/>
      <c r="AK605" s="124"/>
      <c r="AL605" s="170"/>
      <c r="AM605" s="170"/>
      <c r="AN605" s="170"/>
      <c r="AO605" s="170"/>
      <c r="AP605" s="170"/>
      <c r="AQ605" s="170"/>
      <c r="AR605" s="170"/>
      <c r="AS605" s="170"/>
      <c r="AT605" s="170"/>
      <c r="AU605" s="170"/>
      <c r="AV605" s="170"/>
      <c r="AW605" s="170"/>
      <c r="AX605" s="170"/>
    </row>
    <row r="606" spans="2:50" s="154" customFormat="1" ht="26" hidden="1" outlineLevel="1">
      <c r="B606" s="162" t="s">
        <v>854</v>
      </c>
      <c r="C606" s="117" t="s">
        <v>855</v>
      </c>
      <c r="D606" s="118" t="s">
        <v>856</v>
      </c>
      <c r="E606" s="119">
        <v>43104</v>
      </c>
      <c r="F606" s="125" t="s">
        <v>857</v>
      </c>
      <c r="G606" s="121"/>
      <c r="H606" s="122">
        <v>1405</v>
      </c>
      <c r="I606" s="123">
        <v>1165</v>
      </c>
      <c r="J606" s="123">
        <v>240</v>
      </c>
      <c r="K606" s="263"/>
      <c r="L606" s="170"/>
      <c r="M606" s="170"/>
      <c r="N606" s="170"/>
      <c r="O606" s="170"/>
      <c r="P606" s="170"/>
      <c r="Q606" s="170"/>
      <c r="R606" s="170"/>
      <c r="S606" s="180"/>
      <c r="T606" s="170"/>
      <c r="U606" s="170"/>
      <c r="V606" s="124"/>
      <c r="W606" s="281"/>
      <c r="X606" s="170"/>
      <c r="Y606" s="170"/>
      <c r="AA606" s="170"/>
      <c r="AB606" s="170"/>
      <c r="AC606" s="170"/>
      <c r="AD606" s="170"/>
      <c r="AE606" s="170"/>
      <c r="AF606" s="170"/>
      <c r="AG606" s="170"/>
      <c r="AH606" s="170"/>
      <c r="AI606" s="170"/>
      <c r="AJ606" s="170"/>
      <c r="AK606" s="124"/>
      <c r="AL606" s="170"/>
      <c r="AM606" s="170"/>
      <c r="AN606" s="170"/>
      <c r="AO606" s="170"/>
      <c r="AP606" s="170"/>
      <c r="AQ606" s="170"/>
      <c r="AR606" s="170"/>
      <c r="AS606" s="170"/>
      <c r="AT606" s="170"/>
      <c r="AU606" s="170"/>
      <c r="AV606" s="170"/>
      <c r="AW606" s="170"/>
      <c r="AX606" s="170"/>
    </row>
    <row r="607" spans="2:50" s="154" customFormat="1" ht="13" hidden="1" outlineLevel="1">
      <c r="B607" s="162" t="s">
        <v>858</v>
      </c>
      <c r="C607" s="117" t="s">
        <v>859</v>
      </c>
      <c r="D607" s="118" t="s">
        <v>860</v>
      </c>
      <c r="E607" s="119">
        <v>43070</v>
      </c>
      <c r="F607" s="120" t="s">
        <v>53</v>
      </c>
      <c r="G607" s="121"/>
      <c r="H607" s="122">
        <v>450</v>
      </c>
      <c r="I607" s="123">
        <v>320</v>
      </c>
      <c r="J607" s="123">
        <v>130</v>
      </c>
      <c r="K607" s="263"/>
      <c r="L607" s="170"/>
      <c r="M607" s="170"/>
      <c r="N607" s="170"/>
      <c r="O607" s="170"/>
      <c r="P607" s="170"/>
      <c r="Q607" s="170"/>
      <c r="R607" s="170"/>
      <c r="S607" s="180"/>
      <c r="T607" s="170"/>
      <c r="U607" s="170"/>
      <c r="V607" s="124"/>
      <c r="W607" s="281"/>
      <c r="X607" s="170"/>
      <c r="Y607" s="170"/>
      <c r="AA607" s="170"/>
      <c r="AB607" s="170"/>
      <c r="AC607" s="170"/>
      <c r="AD607" s="170"/>
      <c r="AE607" s="170"/>
      <c r="AF607" s="170"/>
      <c r="AG607" s="170"/>
      <c r="AH607" s="170"/>
      <c r="AI607" s="170"/>
      <c r="AJ607" s="170"/>
      <c r="AK607" s="124"/>
      <c r="AL607" s="170"/>
      <c r="AM607" s="170"/>
      <c r="AN607" s="170"/>
      <c r="AO607" s="170"/>
      <c r="AP607" s="170"/>
      <c r="AQ607" s="170"/>
      <c r="AR607" s="170"/>
      <c r="AS607" s="170"/>
      <c r="AT607" s="170"/>
      <c r="AU607" s="170"/>
      <c r="AV607" s="170"/>
      <c r="AW607" s="170"/>
      <c r="AX607" s="170"/>
    </row>
    <row r="608" spans="2:50" s="154" customFormat="1" ht="13" hidden="1" outlineLevel="1">
      <c r="B608" s="162" t="s">
        <v>861</v>
      </c>
      <c r="C608" s="117" t="s">
        <v>862</v>
      </c>
      <c r="D608" s="118" t="s">
        <v>863</v>
      </c>
      <c r="E608" s="119">
        <v>43070</v>
      </c>
      <c r="F608" s="120" t="s">
        <v>53</v>
      </c>
      <c r="G608" s="121"/>
      <c r="H608" s="122">
        <v>540</v>
      </c>
      <c r="I608" s="123">
        <v>350</v>
      </c>
      <c r="J608" s="123">
        <v>190</v>
      </c>
      <c r="K608" s="263"/>
      <c r="L608" s="170"/>
      <c r="M608" s="170"/>
      <c r="N608" s="170"/>
      <c r="O608" s="170"/>
      <c r="P608" s="170"/>
      <c r="Q608" s="170"/>
      <c r="R608" s="170"/>
      <c r="S608" s="180"/>
      <c r="T608" s="170"/>
      <c r="U608" s="170"/>
      <c r="V608" s="124"/>
      <c r="W608" s="281"/>
      <c r="X608" s="170"/>
      <c r="Y608" s="170"/>
      <c r="AA608" s="170"/>
      <c r="AB608" s="170"/>
      <c r="AC608" s="170"/>
      <c r="AD608" s="170"/>
      <c r="AE608" s="170"/>
      <c r="AF608" s="170"/>
      <c r="AG608" s="170"/>
      <c r="AH608" s="170"/>
      <c r="AI608" s="170"/>
      <c r="AJ608" s="170"/>
      <c r="AK608" s="124"/>
      <c r="AL608" s="170"/>
      <c r="AM608" s="170"/>
      <c r="AN608" s="170"/>
      <c r="AO608" s="170"/>
      <c r="AP608" s="170"/>
      <c r="AQ608" s="170"/>
      <c r="AR608" s="170"/>
      <c r="AS608" s="170"/>
      <c r="AT608" s="170"/>
      <c r="AU608" s="170"/>
      <c r="AV608" s="170"/>
      <c r="AW608" s="170"/>
      <c r="AX608" s="170"/>
    </row>
    <row r="609" spans="2:50" s="154" customFormat="1" ht="13" hidden="1" outlineLevel="1">
      <c r="B609" s="162" t="s">
        <v>864</v>
      </c>
      <c r="C609" s="117" t="s">
        <v>865</v>
      </c>
      <c r="D609" s="118" t="s">
        <v>866</v>
      </c>
      <c r="E609" s="119">
        <v>43070</v>
      </c>
      <c r="F609" s="120" t="s">
        <v>44</v>
      </c>
      <c r="G609" s="121"/>
      <c r="H609" s="122">
        <v>7440</v>
      </c>
      <c r="I609" s="123">
        <v>800</v>
      </c>
      <c r="J609" s="123">
        <v>6640</v>
      </c>
      <c r="K609" s="263"/>
      <c r="L609" s="170"/>
      <c r="M609" s="170"/>
      <c r="N609" s="170"/>
      <c r="O609" s="170"/>
      <c r="P609" s="170"/>
      <c r="Q609" s="170"/>
      <c r="R609" s="170"/>
      <c r="S609" s="180"/>
      <c r="T609" s="170"/>
      <c r="U609" s="170"/>
      <c r="V609" s="124"/>
      <c r="W609" s="281"/>
      <c r="X609" s="170"/>
      <c r="Y609" s="170"/>
      <c r="AA609" s="170"/>
      <c r="AB609" s="170"/>
      <c r="AC609" s="170"/>
      <c r="AD609" s="170"/>
      <c r="AE609" s="170"/>
      <c r="AF609" s="170"/>
      <c r="AG609" s="170"/>
      <c r="AH609" s="170"/>
      <c r="AI609" s="170"/>
      <c r="AJ609" s="170"/>
      <c r="AK609" s="124"/>
      <c r="AL609" s="170"/>
      <c r="AM609" s="170"/>
      <c r="AN609" s="170"/>
      <c r="AO609" s="170"/>
      <c r="AP609" s="170"/>
      <c r="AQ609" s="170"/>
      <c r="AR609" s="170"/>
      <c r="AS609" s="170"/>
      <c r="AT609" s="170"/>
      <c r="AU609" s="170"/>
      <c r="AV609" s="170"/>
      <c r="AW609" s="170"/>
      <c r="AX609" s="170"/>
    </row>
    <row r="610" spans="2:50" s="154" customFormat="1" ht="13" hidden="1" outlineLevel="1">
      <c r="B610" s="162" t="s">
        <v>867</v>
      </c>
      <c r="C610" s="117" t="s">
        <v>868</v>
      </c>
      <c r="D610" s="118" t="s">
        <v>156</v>
      </c>
      <c r="E610" s="119">
        <v>43070</v>
      </c>
      <c r="F610" s="120" t="s">
        <v>44</v>
      </c>
      <c r="G610" s="121"/>
      <c r="H610" s="122">
        <v>1040</v>
      </c>
      <c r="I610" s="123">
        <v>610</v>
      </c>
      <c r="J610" s="123">
        <v>430</v>
      </c>
      <c r="K610" s="263"/>
      <c r="L610" s="170"/>
      <c r="M610" s="170"/>
      <c r="N610" s="170"/>
      <c r="O610" s="170"/>
      <c r="P610" s="170"/>
      <c r="Q610" s="170"/>
      <c r="R610" s="170"/>
      <c r="S610" s="180"/>
      <c r="T610" s="170"/>
      <c r="U610" s="170"/>
      <c r="V610" s="124"/>
      <c r="W610" s="281"/>
      <c r="X610" s="170"/>
      <c r="Y610" s="170"/>
      <c r="AA610" s="170"/>
      <c r="AB610" s="170"/>
      <c r="AC610" s="170"/>
      <c r="AD610" s="170"/>
      <c r="AE610" s="170"/>
      <c r="AF610" s="170"/>
      <c r="AG610" s="170"/>
      <c r="AH610" s="170"/>
      <c r="AI610" s="170"/>
      <c r="AJ610" s="170"/>
      <c r="AK610" s="124"/>
      <c r="AL610" s="170"/>
      <c r="AM610" s="170"/>
      <c r="AN610" s="170"/>
      <c r="AO610" s="170"/>
      <c r="AP610" s="170"/>
      <c r="AQ610" s="170"/>
      <c r="AR610" s="170"/>
      <c r="AS610" s="170"/>
      <c r="AT610" s="170"/>
      <c r="AU610" s="170"/>
      <c r="AV610" s="170"/>
      <c r="AW610" s="170"/>
      <c r="AX610" s="170"/>
    </row>
    <row r="611" spans="2:50" s="154" customFormat="1" ht="13" hidden="1" outlineLevel="1">
      <c r="B611" s="162" t="s">
        <v>869</v>
      </c>
      <c r="C611" s="117" t="s">
        <v>870</v>
      </c>
      <c r="D611" s="294" t="s">
        <v>1651</v>
      </c>
      <c r="E611" s="75">
        <v>43781</v>
      </c>
      <c r="F611" s="120" t="s">
        <v>53</v>
      </c>
      <c r="G611" s="121"/>
      <c r="H611" s="122">
        <f t="shared" ref="H611:H617" si="339">I611+J611</f>
        <v>1540</v>
      </c>
      <c r="I611" s="123">
        <v>730</v>
      </c>
      <c r="J611" s="123">
        <v>810</v>
      </c>
      <c r="K611" s="263"/>
      <c r="L611" s="170"/>
      <c r="M611" s="170"/>
      <c r="N611" s="170"/>
      <c r="O611" s="170"/>
      <c r="P611" s="170"/>
      <c r="Q611" s="170"/>
      <c r="R611" s="170"/>
      <c r="S611" s="180"/>
      <c r="T611" s="170"/>
      <c r="U611" s="170"/>
      <c r="V611" s="124"/>
      <c r="W611" s="281"/>
      <c r="X611" s="170"/>
      <c r="Y611" s="170"/>
      <c r="AA611" s="170"/>
      <c r="AB611" s="170"/>
      <c r="AC611" s="170"/>
      <c r="AD611" s="170"/>
      <c r="AE611" s="170"/>
      <c r="AF611" s="170"/>
      <c r="AG611" s="170"/>
      <c r="AH611" s="170"/>
      <c r="AI611" s="170"/>
      <c r="AJ611" s="170"/>
      <c r="AK611" s="124"/>
      <c r="AL611" s="170"/>
      <c r="AM611" s="170"/>
      <c r="AN611" s="170"/>
      <c r="AO611" s="170"/>
      <c r="AP611" s="170"/>
      <c r="AQ611" s="170"/>
      <c r="AR611" s="170"/>
      <c r="AS611" s="170"/>
      <c r="AT611" s="170"/>
      <c r="AU611" s="170"/>
      <c r="AV611" s="170"/>
      <c r="AW611" s="170"/>
      <c r="AX611" s="170"/>
    </row>
    <row r="612" spans="2:50" s="154" customFormat="1" ht="13" hidden="1" outlineLevel="1">
      <c r="B612" s="162" t="s">
        <v>871</v>
      </c>
      <c r="C612" s="117" t="s">
        <v>872</v>
      </c>
      <c r="D612" s="294" t="s">
        <v>1652</v>
      </c>
      <c r="E612" s="75">
        <v>43781</v>
      </c>
      <c r="F612" s="120" t="s">
        <v>53</v>
      </c>
      <c r="G612" s="121"/>
      <c r="H612" s="122">
        <f t="shared" si="339"/>
        <v>750</v>
      </c>
      <c r="I612" s="123">
        <v>570</v>
      </c>
      <c r="J612" s="123">
        <v>180</v>
      </c>
      <c r="K612" s="263"/>
      <c r="L612" s="170"/>
      <c r="M612" s="170"/>
      <c r="N612" s="170"/>
      <c r="O612" s="170"/>
      <c r="P612" s="170"/>
      <c r="Q612" s="170"/>
      <c r="R612" s="170"/>
      <c r="S612" s="180"/>
      <c r="T612" s="170"/>
      <c r="U612" s="170"/>
      <c r="V612" s="124"/>
      <c r="W612" s="281"/>
      <c r="X612" s="170"/>
      <c r="Y612" s="170"/>
      <c r="AA612" s="170"/>
      <c r="AB612" s="170"/>
      <c r="AC612" s="170"/>
      <c r="AD612" s="170"/>
      <c r="AE612" s="170"/>
      <c r="AF612" s="170"/>
      <c r="AG612" s="170"/>
      <c r="AH612" s="170"/>
      <c r="AI612" s="170"/>
      <c r="AJ612" s="170"/>
      <c r="AK612" s="124"/>
      <c r="AL612" s="170"/>
      <c r="AM612" s="170"/>
      <c r="AN612" s="170"/>
      <c r="AO612" s="170"/>
      <c r="AP612" s="170"/>
      <c r="AQ612" s="170"/>
      <c r="AR612" s="170"/>
      <c r="AS612" s="170"/>
      <c r="AT612" s="170"/>
      <c r="AU612" s="170"/>
      <c r="AV612" s="170"/>
      <c r="AW612" s="170"/>
      <c r="AX612" s="170"/>
    </row>
    <row r="613" spans="2:50" s="154" customFormat="1" ht="13" hidden="1" outlineLevel="1">
      <c r="B613" s="162" t="s">
        <v>873</v>
      </c>
      <c r="C613" s="117" t="s">
        <v>874</v>
      </c>
      <c r="D613" s="118" t="s">
        <v>985</v>
      </c>
      <c r="E613" s="119">
        <v>43521</v>
      </c>
      <c r="F613" s="120" t="s">
        <v>44</v>
      </c>
      <c r="G613" s="121"/>
      <c r="H613" s="122">
        <f t="shared" si="339"/>
        <v>4710</v>
      </c>
      <c r="I613" s="123">
        <v>1650</v>
      </c>
      <c r="J613" s="123">
        <v>3060</v>
      </c>
      <c r="K613" s="263"/>
      <c r="L613" s="170"/>
      <c r="M613" s="170"/>
      <c r="N613" s="170"/>
      <c r="O613" s="170"/>
      <c r="P613" s="170"/>
      <c r="Q613" s="170"/>
      <c r="R613" s="170"/>
      <c r="S613" s="180"/>
      <c r="T613" s="170"/>
      <c r="U613" s="170"/>
      <c r="V613" s="124"/>
      <c r="W613" s="281"/>
      <c r="X613" s="170"/>
      <c r="Y613" s="170"/>
      <c r="AA613" s="170"/>
      <c r="AB613" s="170"/>
      <c r="AC613" s="170"/>
      <c r="AD613" s="170"/>
      <c r="AE613" s="170"/>
      <c r="AF613" s="170"/>
      <c r="AG613" s="170"/>
      <c r="AH613" s="170"/>
      <c r="AI613" s="170"/>
      <c r="AJ613" s="170"/>
      <c r="AK613" s="124"/>
      <c r="AL613" s="170"/>
      <c r="AM613" s="170"/>
      <c r="AN613" s="170"/>
      <c r="AO613" s="170"/>
      <c r="AP613" s="170"/>
      <c r="AQ613" s="170"/>
      <c r="AR613" s="170"/>
      <c r="AS613" s="170"/>
      <c r="AT613" s="170"/>
      <c r="AU613" s="170"/>
      <c r="AV613" s="170"/>
      <c r="AW613" s="170"/>
      <c r="AX613" s="170"/>
    </row>
    <row r="614" spans="2:50" s="154" customFormat="1" ht="13" hidden="1" outlineLevel="1">
      <c r="B614" s="162" t="s">
        <v>875</v>
      </c>
      <c r="C614" s="117" t="s">
        <v>876</v>
      </c>
      <c r="D614" s="118" t="s">
        <v>986</v>
      </c>
      <c r="E614" s="119">
        <v>43340</v>
      </c>
      <c r="F614" s="120" t="s">
        <v>877</v>
      </c>
      <c r="G614" s="121"/>
      <c r="H614" s="122">
        <f t="shared" si="339"/>
        <v>1865</v>
      </c>
      <c r="I614" s="123">
        <v>1535</v>
      </c>
      <c r="J614" s="123">
        <v>330</v>
      </c>
      <c r="K614" s="263"/>
      <c r="L614" s="170"/>
      <c r="M614" s="170"/>
      <c r="N614" s="170"/>
      <c r="O614" s="170"/>
      <c r="P614" s="170"/>
      <c r="Q614" s="170"/>
      <c r="R614" s="170"/>
      <c r="S614" s="180"/>
      <c r="T614" s="170"/>
      <c r="U614" s="170"/>
      <c r="V614" s="124"/>
      <c r="W614" s="281"/>
      <c r="X614" s="170"/>
      <c r="Y614" s="170"/>
      <c r="AA614" s="170"/>
      <c r="AB614" s="170"/>
      <c r="AC614" s="170"/>
      <c r="AD614" s="170"/>
      <c r="AE614" s="170"/>
      <c r="AF614" s="170"/>
      <c r="AG614" s="170"/>
      <c r="AH614" s="170"/>
      <c r="AI614" s="170"/>
      <c r="AJ614" s="170"/>
      <c r="AK614" s="124"/>
      <c r="AL614" s="170"/>
      <c r="AM614" s="170"/>
      <c r="AN614" s="170"/>
      <c r="AO614" s="170"/>
      <c r="AP614" s="170"/>
      <c r="AQ614" s="170"/>
      <c r="AR614" s="170"/>
      <c r="AS614" s="170"/>
      <c r="AT614" s="170"/>
      <c r="AU614" s="170"/>
      <c r="AV614" s="170"/>
      <c r="AW614" s="170"/>
      <c r="AX614" s="170"/>
    </row>
    <row r="615" spans="2:50" s="154" customFormat="1" ht="13" hidden="1" outlineLevel="1">
      <c r="B615" s="162" t="s">
        <v>878</v>
      </c>
      <c r="C615" s="117" t="s">
        <v>879</v>
      </c>
      <c r="D615" s="294" t="s">
        <v>947</v>
      </c>
      <c r="E615" s="75">
        <v>43781</v>
      </c>
      <c r="F615" s="120" t="s">
        <v>53</v>
      </c>
      <c r="G615" s="121"/>
      <c r="H615" s="122">
        <f t="shared" si="339"/>
        <v>630</v>
      </c>
      <c r="I615" s="123">
        <v>270</v>
      </c>
      <c r="J615" s="123">
        <v>360</v>
      </c>
      <c r="K615" s="263"/>
      <c r="L615" s="170"/>
      <c r="M615" s="170"/>
      <c r="N615" s="170"/>
      <c r="O615" s="170"/>
      <c r="P615" s="170"/>
      <c r="Q615" s="170"/>
      <c r="R615" s="170"/>
      <c r="S615" s="180"/>
      <c r="T615" s="170"/>
      <c r="U615" s="170"/>
      <c r="V615" s="124"/>
      <c r="W615" s="281"/>
      <c r="X615" s="170"/>
      <c r="Y615" s="170"/>
      <c r="AA615" s="170"/>
      <c r="AB615" s="170"/>
      <c r="AC615" s="170"/>
      <c r="AD615" s="170"/>
      <c r="AE615" s="170"/>
      <c r="AF615" s="170"/>
      <c r="AG615" s="170"/>
      <c r="AH615" s="170"/>
      <c r="AI615" s="170"/>
      <c r="AJ615" s="170"/>
      <c r="AK615" s="124"/>
      <c r="AL615" s="170"/>
      <c r="AM615" s="170"/>
      <c r="AN615" s="170"/>
      <c r="AO615" s="170"/>
      <c r="AP615" s="170"/>
      <c r="AQ615" s="170"/>
      <c r="AR615" s="170"/>
      <c r="AS615" s="170"/>
      <c r="AT615" s="170"/>
      <c r="AU615" s="170"/>
      <c r="AV615" s="170"/>
      <c r="AW615" s="170"/>
      <c r="AX615" s="170"/>
    </row>
    <row r="616" spans="2:50" s="154" customFormat="1" ht="13" hidden="1" outlineLevel="1">
      <c r="B616" s="162" t="s">
        <v>880</v>
      </c>
      <c r="C616" s="120" t="s">
        <v>881</v>
      </c>
      <c r="D616" s="118" t="s">
        <v>1069</v>
      </c>
      <c r="E616" s="119">
        <v>43622</v>
      </c>
      <c r="F616" s="120" t="s">
        <v>53</v>
      </c>
      <c r="G616" s="121"/>
      <c r="H616" s="122">
        <f t="shared" si="339"/>
        <v>1460</v>
      </c>
      <c r="I616" s="123">
        <v>740</v>
      </c>
      <c r="J616" s="123">
        <v>720</v>
      </c>
      <c r="K616" s="263"/>
      <c r="L616" s="170"/>
      <c r="M616" s="170"/>
      <c r="N616" s="170"/>
      <c r="O616" s="170"/>
      <c r="P616" s="170"/>
      <c r="Q616" s="170"/>
      <c r="R616" s="170"/>
      <c r="S616" s="180"/>
      <c r="T616" s="170"/>
      <c r="U616" s="170"/>
      <c r="V616" s="124"/>
      <c r="W616" s="281"/>
      <c r="X616" s="170"/>
      <c r="Y616" s="170"/>
      <c r="AA616" s="170"/>
      <c r="AB616" s="170"/>
      <c r="AC616" s="170"/>
      <c r="AD616" s="170"/>
      <c r="AE616" s="170"/>
      <c r="AF616" s="170"/>
      <c r="AG616" s="170"/>
      <c r="AH616" s="170"/>
      <c r="AI616" s="170"/>
      <c r="AJ616" s="170"/>
      <c r="AK616" s="124"/>
      <c r="AL616" s="170"/>
      <c r="AM616" s="170"/>
      <c r="AN616" s="170"/>
      <c r="AO616" s="170"/>
      <c r="AP616" s="170"/>
      <c r="AQ616" s="170"/>
      <c r="AR616" s="170"/>
      <c r="AS616" s="170"/>
      <c r="AT616" s="170"/>
      <c r="AU616" s="170"/>
      <c r="AV616" s="170"/>
      <c r="AW616" s="170"/>
      <c r="AX616" s="170"/>
    </row>
    <row r="617" spans="2:50" s="154" customFormat="1" ht="13" hidden="1" outlineLevel="1">
      <c r="B617" s="162" t="s">
        <v>882</v>
      </c>
      <c r="C617" s="120" t="s">
        <v>883</v>
      </c>
      <c r="D617" s="126" t="s">
        <v>50</v>
      </c>
      <c r="E617" s="119">
        <v>43070</v>
      </c>
      <c r="F617" s="120" t="s">
        <v>53</v>
      </c>
      <c r="G617" s="121"/>
      <c r="H617" s="122">
        <f t="shared" si="339"/>
        <v>630</v>
      </c>
      <c r="I617" s="123">
        <v>390</v>
      </c>
      <c r="J617" s="123">
        <v>240</v>
      </c>
      <c r="K617" s="263"/>
      <c r="L617" s="170"/>
      <c r="M617" s="170"/>
      <c r="N617" s="170"/>
      <c r="O617" s="170"/>
      <c r="P617" s="170"/>
      <c r="Q617" s="170"/>
      <c r="R617" s="170"/>
      <c r="S617" s="180"/>
      <c r="T617" s="170"/>
      <c r="U617" s="170"/>
      <c r="V617" s="124"/>
      <c r="W617" s="281"/>
      <c r="X617" s="170"/>
      <c r="Y617" s="170"/>
      <c r="AA617" s="170"/>
      <c r="AB617" s="170"/>
      <c r="AC617" s="170"/>
      <c r="AD617" s="170"/>
      <c r="AE617" s="170"/>
      <c r="AF617" s="170"/>
      <c r="AG617" s="170"/>
      <c r="AH617" s="170"/>
      <c r="AI617" s="170"/>
      <c r="AJ617" s="170"/>
      <c r="AK617" s="124"/>
      <c r="AL617" s="170"/>
      <c r="AM617" s="170"/>
      <c r="AN617" s="170"/>
      <c r="AO617" s="170"/>
      <c r="AP617" s="170"/>
      <c r="AQ617" s="170"/>
      <c r="AR617" s="170"/>
      <c r="AS617" s="170"/>
      <c r="AT617" s="170"/>
      <c r="AU617" s="170"/>
      <c r="AV617" s="170"/>
      <c r="AW617" s="170"/>
      <c r="AX617" s="170"/>
    </row>
    <row r="618" spans="2:50" s="154" customFormat="1" ht="13" hidden="1" outlineLevel="1">
      <c r="B618" s="162" t="s">
        <v>884</v>
      </c>
      <c r="C618" s="117" t="s">
        <v>885</v>
      </c>
      <c r="D618" s="118" t="s">
        <v>50</v>
      </c>
      <c r="E618" s="119">
        <v>43070</v>
      </c>
      <c r="F618" s="127" t="s">
        <v>53</v>
      </c>
      <c r="G618" s="121"/>
      <c r="H618" s="122">
        <f>I618+J618</f>
        <v>870</v>
      </c>
      <c r="I618" s="123">
        <v>690</v>
      </c>
      <c r="J618" s="123">
        <v>180</v>
      </c>
      <c r="K618" s="263"/>
      <c r="L618" s="170"/>
      <c r="M618" s="170"/>
      <c r="N618" s="170"/>
      <c r="O618" s="170"/>
      <c r="P618" s="170"/>
      <c r="Q618" s="170"/>
      <c r="R618" s="170"/>
      <c r="S618" s="180"/>
      <c r="T618" s="170"/>
      <c r="U618" s="170"/>
      <c r="V618" s="124"/>
      <c r="W618" s="281"/>
      <c r="X618" s="170"/>
      <c r="Y618" s="170"/>
      <c r="AA618" s="170"/>
      <c r="AB618" s="170"/>
      <c r="AC618" s="170"/>
      <c r="AD618" s="170"/>
      <c r="AE618" s="170"/>
      <c r="AF618" s="170"/>
      <c r="AG618" s="170"/>
      <c r="AH618" s="170"/>
      <c r="AI618" s="170"/>
      <c r="AJ618" s="170"/>
      <c r="AK618" s="124"/>
      <c r="AL618" s="170"/>
      <c r="AM618" s="170"/>
      <c r="AN618" s="170"/>
      <c r="AO618" s="170"/>
      <c r="AP618" s="170"/>
      <c r="AQ618" s="170"/>
      <c r="AR618" s="170"/>
      <c r="AS618" s="170"/>
      <c r="AT618" s="170"/>
      <c r="AU618" s="170"/>
      <c r="AV618" s="170"/>
      <c r="AW618" s="170"/>
      <c r="AX618" s="170"/>
    </row>
    <row r="619" spans="2:50" s="154" customFormat="1" ht="13" hidden="1" outlineLevel="1">
      <c r="B619" s="162" t="s">
        <v>886</v>
      </c>
      <c r="C619" s="117" t="s">
        <v>887</v>
      </c>
      <c r="D619" s="118" t="s">
        <v>50</v>
      </c>
      <c r="E619" s="119">
        <v>43070</v>
      </c>
      <c r="F619" s="127" t="s">
        <v>53</v>
      </c>
      <c r="G619" s="121"/>
      <c r="H619" s="122">
        <f>I619+J619</f>
        <v>540</v>
      </c>
      <c r="I619" s="123">
        <v>300</v>
      </c>
      <c r="J619" s="123">
        <v>240</v>
      </c>
      <c r="K619" s="263"/>
      <c r="L619" s="170"/>
      <c r="M619" s="170"/>
      <c r="N619" s="170"/>
      <c r="O619" s="170"/>
      <c r="P619" s="170"/>
      <c r="Q619" s="170"/>
      <c r="R619" s="170"/>
      <c r="S619" s="180"/>
      <c r="T619" s="170"/>
      <c r="U619" s="170"/>
      <c r="V619" s="124"/>
      <c r="W619" s="281"/>
      <c r="X619" s="170"/>
      <c r="Y619" s="170"/>
      <c r="AA619" s="170"/>
      <c r="AB619" s="170"/>
      <c r="AC619" s="170"/>
      <c r="AD619" s="170"/>
      <c r="AE619" s="170"/>
      <c r="AF619" s="170"/>
      <c r="AG619" s="170"/>
      <c r="AH619" s="170"/>
      <c r="AI619" s="170"/>
      <c r="AJ619" s="170"/>
      <c r="AK619" s="124"/>
      <c r="AL619" s="170"/>
      <c r="AM619" s="170"/>
      <c r="AN619" s="170"/>
      <c r="AO619" s="170"/>
      <c r="AP619" s="170"/>
      <c r="AQ619" s="170"/>
      <c r="AR619" s="170"/>
      <c r="AS619" s="170"/>
      <c r="AT619" s="170"/>
      <c r="AU619" s="170"/>
      <c r="AV619" s="170"/>
      <c r="AW619" s="170"/>
      <c r="AX619" s="170"/>
    </row>
    <row r="620" spans="2:50" s="154" customFormat="1" ht="13" hidden="1" outlineLevel="1">
      <c r="B620" s="162" t="s">
        <v>987</v>
      </c>
      <c r="C620" s="117" t="s">
        <v>988</v>
      </c>
      <c r="D620" s="118" t="s">
        <v>989</v>
      </c>
      <c r="E620" s="119">
        <v>43279</v>
      </c>
      <c r="F620" s="127"/>
      <c r="G620" s="121"/>
      <c r="H620" s="122"/>
      <c r="I620" s="123"/>
      <c r="J620" s="123"/>
      <c r="K620" s="263"/>
      <c r="L620" s="170"/>
      <c r="M620" s="170"/>
      <c r="N620" s="170"/>
      <c r="O620" s="170"/>
      <c r="P620" s="170"/>
      <c r="Q620" s="170"/>
      <c r="R620" s="170"/>
      <c r="S620" s="180"/>
      <c r="T620" s="170"/>
      <c r="U620" s="170"/>
      <c r="V620" s="124"/>
      <c r="W620" s="281"/>
      <c r="X620" s="170"/>
      <c r="Y620" s="170"/>
      <c r="AA620" s="170"/>
      <c r="AB620" s="170"/>
      <c r="AC620" s="170"/>
      <c r="AD620" s="170"/>
      <c r="AE620" s="170"/>
      <c r="AF620" s="170"/>
      <c r="AG620" s="170"/>
      <c r="AH620" s="170"/>
      <c r="AI620" s="170"/>
      <c r="AJ620" s="170"/>
      <c r="AK620" s="124"/>
      <c r="AL620" s="170"/>
      <c r="AM620" s="170"/>
      <c r="AN620" s="170"/>
      <c r="AO620" s="170"/>
      <c r="AP620" s="170"/>
      <c r="AQ620" s="170"/>
      <c r="AR620" s="170"/>
      <c r="AS620" s="170"/>
      <c r="AT620" s="170"/>
      <c r="AU620" s="170"/>
      <c r="AV620" s="170"/>
      <c r="AW620" s="170"/>
      <c r="AX620" s="170"/>
    </row>
    <row r="621" spans="2:50" s="154" customFormat="1" ht="13" hidden="1" outlineLevel="1">
      <c r="B621" s="162" t="s">
        <v>990</v>
      </c>
      <c r="C621" s="117" t="s">
        <v>993</v>
      </c>
      <c r="D621" s="118" t="s">
        <v>994</v>
      </c>
      <c r="E621" s="119">
        <v>43334</v>
      </c>
      <c r="F621" s="127"/>
      <c r="G621" s="121"/>
      <c r="H621" s="122"/>
      <c r="I621" s="123"/>
      <c r="J621" s="123"/>
      <c r="K621" s="263"/>
      <c r="L621" s="170"/>
      <c r="M621" s="170"/>
      <c r="N621" s="170"/>
      <c r="O621" s="170"/>
      <c r="P621" s="170"/>
      <c r="Q621" s="170"/>
      <c r="R621" s="170"/>
      <c r="S621" s="180"/>
      <c r="T621" s="170"/>
      <c r="U621" s="170"/>
      <c r="V621" s="124"/>
      <c r="W621" s="281"/>
      <c r="X621" s="170"/>
      <c r="Y621" s="170"/>
      <c r="AA621" s="170"/>
      <c r="AB621" s="170"/>
      <c r="AC621" s="170"/>
      <c r="AD621" s="170"/>
      <c r="AE621" s="170"/>
      <c r="AF621" s="170"/>
      <c r="AG621" s="170"/>
      <c r="AH621" s="170"/>
      <c r="AI621" s="170"/>
      <c r="AJ621" s="170"/>
      <c r="AK621" s="124"/>
      <c r="AL621" s="170"/>
      <c r="AM621" s="170"/>
      <c r="AN621" s="170"/>
      <c r="AO621" s="170"/>
      <c r="AP621" s="170"/>
      <c r="AQ621" s="170"/>
      <c r="AR621" s="170"/>
      <c r="AS621" s="170"/>
      <c r="AT621" s="170"/>
      <c r="AU621" s="170"/>
      <c r="AV621" s="170"/>
      <c r="AW621" s="170"/>
      <c r="AX621" s="170"/>
    </row>
    <row r="622" spans="2:50" s="154" customFormat="1" ht="13" hidden="1" outlineLevel="1">
      <c r="B622" s="162" t="s">
        <v>991</v>
      </c>
      <c r="C622" s="117" t="s">
        <v>995</v>
      </c>
      <c r="D622" s="118" t="s">
        <v>989</v>
      </c>
      <c r="E622" s="119">
        <v>43369</v>
      </c>
      <c r="F622" s="127"/>
      <c r="G622" s="121"/>
      <c r="H622" s="122"/>
      <c r="I622" s="123"/>
      <c r="J622" s="123"/>
      <c r="K622" s="263"/>
      <c r="L622" s="170"/>
      <c r="M622" s="170"/>
      <c r="N622" s="170"/>
      <c r="O622" s="170"/>
      <c r="P622" s="170"/>
      <c r="Q622" s="170"/>
      <c r="R622" s="170"/>
      <c r="S622" s="180"/>
      <c r="T622" s="170"/>
      <c r="U622" s="170"/>
      <c r="V622" s="124"/>
      <c r="W622" s="281"/>
      <c r="X622" s="170"/>
      <c r="Y622" s="170"/>
      <c r="AA622" s="170"/>
      <c r="AB622" s="170"/>
      <c r="AC622" s="170"/>
      <c r="AD622" s="170"/>
      <c r="AE622" s="170"/>
      <c r="AF622" s="170"/>
      <c r="AG622" s="170"/>
      <c r="AH622" s="170"/>
      <c r="AI622" s="170"/>
      <c r="AJ622" s="170"/>
      <c r="AK622" s="124"/>
      <c r="AL622" s="170"/>
      <c r="AM622" s="170"/>
      <c r="AN622" s="170"/>
      <c r="AO622" s="170"/>
      <c r="AP622" s="170"/>
      <c r="AQ622" s="170"/>
      <c r="AR622" s="170"/>
      <c r="AS622" s="170"/>
      <c r="AT622" s="170"/>
      <c r="AU622" s="170"/>
      <c r="AV622" s="170"/>
      <c r="AW622" s="170"/>
      <c r="AX622" s="170"/>
    </row>
    <row r="623" spans="2:50" s="154" customFormat="1" ht="13" hidden="1" outlineLevel="1">
      <c r="B623" s="162" t="s">
        <v>992</v>
      </c>
      <c r="C623" s="128" t="s">
        <v>997</v>
      </c>
      <c r="D623" s="118" t="s">
        <v>994</v>
      </c>
      <c r="E623" s="119">
        <v>43490</v>
      </c>
      <c r="F623" s="127" t="s">
        <v>44</v>
      </c>
      <c r="G623" s="121"/>
      <c r="H623" s="123">
        <v>960</v>
      </c>
      <c r="I623" s="123">
        <v>960</v>
      </c>
      <c r="J623" s="123">
        <v>0</v>
      </c>
      <c r="K623" s="263"/>
      <c r="L623" s="170"/>
      <c r="M623" s="170"/>
      <c r="N623" s="170"/>
      <c r="O623" s="170"/>
      <c r="P623" s="170"/>
      <c r="Q623" s="170"/>
      <c r="R623" s="170"/>
      <c r="S623" s="180"/>
      <c r="T623" s="170"/>
      <c r="U623" s="170"/>
      <c r="V623" s="124"/>
      <c r="W623" s="281"/>
      <c r="X623" s="170"/>
      <c r="Y623" s="170"/>
      <c r="AA623" s="170"/>
      <c r="AB623" s="170"/>
      <c r="AC623" s="170"/>
      <c r="AD623" s="170"/>
      <c r="AE623" s="170"/>
      <c r="AF623" s="170"/>
      <c r="AG623" s="170"/>
      <c r="AH623" s="170"/>
      <c r="AI623" s="170"/>
      <c r="AJ623" s="170"/>
      <c r="AK623" s="124"/>
      <c r="AL623" s="170"/>
      <c r="AM623" s="170"/>
      <c r="AN623" s="170"/>
      <c r="AO623" s="170"/>
      <c r="AP623" s="170"/>
      <c r="AQ623" s="170"/>
      <c r="AR623" s="170"/>
      <c r="AS623" s="170"/>
      <c r="AT623" s="170"/>
      <c r="AU623" s="170"/>
      <c r="AV623" s="170"/>
      <c r="AW623" s="170"/>
      <c r="AX623" s="170"/>
    </row>
    <row r="624" spans="2:50" s="154" customFormat="1" ht="13" collapsed="1">
      <c r="B624" s="394" t="s">
        <v>888</v>
      </c>
      <c r="C624" s="394"/>
      <c r="D624" s="394"/>
      <c r="E624" s="395" t="s">
        <v>889</v>
      </c>
      <c r="F624" s="129"/>
      <c r="G624" s="130"/>
      <c r="H624" s="131"/>
      <c r="I624" s="131"/>
      <c r="J624" s="131"/>
      <c r="K624" s="264"/>
      <c r="L624" s="130"/>
      <c r="M624" s="130"/>
      <c r="N624" s="130"/>
      <c r="O624" s="130"/>
      <c r="P624" s="130"/>
      <c r="Q624" s="130"/>
      <c r="R624" s="130"/>
      <c r="S624" s="132"/>
      <c r="T624" s="130"/>
      <c r="U624" s="134"/>
      <c r="V624" s="132"/>
      <c r="W624" s="282"/>
      <c r="X624" s="130"/>
      <c r="Y624" s="134"/>
      <c r="AA624" s="130"/>
      <c r="AB624" s="134"/>
      <c r="AC624" s="130"/>
      <c r="AD624" s="134"/>
      <c r="AE624" s="134"/>
      <c r="AF624" s="130"/>
      <c r="AG624" s="130"/>
      <c r="AH624" s="134"/>
      <c r="AI624" s="130"/>
      <c r="AJ624" s="130"/>
      <c r="AK624" s="132"/>
      <c r="AL624" s="130"/>
      <c r="AM624" s="130"/>
      <c r="AN624" s="130"/>
      <c r="AO624" s="130"/>
      <c r="AP624" s="130"/>
      <c r="AQ624" s="130"/>
      <c r="AR624" s="130"/>
      <c r="AS624" s="130"/>
      <c r="AT624" s="130"/>
      <c r="AU624" s="130"/>
      <c r="AV624" s="134"/>
      <c r="AW624" s="134"/>
      <c r="AX624" s="134"/>
    </row>
    <row r="625" spans="2:50" s="154" customFormat="1" ht="13">
      <c r="B625" s="394"/>
      <c r="C625" s="394"/>
      <c r="D625" s="394"/>
      <c r="E625" s="396"/>
      <c r="F625" s="133"/>
      <c r="G625" s="134"/>
      <c r="H625" s="135"/>
      <c r="I625" s="135"/>
      <c r="J625" s="135"/>
      <c r="K625" s="264"/>
      <c r="L625" s="130"/>
      <c r="M625" s="130"/>
      <c r="N625" s="130"/>
      <c r="O625" s="130"/>
      <c r="P625" s="130"/>
      <c r="Q625" s="130"/>
      <c r="R625" s="130"/>
      <c r="S625" s="132"/>
      <c r="T625" s="130"/>
      <c r="U625" s="134"/>
      <c r="V625" s="132"/>
      <c r="W625" s="282"/>
      <c r="X625" s="130"/>
      <c r="Y625" s="134"/>
      <c r="AA625" s="130"/>
      <c r="AB625" s="134"/>
      <c r="AC625" s="130"/>
      <c r="AD625" s="134"/>
      <c r="AE625" s="134"/>
      <c r="AF625" s="130"/>
      <c r="AG625" s="130"/>
      <c r="AH625" s="134"/>
      <c r="AI625" s="130"/>
      <c r="AJ625" s="130"/>
      <c r="AK625" s="132"/>
      <c r="AL625" s="130"/>
      <c r="AM625" s="130"/>
      <c r="AN625" s="130"/>
      <c r="AO625" s="130"/>
      <c r="AP625" s="130"/>
      <c r="AQ625" s="130"/>
      <c r="AR625" s="130"/>
      <c r="AS625" s="130"/>
      <c r="AT625" s="130"/>
      <c r="AU625" s="130"/>
      <c r="AV625" s="134"/>
      <c r="AW625" s="134"/>
      <c r="AX625" s="134"/>
    </row>
    <row r="626" spans="2:50" s="154" customFormat="1" ht="13" hidden="1" outlineLevel="1">
      <c r="B626" s="136" t="s">
        <v>890</v>
      </c>
      <c r="C626" s="120" t="s">
        <v>891</v>
      </c>
      <c r="D626" s="137" t="s">
        <v>43</v>
      </c>
      <c r="E626" s="138">
        <v>42430</v>
      </c>
      <c r="F626" s="139" t="s">
        <v>654</v>
      </c>
      <c r="G626" s="140"/>
      <c r="H626" s="141"/>
      <c r="I626" s="123"/>
      <c r="J626" s="123"/>
      <c r="K626" s="263"/>
      <c r="L626" s="170"/>
      <c r="M626" s="170"/>
      <c r="N626" s="170"/>
      <c r="O626" s="170"/>
      <c r="P626" s="170"/>
      <c r="Q626" s="170"/>
      <c r="R626" s="170"/>
      <c r="S626" s="180" t="s">
        <v>20</v>
      </c>
      <c r="T626" s="170"/>
      <c r="U626" s="170"/>
      <c r="V626" s="124" t="s">
        <v>20</v>
      </c>
      <c r="W626" s="124" t="s">
        <v>20</v>
      </c>
      <c r="X626" s="170"/>
      <c r="Y626" s="170"/>
      <c r="AA626" s="170"/>
      <c r="AB626" s="170"/>
      <c r="AC626" s="170"/>
      <c r="AD626" s="170"/>
      <c r="AE626" s="170"/>
      <c r="AF626" s="170"/>
      <c r="AG626" s="170"/>
      <c r="AH626" s="170"/>
      <c r="AI626" s="170"/>
      <c r="AJ626" s="170"/>
      <c r="AK626" s="124"/>
      <c r="AL626" s="170"/>
      <c r="AM626" s="170"/>
      <c r="AN626" s="170"/>
      <c r="AO626" s="170"/>
      <c r="AP626" s="170"/>
      <c r="AQ626" s="170"/>
      <c r="AR626" s="170"/>
      <c r="AS626" s="170"/>
      <c r="AT626" s="170"/>
      <c r="AU626" s="170"/>
      <c r="AV626" s="170"/>
      <c r="AW626" s="170"/>
      <c r="AX626" s="170"/>
    </row>
    <row r="627" spans="2:50" s="154" customFormat="1" ht="13" hidden="1" outlineLevel="1">
      <c r="B627" s="136" t="s">
        <v>892</v>
      </c>
      <c r="C627" s="120" t="s">
        <v>893</v>
      </c>
      <c r="D627" s="137" t="s">
        <v>50</v>
      </c>
      <c r="E627" s="138">
        <v>42230</v>
      </c>
      <c r="F627" s="139" t="s">
        <v>654</v>
      </c>
      <c r="G627" s="140"/>
      <c r="H627" s="141"/>
      <c r="I627" s="123"/>
      <c r="J627" s="123"/>
      <c r="K627" s="263"/>
      <c r="L627" s="170"/>
      <c r="M627" s="170"/>
      <c r="N627" s="170"/>
      <c r="O627" s="170"/>
      <c r="P627" s="170"/>
      <c r="Q627" s="170"/>
      <c r="R627" s="170"/>
      <c r="S627" s="180" t="s">
        <v>20</v>
      </c>
      <c r="T627" s="170"/>
      <c r="U627" s="170"/>
      <c r="V627" s="124" t="s">
        <v>20</v>
      </c>
      <c r="W627" s="124" t="s">
        <v>20</v>
      </c>
      <c r="X627" s="170"/>
      <c r="Y627" s="170"/>
      <c r="AA627" s="170"/>
      <c r="AB627" s="170"/>
      <c r="AC627" s="170"/>
      <c r="AD627" s="170"/>
      <c r="AE627" s="170"/>
      <c r="AF627" s="170"/>
      <c r="AG627" s="170"/>
      <c r="AH627" s="170"/>
      <c r="AI627" s="170"/>
      <c r="AJ627" s="170"/>
      <c r="AK627" s="124"/>
      <c r="AL627" s="170"/>
      <c r="AM627" s="170"/>
      <c r="AN627" s="170"/>
      <c r="AO627" s="170"/>
      <c r="AP627" s="170"/>
      <c r="AQ627" s="170"/>
      <c r="AR627" s="170"/>
      <c r="AS627" s="170"/>
      <c r="AT627" s="170"/>
      <c r="AU627" s="170"/>
      <c r="AV627" s="170"/>
      <c r="AW627" s="170"/>
      <c r="AX627" s="170"/>
    </row>
    <row r="628" spans="2:50" s="154" customFormat="1" ht="13" hidden="1" outlineLevel="1">
      <c r="B628" s="136" t="s">
        <v>894</v>
      </c>
      <c r="C628" s="120" t="s">
        <v>895</v>
      </c>
      <c r="D628" s="142" t="s">
        <v>39</v>
      </c>
      <c r="E628" s="138">
        <v>42711</v>
      </c>
      <c r="F628" s="139" t="s">
        <v>654</v>
      </c>
      <c r="G628" s="140"/>
      <c r="H628" s="141"/>
      <c r="I628" s="123"/>
      <c r="J628" s="123"/>
      <c r="K628" s="263"/>
      <c r="L628" s="170"/>
      <c r="M628" s="170"/>
      <c r="N628" s="170"/>
      <c r="O628" s="170"/>
      <c r="P628" s="170"/>
      <c r="Q628" s="170"/>
      <c r="R628" s="170"/>
      <c r="S628" s="180" t="s">
        <v>20</v>
      </c>
      <c r="T628" s="170"/>
      <c r="U628" s="170"/>
      <c r="V628" s="124" t="s">
        <v>20</v>
      </c>
      <c r="W628" s="124" t="s">
        <v>20</v>
      </c>
      <c r="X628" s="170"/>
      <c r="Y628" s="170"/>
      <c r="AA628" s="170"/>
      <c r="AB628" s="170"/>
      <c r="AC628" s="170"/>
      <c r="AD628" s="170"/>
      <c r="AE628" s="170"/>
      <c r="AF628" s="170"/>
      <c r="AG628" s="170"/>
      <c r="AH628" s="170"/>
      <c r="AI628" s="170"/>
      <c r="AJ628" s="170"/>
      <c r="AK628" s="124"/>
      <c r="AL628" s="170"/>
      <c r="AM628" s="170"/>
      <c r="AN628" s="170"/>
      <c r="AO628" s="170"/>
      <c r="AP628" s="170"/>
      <c r="AQ628" s="170"/>
      <c r="AR628" s="170"/>
      <c r="AS628" s="170"/>
      <c r="AT628" s="170"/>
      <c r="AU628" s="170"/>
      <c r="AV628" s="170"/>
      <c r="AW628" s="170"/>
      <c r="AX628" s="170"/>
    </row>
    <row r="629" spans="2:50" s="154" customFormat="1" ht="13" hidden="1" outlineLevel="1">
      <c r="B629" s="136" t="s">
        <v>896</v>
      </c>
      <c r="C629" s="125" t="s">
        <v>897</v>
      </c>
      <c r="D629" s="143" t="s">
        <v>50</v>
      </c>
      <c r="E629" s="138">
        <v>42984</v>
      </c>
      <c r="F629" s="139" t="s">
        <v>654</v>
      </c>
      <c r="G629" s="140"/>
      <c r="H629" s="141"/>
      <c r="I629" s="123"/>
      <c r="J629" s="123"/>
      <c r="K629" s="263"/>
      <c r="L629" s="170"/>
      <c r="M629" s="170"/>
      <c r="N629" s="170"/>
      <c r="O629" s="170"/>
      <c r="P629" s="170"/>
      <c r="Q629" s="170"/>
      <c r="R629" s="170"/>
      <c r="S629" s="180" t="s">
        <v>20</v>
      </c>
      <c r="T629" s="170"/>
      <c r="U629" s="170"/>
      <c r="V629" s="124" t="s">
        <v>20</v>
      </c>
      <c r="W629" s="124" t="s">
        <v>20</v>
      </c>
      <c r="X629" s="170"/>
      <c r="Y629" s="170"/>
      <c r="AA629" s="170"/>
      <c r="AB629" s="170"/>
      <c r="AC629" s="170"/>
      <c r="AD629" s="170"/>
      <c r="AE629" s="170"/>
      <c r="AF629" s="170"/>
      <c r="AG629" s="170"/>
      <c r="AH629" s="170"/>
      <c r="AI629" s="170"/>
      <c r="AJ629" s="170"/>
      <c r="AK629" s="124"/>
      <c r="AL629" s="170"/>
      <c r="AM629" s="170"/>
      <c r="AN629" s="170"/>
      <c r="AO629" s="170"/>
      <c r="AP629" s="170"/>
      <c r="AQ629" s="170"/>
      <c r="AR629" s="170"/>
      <c r="AS629" s="170"/>
      <c r="AT629" s="170"/>
      <c r="AU629" s="170"/>
      <c r="AV629" s="170"/>
      <c r="AW629" s="170"/>
      <c r="AX629" s="170"/>
    </row>
    <row r="630" spans="2:50" s="154" customFormat="1" ht="13" hidden="1" outlineLevel="1">
      <c r="B630" s="144" t="s">
        <v>898</v>
      </c>
      <c r="C630" s="145" t="s">
        <v>899</v>
      </c>
      <c r="D630" s="146" t="s">
        <v>50</v>
      </c>
      <c r="E630" s="138">
        <v>43048</v>
      </c>
      <c r="F630" s="139" t="s">
        <v>654</v>
      </c>
      <c r="G630" s="140"/>
      <c r="H630" s="141"/>
      <c r="I630" s="123"/>
      <c r="J630" s="123"/>
      <c r="K630" s="263"/>
      <c r="L630" s="170"/>
      <c r="M630" s="170"/>
      <c r="N630" s="170"/>
      <c r="O630" s="170"/>
      <c r="P630" s="170"/>
      <c r="Q630" s="170"/>
      <c r="R630" s="170"/>
      <c r="S630" s="180" t="s">
        <v>20</v>
      </c>
      <c r="T630" s="170"/>
      <c r="U630" s="170"/>
      <c r="V630" s="124" t="s">
        <v>20</v>
      </c>
      <c r="W630" s="124" t="s">
        <v>20</v>
      </c>
      <c r="X630" s="170"/>
      <c r="Y630" s="170"/>
      <c r="AA630" s="170"/>
      <c r="AB630" s="170"/>
      <c r="AC630" s="170"/>
      <c r="AD630" s="170"/>
      <c r="AE630" s="170"/>
      <c r="AF630" s="170"/>
      <c r="AG630" s="170"/>
      <c r="AH630" s="170"/>
      <c r="AI630" s="170"/>
      <c r="AJ630" s="170"/>
      <c r="AK630" s="124"/>
      <c r="AL630" s="170"/>
      <c r="AM630" s="170"/>
      <c r="AN630" s="170"/>
      <c r="AO630" s="170"/>
      <c r="AP630" s="170"/>
      <c r="AQ630" s="170"/>
      <c r="AR630" s="170"/>
      <c r="AS630" s="170"/>
      <c r="AT630" s="170"/>
      <c r="AU630" s="170"/>
      <c r="AV630" s="170"/>
      <c r="AW630" s="170"/>
      <c r="AX630" s="170"/>
    </row>
    <row r="631" spans="2:50" s="154" customFormat="1" ht="13" hidden="1" outlineLevel="1">
      <c r="B631" s="144" t="s">
        <v>900</v>
      </c>
      <c r="C631" s="145" t="s">
        <v>901</v>
      </c>
      <c r="D631" s="146" t="s">
        <v>39</v>
      </c>
      <c r="E631" s="138">
        <v>43048</v>
      </c>
      <c r="F631" s="139" t="s">
        <v>654</v>
      </c>
      <c r="G631" s="140"/>
      <c r="H631" s="141"/>
      <c r="I631" s="123"/>
      <c r="J631" s="123"/>
      <c r="K631" s="263"/>
      <c r="L631" s="170"/>
      <c r="M631" s="170"/>
      <c r="N631" s="170"/>
      <c r="O631" s="170"/>
      <c r="P631" s="170"/>
      <c r="Q631" s="170"/>
      <c r="R631" s="170"/>
      <c r="S631" s="180" t="s">
        <v>20</v>
      </c>
      <c r="T631" s="170"/>
      <c r="U631" s="170"/>
      <c r="V631" s="124" t="s">
        <v>20</v>
      </c>
      <c r="W631" s="124" t="s">
        <v>20</v>
      </c>
      <c r="X631" s="170"/>
      <c r="Y631" s="170"/>
      <c r="AA631" s="170"/>
      <c r="AB631" s="170"/>
      <c r="AC631" s="170"/>
      <c r="AD631" s="170"/>
      <c r="AE631" s="170"/>
      <c r="AF631" s="170"/>
      <c r="AG631" s="170"/>
      <c r="AH631" s="170"/>
      <c r="AI631" s="170"/>
      <c r="AJ631" s="170"/>
      <c r="AK631" s="124"/>
      <c r="AL631" s="170"/>
      <c r="AM631" s="170"/>
      <c r="AN631" s="170"/>
      <c r="AO631" s="170"/>
      <c r="AP631" s="170"/>
      <c r="AQ631" s="170"/>
      <c r="AR631" s="170"/>
      <c r="AS631" s="170"/>
      <c r="AT631" s="170"/>
      <c r="AU631" s="170"/>
      <c r="AV631" s="170"/>
      <c r="AW631" s="170"/>
      <c r="AX631" s="170"/>
    </row>
    <row r="632" spans="2:50" s="154" customFormat="1" ht="13" hidden="1" outlineLevel="1">
      <c r="B632" s="144" t="s">
        <v>902</v>
      </c>
      <c r="C632" s="145" t="s">
        <v>903</v>
      </c>
      <c r="D632" s="146" t="s">
        <v>50</v>
      </c>
      <c r="E632" s="138">
        <v>43048</v>
      </c>
      <c r="F632" s="139" t="s">
        <v>654</v>
      </c>
      <c r="G632" s="140"/>
      <c r="H632" s="141"/>
      <c r="I632" s="123"/>
      <c r="J632" s="123"/>
      <c r="K632" s="263"/>
      <c r="L632" s="170"/>
      <c r="M632" s="170"/>
      <c r="N632" s="170"/>
      <c r="O632" s="170"/>
      <c r="P632" s="170"/>
      <c r="Q632" s="170"/>
      <c r="R632" s="170"/>
      <c r="S632" s="180" t="s">
        <v>20</v>
      </c>
      <c r="T632" s="170"/>
      <c r="U632" s="170"/>
      <c r="V632" s="124" t="s">
        <v>20</v>
      </c>
      <c r="W632" s="124" t="s">
        <v>20</v>
      </c>
      <c r="X632" s="170"/>
      <c r="Y632" s="170"/>
      <c r="AA632" s="170"/>
      <c r="AB632" s="170"/>
      <c r="AC632" s="170"/>
      <c r="AD632" s="170"/>
      <c r="AE632" s="170"/>
      <c r="AF632" s="170"/>
      <c r="AG632" s="170"/>
      <c r="AH632" s="170"/>
      <c r="AI632" s="170"/>
      <c r="AJ632" s="170"/>
      <c r="AK632" s="124"/>
      <c r="AL632" s="170"/>
      <c r="AM632" s="170"/>
      <c r="AN632" s="170"/>
      <c r="AO632" s="170"/>
      <c r="AP632" s="170"/>
      <c r="AQ632" s="170"/>
      <c r="AR632" s="170"/>
      <c r="AS632" s="170"/>
      <c r="AT632" s="170"/>
      <c r="AU632" s="170"/>
      <c r="AV632" s="170"/>
      <c r="AW632" s="170"/>
      <c r="AX632" s="170"/>
    </row>
    <row r="633" spans="2:50" s="154" customFormat="1" ht="13" hidden="1" outlineLevel="1">
      <c r="B633" s="144" t="s">
        <v>904</v>
      </c>
      <c r="C633" s="145" t="s">
        <v>905</v>
      </c>
      <c r="D633" s="146" t="s">
        <v>43</v>
      </c>
      <c r="E633" s="138">
        <v>43048</v>
      </c>
      <c r="F633" s="139" t="s">
        <v>654</v>
      </c>
      <c r="G633" s="140"/>
      <c r="H633" s="141"/>
      <c r="I633" s="123"/>
      <c r="J633" s="123"/>
      <c r="K633" s="263"/>
      <c r="L633" s="170"/>
      <c r="M633" s="170"/>
      <c r="N633" s="170"/>
      <c r="O633" s="170"/>
      <c r="P633" s="170"/>
      <c r="Q633" s="170"/>
      <c r="R633" s="170"/>
      <c r="S633" s="180" t="s">
        <v>20</v>
      </c>
      <c r="T633" s="170"/>
      <c r="U633" s="170"/>
      <c r="V633" s="124" t="s">
        <v>20</v>
      </c>
      <c r="W633" s="124" t="s">
        <v>20</v>
      </c>
      <c r="X633" s="170"/>
      <c r="Y633" s="170"/>
      <c r="AA633" s="170"/>
      <c r="AB633" s="170"/>
      <c r="AC633" s="170"/>
      <c r="AD633" s="170"/>
      <c r="AE633" s="170"/>
      <c r="AF633" s="170"/>
      <c r="AG633" s="170"/>
      <c r="AH633" s="170"/>
      <c r="AI633" s="170"/>
      <c r="AJ633" s="170"/>
      <c r="AK633" s="124"/>
      <c r="AL633" s="170"/>
      <c r="AM633" s="170"/>
      <c r="AN633" s="170"/>
      <c r="AO633" s="170"/>
      <c r="AP633" s="170"/>
      <c r="AQ633" s="170"/>
      <c r="AR633" s="170"/>
      <c r="AS633" s="170"/>
      <c r="AT633" s="170"/>
      <c r="AU633" s="170"/>
      <c r="AV633" s="170"/>
      <c r="AW633" s="170"/>
      <c r="AX633" s="170"/>
    </row>
    <row r="634" spans="2:50" s="154" customFormat="1" ht="13" hidden="1" outlineLevel="1">
      <c r="B634" s="144" t="s">
        <v>906</v>
      </c>
      <c r="C634" s="145" t="s">
        <v>907</v>
      </c>
      <c r="D634" s="146" t="s">
        <v>50</v>
      </c>
      <c r="E634" s="138">
        <v>43048</v>
      </c>
      <c r="F634" s="139" t="s">
        <v>654</v>
      </c>
      <c r="G634" s="140"/>
      <c r="H634" s="141"/>
      <c r="I634" s="123"/>
      <c r="J634" s="123"/>
      <c r="K634" s="263"/>
      <c r="L634" s="170"/>
      <c r="M634" s="170"/>
      <c r="N634" s="170"/>
      <c r="O634" s="170"/>
      <c r="P634" s="170"/>
      <c r="Q634" s="170"/>
      <c r="R634" s="170"/>
      <c r="S634" s="180" t="s">
        <v>20</v>
      </c>
      <c r="T634" s="170"/>
      <c r="U634" s="170"/>
      <c r="V634" s="124" t="s">
        <v>20</v>
      </c>
      <c r="W634" s="124" t="s">
        <v>20</v>
      </c>
      <c r="X634" s="170"/>
      <c r="Y634" s="170"/>
      <c r="AA634" s="170"/>
      <c r="AB634" s="170"/>
      <c r="AC634" s="170"/>
      <c r="AD634" s="170"/>
      <c r="AE634" s="170"/>
      <c r="AF634" s="170"/>
      <c r="AG634" s="170"/>
      <c r="AH634" s="170"/>
      <c r="AI634" s="170"/>
      <c r="AJ634" s="170"/>
      <c r="AK634" s="124"/>
      <c r="AL634" s="170"/>
      <c r="AM634" s="170"/>
      <c r="AN634" s="170"/>
      <c r="AO634" s="170"/>
      <c r="AP634" s="170"/>
      <c r="AQ634" s="170"/>
      <c r="AR634" s="170"/>
      <c r="AS634" s="170"/>
      <c r="AT634" s="170"/>
      <c r="AU634" s="170"/>
      <c r="AV634" s="170"/>
      <c r="AW634" s="170"/>
      <c r="AX634" s="170"/>
    </row>
    <row r="635" spans="2:50" s="154" customFormat="1" ht="13" hidden="1" outlineLevel="1">
      <c r="B635" s="136" t="s">
        <v>908</v>
      </c>
      <c r="C635" s="120" t="s">
        <v>909</v>
      </c>
      <c r="D635" s="142" t="s">
        <v>43</v>
      </c>
      <c r="E635" s="138">
        <v>42699</v>
      </c>
      <c r="F635" s="139" t="s">
        <v>654</v>
      </c>
      <c r="G635" s="140"/>
      <c r="H635" s="141"/>
      <c r="I635" s="123"/>
      <c r="J635" s="123"/>
      <c r="K635" s="263"/>
      <c r="L635" s="170"/>
      <c r="M635" s="170"/>
      <c r="N635" s="170"/>
      <c r="O635" s="170"/>
      <c r="P635" s="170"/>
      <c r="Q635" s="170"/>
      <c r="R635" s="170"/>
      <c r="S635" s="180" t="s">
        <v>20</v>
      </c>
      <c r="T635" s="170"/>
      <c r="U635" s="170"/>
      <c r="V635" s="124" t="s">
        <v>20</v>
      </c>
      <c r="W635" s="124" t="s">
        <v>20</v>
      </c>
      <c r="X635" s="170"/>
      <c r="Y635" s="170"/>
      <c r="AA635" s="170"/>
      <c r="AB635" s="170"/>
      <c r="AC635" s="170"/>
      <c r="AD635" s="170"/>
      <c r="AE635" s="170"/>
      <c r="AF635" s="170"/>
      <c r="AG635" s="170"/>
      <c r="AH635" s="170"/>
      <c r="AI635" s="170"/>
      <c r="AJ635" s="170"/>
      <c r="AK635" s="124"/>
      <c r="AL635" s="170"/>
      <c r="AM635" s="170"/>
      <c r="AN635" s="170"/>
      <c r="AO635" s="170"/>
      <c r="AP635" s="170"/>
      <c r="AQ635" s="170"/>
      <c r="AR635" s="170"/>
      <c r="AS635" s="170"/>
      <c r="AT635" s="170"/>
      <c r="AU635" s="170"/>
      <c r="AV635" s="170"/>
      <c r="AW635" s="170"/>
      <c r="AX635" s="170"/>
    </row>
    <row r="636" spans="2:50" s="154" customFormat="1" ht="13" hidden="1" outlineLevel="1">
      <c r="B636" s="136" t="s">
        <v>910</v>
      </c>
      <c r="C636" s="120" t="s">
        <v>911</v>
      </c>
      <c r="D636" s="137" t="s">
        <v>43</v>
      </c>
      <c r="E636" s="138">
        <v>42352</v>
      </c>
      <c r="F636" s="139" t="s">
        <v>654</v>
      </c>
      <c r="G636" s="140"/>
      <c r="H636" s="141"/>
      <c r="I636" s="123"/>
      <c r="J636" s="123"/>
      <c r="K636" s="263"/>
      <c r="L636" s="170"/>
      <c r="M636" s="170"/>
      <c r="N636" s="170"/>
      <c r="O636" s="170"/>
      <c r="P636" s="170"/>
      <c r="Q636" s="170"/>
      <c r="R636" s="170"/>
      <c r="S636" s="180" t="s">
        <v>20</v>
      </c>
      <c r="T636" s="170"/>
      <c r="U636" s="170"/>
      <c r="V636" s="124" t="s">
        <v>20</v>
      </c>
      <c r="W636" s="124" t="s">
        <v>20</v>
      </c>
      <c r="X636" s="170"/>
      <c r="Y636" s="170"/>
      <c r="AA636" s="170"/>
      <c r="AB636" s="170"/>
      <c r="AC636" s="170"/>
      <c r="AD636" s="170"/>
      <c r="AE636" s="170"/>
      <c r="AF636" s="170"/>
      <c r="AG636" s="170"/>
      <c r="AH636" s="170"/>
      <c r="AI636" s="170"/>
      <c r="AJ636" s="170"/>
      <c r="AK636" s="124"/>
      <c r="AL636" s="170"/>
      <c r="AM636" s="170"/>
      <c r="AN636" s="170"/>
      <c r="AO636" s="170"/>
      <c r="AP636" s="170"/>
      <c r="AQ636" s="170"/>
      <c r="AR636" s="170"/>
      <c r="AS636" s="170"/>
      <c r="AT636" s="170"/>
      <c r="AU636" s="170"/>
      <c r="AV636" s="170"/>
      <c r="AW636" s="170"/>
      <c r="AX636" s="170"/>
    </row>
    <row r="637" spans="2:50" s="154" customFormat="1" ht="13" hidden="1" outlineLevel="1">
      <c r="B637" s="136" t="s">
        <v>912</v>
      </c>
      <c r="C637" s="120" t="s">
        <v>913</v>
      </c>
      <c r="D637" s="137" t="s">
        <v>43</v>
      </c>
      <c r="E637" s="138">
        <v>42352</v>
      </c>
      <c r="F637" s="139" t="s">
        <v>654</v>
      </c>
      <c r="G637" s="140"/>
      <c r="H637" s="141"/>
      <c r="I637" s="123"/>
      <c r="J637" s="123"/>
      <c r="K637" s="263"/>
      <c r="L637" s="170"/>
      <c r="M637" s="170"/>
      <c r="N637" s="170"/>
      <c r="O637" s="170"/>
      <c r="P637" s="170"/>
      <c r="Q637" s="170"/>
      <c r="R637" s="170"/>
      <c r="S637" s="180" t="s">
        <v>20</v>
      </c>
      <c r="T637" s="170"/>
      <c r="U637" s="170"/>
      <c r="V637" s="124" t="s">
        <v>20</v>
      </c>
      <c r="W637" s="124" t="s">
        <v>20</v>
      </c>
      <c r="X637" s="170"/>
      <c r="Y637" s="170"/>
      <c r="AA637" s="170"/>
      <c r="AB637" s="170"/>
      <c r="AC637" s="170"/>
      <c r="AD637" s="170"/>
      <c r="AE637" s="170"/>
      <c r="AF637" s="170"/>
      <c r="AG637" s="170"/>
      <c r="AH637" s="170"/>
      <c r="AI637" s="170"/>
      <c r="AJ637" s="170"/>
      <c r="AK637" s="124"/>
      <c r="AL637" s="170"/>
      <c r="AM637" s="170"/>
      <c r="AN637" s="170"/>
      <c r="AO637" s="170"/>
      <c r="AP637" s="170"/>
      <c r="AQ637" s="170"/>
      <c r="AR637" s="170"/>
      <c r="AS637" s="170"/>
      <c r="AT637" s="170"/>
      <c r="AU637" s="170"/>
      <c r="AV637" s="170"/>
      <c r="AW637" s="170"/>
      <c r="AX637" s="170"/>
    </row>
    <row r="638" spans="2:50" s="154" customFormat="1" ht="13" hidden="1" outlineLevel="1">
      <c r="B638" s="136" t="s">
        <v>914</v>
      </c>
      <c r="C638" s="120" t="s">
        <v>915</v>
      </c>
      <c r="D638" s="137" t="s">
        <v>43</v>
      </c>
      <c r="E638" s="138">
        <v>42352</v>
      </c>
      <c r="F638" s="139" t="s">
        <v>654</v>
      </c>
      <c r="G638" s="140"/>
      <c r="H638" s="141"/>
      <c r="I638" s="123"/>
      <c r="J638" s="123"/>
      <c r="K638" s="263"/>
      <c r="L638" s="170"/>
      <c r="M638" s="170"/>
      <c r="N638" s="170"/>
      <c r="O638" s="170"/>
      <c r="P638" s="170"/>
      <c r="Q638" s="170"/>
      <c r="R638" s="170"/>
      <c r="S638" s="180" t="s">
        <v>20</v>
      </c>
      <c r="T638" s="170"/>
      <c r="U638" s="170"/>
      <c r="V638" s="124" t="s">
        <v>20</v>
      </c>
      <c r="W638" s="124" t="s">
        <v>20</v>
      </c>
      <c r="X638" s="170"/>
      <c r="Y638" s="170"/>
      <c r="AA638" s="170"/>
      <c r="AB638" s="170"/>
      <c r="AC638" s="170"/>
      <c r="AD638" s="170"/>
      <c r="AE638" s="170"/>
      <c r="AF638" s="170"/>
      <c r="AG638" s="170"/>
      <c r="AH638" s="170"/>
      <c r="AI638" s="170"/>
      <c r="AJ638" s="170"/>
      <c r="AK638" s="124"/>
      <c r="AL638" s="170"/>
      <c r="AM638" s="170"/>
      <c r="AN638" s="170"/>
      <c r="AO638" s="170"/>
      <c r="AP638" s="170"/>
      <c r="AQ638" s="170"/>
      <c r="AR638" s="170"/>
      <c r="AS638" s="170"/>
      <c r="AT638" s="170"/>
      <c r="AU638" s="170"/>
      <c r="AV638" s="170"/>
      <c r="AW638" s="170"/>
      <c r="AX638" s="170"/>
    </row>
    <row r="639" spans="2:50" s="154" customFormat="1" ht="13" hidden="1" outlineLevel="1">
      <c r="B639" s="136" t="s">
        <v>916</v>
      </c>
      <c r="C639" s="120" t="s">
        <v>917</v>
      </c>
      <c r="D639" s="137" t="s">
        <v>50</v>
      </c>
      <c r="E639" s="138">
        <v>42349</v>
      </c>
      <c r="F639" s="139" t="s">
        <v>654</v>
      </c>
      <c r="G639" s="140"/>
      <c r="H639" s="141"/>
      <c r="I639" s="123"/>
      <c r="J639" s="123"/>
      <c r="K639" s="263"/>
      <c r="L639" s="170"/>
      <c r="M639" s="170"/>
      <c r="N639" s="170"/>
      <c r="O639" s="170"/>
      <c r="P639" s="170"/>
      <c r="Q639" s="170"/>
      <c r="R639" s="170"/>
      <c r="S639" s="180" t="s">
        <v>20</v>
      </c>
      <c r="T639" s="170"/>
      <c r="U639" s="170"/>
      <c r="V639" s="124" t="s">
        <v>20</v>
      </c>
      <c r="W639" s="124" t="s">
        <v>20</v>
      </c>
      <c r="X639" s="170"/>
      <c r="Y639" s="170"/>
      <c r="AA639" s="170"/>
      <c r="AB639" s="170"/>
      <c r="AC639" s="170"/>
      <c r="AD639" s="170"/>
      <c r="AE639" s="170"/>
      <c r="AF639" s="170"/>
      <c r="AG639" s="170"/>
      <c r="AH639" s="170"/>
      <c r="AI639" s="170"/>
      <c r="AJ639" s="170"/>
      <c r="AK639" s="124"/>
      <c r="AL639" s="170"/>
      <c r="AM639" s="170"/>
      <c r="AN639" s="170"/>
      <c r="AO639" s="170"/>
      <c r="AP639" s="170"/>
      <c r="AQ639" s="170"/>
      <c r="AR639" s="170"/>
      <c r="AS639" s="170"/>
      <c r="AT639" s="170"/>
      <c r="AU639" s="170"/>
      <c r="AV639" s="170"/>
      <c r="AW639" s="170"/>
      <c r="AX639" s="170"/>
    </row>
    <row r="640" spans="2:50" s="154" customFormat="1" ht="13" hidden="1" outlineLevel="1">
      <c r="B640" s="136" t="s">
        <v>918</v>
      </c>
      <c r="C640" s="120" t="s">
        <v>919</v>
      </c>
      <c r="D640" s="137" t="s">
        <v>50</v>
      </c>
      <c r="E640" s="138">
        <v>42349</v>
      </c>
      <c r="F640" s="139" t="s">
        <v>654</v>
      </c>
      <c r="G640" s="140"/>
      <c r="H640" s="141"/>
      <c r="I640" s="123"/>
      <c r="J640" s="123"/>
      <c r="K640" s="263"/>
      <c r="L640" s="170"/>
      <c r="M640" s="170"/>
      <c r="N640" s="170"/>
      <c r="O640" s="170"/>
      <c r="P640" s="170"/>
      <c r="Q640" s="170"/>
      <c r="R640" s="170"/>
      <c r="S640" s="180" t="s">
        <v>20</v>
      </c>
      <c r="T640" s="170"/>
      <c r="U640" s="170"/>
      <c r="V640" s="124" t="s">
        <v>20</v>
      </c>
      <c r="W640" s="124" t="s">
        <v>20</v>
      </c>
      <c r="X640" s="170"/>
      <c r="Y640" s="170"/>
      <c r="AA640" s="170"/>
      <c r="AB640" s="170"/>
      <c r="AC640" s="170"/>
      <c r="AD640" s="170"/>
      <c r="AE640" s="170"/>
      <c r="AF640" s="170"/>
      <c r="AG640" s="170"/>
      <c r="AH640" s="170"/>
      <c r="AI640" s="170"/>
      <c r="AJ640" s="170"/>
      <c r="AK640" s="124"/>
      <c r="AL640" s="170"/>
      <c r="AM640" s="170"/>
      <c r="AN640" s="170"/>
      <c r="AO640" s="170"/>
      <c r="AP640" s="170"/>
      <c r="AQ640" s="170"/>
      <c r="AR640" s="170"/>
      <c r="AS640" s="170"/>
      <c r="AT640" s="170"/>
      <c r="AU640" s="170"/>
      <c r="AV640" s="170"/>
      <c r="AW640" s="170"/>
      <c r="AX640" s="170"/>
    </row>
    <row r="641" spans="2:50" s="154" customFormat="1" ht="13" hidden="1" outlineLevel="1">
      <c r="B641" s="136" t="s">
        <v>920</v>
      </c>
      <c r="C641" s="120" t="s">
        <v>921</v>
      </c>
      <c r="D641" s="137" t="s">
        <v>50</v>
      </c>
      <c r="E641" s="138">
        <v>42349</v>
      </c>
      <c r="F641" s="139" t="s">
        <v>654</v>
      </c>
      <c r="G641" s="140"/>
      <c r="H641" s="141"/>
      <c r="I641" s="123"/>
      <c r="J641" s="123"/>
      <c r="K641" s="263"/>
      <c r="L641" s="170"/>
      <c r="M641" s="170"/>
      <c r="N641" s="170"/>
      <c r="O641" s="170"/>
      <c r="P641" s="170"/>
      <c r="Q641" s="170"/>
      <c r="R641" s="170"/>
      <c r="S641" s="180" t="s">
        <v>20</v>
      </c>
      <c r="T641" s="170"/>
      <c r="U641" s="170"/>
      <c r="V641" s="124" t="s">
        <v>20</v>
      </c>
      <c r="W641" s="124" t="s">
        <v>20</v>
      </c>
      <c r="X641" s="170"/>
      <c r="Y641" s="170"/>
      <c r="AA641" s="170"/>
      <c r="AB641" s="170"/>
      <c r="AC641" s="170"/>
      <c r="AD641" s="170"/>
      <c r="AE641" s="170"/>
      <c r="AF641" s="170"/>
      <c r="AG641" s="170"/>
      <c r="AH641" s="170"/>
      <c r="AI641" s="170"/>
      <c r="AJ641" s="170"/>
      <c r="AK641" s="124"/>
      <c r="AL641" s="170"/>
      <c r="AM641" s="170"/>
      <c r="AN641" s="170"/>
      <c r="AO641" s="170"/>
      <c r="AP641" s="170"/>
      <c r="AQ641" s="170"/>
      <c r="AR641" s="170"/>
      <c r="AS641" s="170"/>
      <c r="AT641" s="170"/>
      <c r="AU641" s="170"/>
      <c r="AV641" s="170"/>
      <c r="AW641" s="170"/>
      <c r="AX641" s="170"/>
    </row>
    <row r="642" spans="2:50" s="154" customFormat="1" ht="13" hidden="1" outlineLevel="1">
      <c r="B642" s="136" t="s">
        <v>922</v>
      </c>
      <c r="C642" s="120" t="s">
        <v>923</v>
      </c>
      <c r="D642" s="137" t="s">
        <v>50</v>
      </c>
      <c r="E642" s="138">
        <v>42345</v>
      </c>
      <c r="F642" s="139" t="s">
        <v>654</v>
      </c>
      <c r="G642" s="140"/>
      <c r="H642" s="141"/>
      <c r="I642" s="123"/>
      <c r="J642" s="123"/>
      <c r="K642" s="263"/>
      <c r="L642" s="170"/>
      <c r="M642" s="170"/>
      <c r="N642" s="170"/>
      <c r="O642" s="170"/>
      <c r="P642" s="170"/>
      <c r="Q642" s="170"/>
      <c r="R642" s="170"/>
      <c r="S642" s="180" t="s">
        <v>20</v>
      </c>
      <c r="T642" s="170"/>
      <c r="U642" s="170"/>
      <c r="V642" s="124" t="s">
        <v>20</v>
      </c>
      <c r="W642" s="124" t="s">
        <v>20</v>
      </c>
      <c r="X642" s="170"/>
      <c r="Y642" s="170"/>
      <c r="AA642" s="170"/>
      <c r="AB642" s="170"/>
      <c r="AC642" s="170"/>
      <c r="AD642" s="170"/>
      <c r="AE642" s="170"/>
      <c r="AF642" s="170"/>
      <c r="AG642" s="170"/>
      <c r="AH642" s="170"/>
      <c r="AI642" s="170"/>
      <c r="AJ642" s="170"/>
      <c r="AK642" s="124"/>
      <c r="AL642" s="170"/>
      <c r="AM642" s="170"/>
      <c r="AN642" s="170"/>
      <c r="AO642" s="170"/>
      <c r="AP642" s="170"/>
      <c r="AQ642" s="170"/>
      <c r="AR642" s="170"/>
      <c r="AS642" s="170"/>
      <c r="AT642" s="170"/>
      <c r="AU642" s="170"/>
      <c r="AV642" s="170"/>
      <c r="AW642" s="170"/>
      <c r="AX642" s="170"/>
    </row>
    <row r="643" spans="2:50" s="154" customFormat="1" ht="13" hidden="1" outlineLevel="1">
      <c r="B643" s="136" t="s">
        <v>924</v>
      </c>
      <c r="C643" s="120" t="s">
        <v>925</v>
      </c>
      <c r="D643" s="137" t="s">
        <v>50</v>
      </c>
      <c r="E643" s="138">
        <v>42349</v>
      </c>
      <c r="F643" s="139" t="s">
        <v>654</v>
      </c>
      <c r="G643" s="140"/>
      <c r="H643" s="141"/>
      <c r="I643" s="123"/>
      <c r="J643" s="123"/>
      <c r="K643" s="263"/>
      <c r="L643" s="170"/>
      <c r="M643" s="170"/>
      <c r="N643" s="170"/>
      <c r="O643" s="170"/>
      <c r="P643" s="170"/>
      <c r="Q643" s="170"/>
      <c r="R643" s="170"/>
      <c r="S643" s="180" t="s">
        <v>20</v>
      </c>
      <c r="T643" s="170"/>
      <c r="U643" s="170"/>
      <c r="V643" s="124" t="s">
        <v>20</v>
      </c>
      <c r="W643" s="124" t="s">
        <v>20</v>
      </c>
      <c r="X643" s="170"/>
      <c r="Y643" s="170"/>
      <c r="AA643" s="170"/>
      <c r="AB643" s="170"/>
      <c r="AC643" s="170"/>
      <c r="AD643" s="170"/>
      <c r="AE643" s="170"/>
      <c r="AF643" s="170"/>
      <c r="AG643" s="170"/>
      <c r="AH643" s="170"/>
      <c r="AI643" s="170"/>
      <c r="AJ643" s="170"/>
      <c r="AK643" s="124"/>
      <c r="AL643" s="170"/>
      <c r="AM643" s="170"/>
      <c r="AN643" s="170"/>
      <c r="AO643" s="170"/>
      <c r="AP643" s="170"/>
      <c r="AQ643" s="170"/>
      <c r="AR643" s="170"/>
      <c r="AS643" s="170"/>
      <c r="AT643" s="170"/>
      <c r="AU643" s="170"/>
      <c r="AV643" s="170"/>
      <c r="AW643" s="170"/>
      <c r="AX643" s="170"/>
    </row>
    <row r="644" spans="2:50" s="154" customFormat="1" ht="13" hidden="1" outlineLevel="1">
      <c r="B644" s="136" t="s">
        <v>926</v>
      </c>
      <c r="C644" s="120" t="s">
        <v>927</v>
      </c>
      <c r="D644" s="137" t="s">
        <v>95</v>
      </c>
      <c r="E644" s="138">
        <v>42818</v>
      </c>
      <c r="F644" s="139" t="s">
        <v>654</v>
      </c>
      <c r="G644" s="140"/>
      <c r="H644" s="141"/>
      <c r="I644" s="123"/>
      <c r="J644" s="123"/>
      <c r="K644" s="263"/>
      <c r="L644" s="170"/>
      <c r="M644" s="170"/>
      <c r="N644" s="170"/>
      <c r="O644" s="170"/>
      <c r="P644" s="170"/>
      <c r="Q644" s="170"/>
      <c r="R644" s="170"/>
      <c r="S644" s="180" t="s">
        <v>20</v>
      </c>
      <c r="T644" s="170"/>
      <c r="U644" s="170"/>
      <c r="V644" s="124" t="s">
        <v>20</v>
      </c>
      <c r="W644" s="124" t="s">
        <v>20</v>
      </c>
      <c r="X644" s="170"/>
      <c r="Y644" s="170"/>
      <c r="AA644" s="170"/>
      <c r="AB644" s="170"/>
      <c r="AC644" s="170"/>
      <c r="AD644" s="170"/>
      <c r="AE644" s="170"/>
      <c r="AF644" s="170"/>
      <c r="AG644" s="170"/>
      <c r="AH644" s="170"/>
      <c r="AI644" s="170"/>
      <c r="AJ644" s="170"/>
      <c r="AK644" s="124"/>
      <c r="AL644" s="170"/>
      <c r="AM644" s="170"/>
      <c r="AN644" s="170"/>
      <c r="AO644" s="170"/>
      <c r="AP644" s="170"/>
      <c r="AQ644" s="170"/>
      <c r="AR644" s="170"/>
      <c r="AS644" s="170"/>
      <c r="AT644" s="170"/>
      <c r="AU644" s="170"/>
      <c r="AV644" s="170"/>
      <c r="AW644" s="170"/>
      <c r="AX644" s="170"/>
    </row>
    <row r="645" spans="2:50" s="154" customFormat="1" ht="13" hidden="1" outlineLevel="1">
      <c r="B645" s="144" t="s">
        <v>928</v>
      </c>
      <c r="C645" s="145" t="s">
        <v>929</v>
      </c>
      <c r="D645" s="146" t="s">
        <v>95</v>
      </c>
      <c r="E645" s="138">
        <v>42353</v>
      </c>
      <c r="F645" s="139" t="s">
        <v>654</v>
      </c>
      <c r="G645" s="140"/>
      <c r="H645" s="141"/>
      <c r="I645" s="123"/>
      <c r="J645" s="123"/>
      <c r="K645" s="263"/>
      <c r="L645" s="170"/>
      <c r="M645" s="170"/>
      <c r="N645" s="170"/>
      <c r="O645" s="170"/>
      <c r="P645" s="170"/>
      <c r="Q645" s="170"/>
      <c r="R645" s="170"/>
      <c r="S645" s="180" t="s">
        <v>20</v>
      </c>
      <c r="T645" s="170"/>
      <c r="U645" s="170"/>
      <c r="V645" s="124" t="s">
        <v>20</v>
      </c>
      <c r="W645" s="124" t="s">
        <v>20</v>
      </c>
      <c r="X645" s="170"/>
      <c r="Y645" s="170"/>
      <c r="AA645" s="170"/>
      <c r="AB645" s="170"/>
      <c r="AC645" s="170"/>
      <c r="AD645" s="170"/>
      <c r="AE645" s="170"/>
      <c r="AF645" s="170"/>
      <c r="AG645" s="170"/>
      <c r="AH645" s="170"/>
      <c r="AI645" s="170"/>
      <c r="AJ645" s="170"/>
      <c r="AK645" s="124"/>
      <c r="AL645" s="170"/>
      <c r="AM645" s="170"/>
      <c r="AN645" s="170"/>
      <c r="AO645" s="170"/>
      <c r="AP645" s="170"/>
      <c r="AQ645" s="170"/>
      <c r="AR645" s="170"/>
      <c r="AS645" s="170"/>
      <c r="AT645" s="170"/>
      <c r="AU645" s="170"/>
      <c r="AV645" s="170"/>
      <c r="AW645" s="170"/>
      <c r="AX645" s="170"/>
    </row>
    <row r="646" spans="2:50" s="154" customFormat="1" ht="13" hidden="1" outlineLevel="1">
      <c r="B646" s="136" t="s">
        <v>930</v>
      </c>
      <c r="C646" s="120" t="s">
        <v>931</v>
      </c>
      <c r="D646" s="137" t="s">
        <v>95</v>
      </c>
      <c r="E646" s="138">
        <v>42353</v>
      </c>
      <c r="F646" s="139" t="s">
        <v>654</v>
      </c>
      <c r="G646" s="140"/>
      <c r="H646" s="141"/>
      <c r="I646" s="123"/>
      <c r="J646" s="123"/>
      <c r="K646" s="263"/>
      <c r="L646" s="170"/>
      <c r="M646" s="170"/>
      <c r="N646" s="170"/>
      <c r="O646" s="170"/>
      <c r="P646" s="170"/>
      <c r="Q646" s="170"/>
      <c r="R646" s="170"/>
      <c r="S646" s="180" t="s">
        <v>20</v>
      </c>
      <c r="T646" s="170"/>
      <c r="U646" s="170"/>
      <c r="V646" s="124" t="s">
        <v>20</v>
      </c>
      <c r="W646" s="124" t="s">
        <v>20</v>
      </c>
      <c r="X646" s="170"/>
      <c r="Y646" s="170"/>
      <c r="AA646" s="170"/>
      <c r="AB646" s="170"/>
      <c r="AC646" s="170"/>
      <c r="AD646" s="170"/>
      <c r="AE646" s="170"/>
      <c r="AF646" s="170"/>
      <c r="AG646" s="170"/>
      <c r="AH646" s="170"/>
      <c r="AI646" s="170"/>
      <c r="AJ646" s="170"/>
      <c r="AK646" s="124"/>
      <c r="AL646" s="170"/>
      <c r="AM646" s="170"/>
      <c r="AN646" s="170"/>
      <c r="AO646" s="170"/>
      <c r="AP646" s="170"/>
      <c r="AQ646" s="170"/>
      <c r="AR646" s="170"/>
      <c r="AS646" s="170"/>
      <c r="AT646" s="170"/>
      <c r="AU646" s="170"/>
      <c r="AV646" s="170"/>
      <c r="AW646" s="170"/>
      <c r="AX646" s="170"/>
    </row>
    <row r="647" spans="2:50" s="154" customFormat="1" ht="13" hidden="1" outlineLevel="1">
      <c r="B647" s="144" t="s">
        <v>932</v>
      </c>
      <c r="C647" s="145" t="s">
        <v>933</v>
      </c>
      <c r="D647" s="146" t="s">
        <v>39</v>
      </c>
      <c r="E647" s="138">
        <v>43035</v>
      </c>
      <c r="F647" s="139" t="s">
        <v>654</v>
      </c>
      <c r="G647" s="140"/>
      <c r="H647" s="141"/>
      <c r="I647" s="123"/>
      <c r="J647" s="123"/>
      <c r="K647" s="263"/>
      <c r="L647" s="170"/>
      <c r="M647" s="170"/>
      <c r="N647" s="170"/>
      <c r="O647" s="170"/>
      <c r="P647" s="170"/>
      <c r="Q647" s="170"/>
      <c r="R647" s="170"/>
      <c r="S647" s="180" t="s">
        <v>20</v>
      </c>
      <c r="T647" s="170"/>
      <c r="U647" s="170"/>
      <c r="V647" s="124" t="s">
        <v>20</v>
      </c>
      <c r="W647" s="124" t="s">
        <v>20</v>
      </c>
      <c r="X647" s="170"/>
      <c r="Y647" s="170"/>
      <c r="AA647" s="170"/>
      <c r="AB647" s="170"/>
      <c r="AC647" s="170"/>
      <c r="AD647" s="170"/>
      <c r="AE647" s="170"/>
      <c r="AF647" s="170"/>
      <c r="AG647" s="170"/>
      <c r="AH647" s="170"/>
      <c r="AI647" s="170"/>
      <c r="AJ647" s="170"/>
      <c r="AK647" s="124"/>
      <c r="AL647" s="170"/>
      <c r="AM647" s="170"/>
      <c r="AN647" s="170"/>
      <c r="AO647" s="170"/>
      <c r="AP647" s="170"/>
      <c r="AQ647" s="170"/>
      <c r="AR647" s="170"/>
      <c r="AS647" s="170"/>
      <c r="AT647" s="170"/>
      <c r="AU647" s="170"/>
      <c r="AV647" s="170"/>
      <c r="AW647" s="170"/>
      <c r="AX647" s="170"/>
    </row>
    <row r="648" spans="2:50" s="154" customFormat="1" ht="13" hidden="1" outlineLevel="1">
      <c r="B648" s="144" t="s">
        <v>934</v>
      </c>
      <c r="C648" s="145" t="s">
        <v>874</v>
      </c>
      <c r="D648" s="146" t="s">
        <v>935</v>
      </c>
      <c r="E648" s="138">
        <v>43087</v>
      </c>
      <c r="F648" s="139" t="s">
        <v>654</v>
      </c>
      <c r="G648" s="140"/>
      <c r="H648" s="141"/>
      <c r="I648" s="123"/>
      <c r="J648" s="123"/>
      <c r="K648" s="263"/>
      <c r="L648" s="170"/>
      <c r="M648" s="170"/>
      <c r="N648" s="170"/>
      <c r="O648" s="170"/>
      <c r="P648" s="170"/>
      <c r="Q648" s="170"/>
      <c r="R648" s="170"/>
      <c r="S648" s="180" t="s">
        <v>20</v>
      </c>
      <c r="T648" s="170"/>
      <c r="U648" s="170"/>
      <c r="V648" s="124" t="s">
        <v>20</v>
      </c>
      <c r="W648" s="124" t="s">
        <v>20</v>
      </c>
      <c r="X648" s="170"/>
      <c r="Y648" s="170"/>
      <c r="AA648" s="170"/>
      <c r="AB648" s="170"/>
      <c r="AC648" s="170"/>
      <c r="AD648" s="170"/>
      <c r="AE648" s="170"/>
      <c r="AF648" s="170"/>
      <c r="AG648" s="170"/>
      <c r="AH648" s="170"/>
      <c r="AI648" s="170"/>
      <c r="AJ648" s="170"/>
      <c r="AK648" s="124"/>
      <c r="AL648" s="170"/>
      <c r="AM648" s="170"/>
      <c r="AN648" s="170"/>
      <c r="AO648" s="170"/>
      <c r="AP648" s="170"/>
      <c r="AQ648" s="170"/>
      <c r="AR648" s="170"/>
      <c r="AS648" s="170"/>
      <c r="AT648" s="170"/>
      <c r="AU648" s="170"/>
      <c r="AV648" s="170"/>
      <c r="AW648" s="170"/>
      <c r="AX648" s="170"/>
    </row>
    <row r="649" spans="2:50" s="154" customFormat="1" ht="13" hidden="1" outlineLevel="1">
      <c r="B649" s="144" t="s">
        <v>936</v>
      </c>
      <c r="C649" s="145" t="s">
        <v>937</v>
      </c>
      <c r="D649" s="146" t="s">
        <v>43</v>
      </c>
      <c r="E649" s="138">
        <v>43081</v>
      </c>
      <c r="F649" s="139" t="s">
        <v>654</v>
      </c>
      <c r="G649" s="140"/>
      <c r="H649" s="141"/>
      <c r="I649" s="123"/>
      <c r="J649" s="123"/>
      <c r="K649" s="263"/>
      <c r="L649" s="170"/>
      <c r="M649" s="170"/>
      <c r="N649" s="170"/>
      <c r="O649" s="170"/>
      <c r="P649" s="170"/>
      <c r="Q649" s="170"/>
      <c r="R649" s="170"/>
      <c r="S649" s="180" t="s">
        <v>20</v>
      </c>
      <c r="T649" s="170"/>
      <c r="U649" s="170"/>
      <c r="V649" s="124" t="s">
        <v>20</v>
      </c>
      <c r="W649" s="124" t="s">
        <v>20</v>
      </c>
      <c r="X649" s="170"/>
      <c r="Y649" s="170"/>
      <c r="AA649" s="170"/>
      <c r="AB649" s="170"/>
      <c r="AC649" s="170"/>
      <c r="AD649" s="170"/>
      <c r="AE649" s="170"/>
      <c r="AF649" s="170"/>
      <c r="AG649" s="170"/>
      <c r="AH649" s="170"/>
      <c r="AI649" s="170"/>
      <c r="AJ649" s="170"/>
      <c r="AK649" s="124"/>
      <c r="AL649" s="170"/>
      <c r="AM649" s="170"/>
      <c r="AN649" s="170"/>
      <c r="AO649" s="170"/>
      <c r="AP649" s="170"/>
      <c r="AQ649" s="170"/>
      <c r="AR649" s="170"/>
      <c r="AS649" s="170"/>
      <c r="AT649" s="170"/>
      <c r="AU649" s="170"/>
      <c r="AV649" s="170"/>
      <c r="AW649" s="170"/>
      <c r="AX649" s="170"/>
    </row>
    <row r="650" spans="2:50" collapsed="1"/>
  </sheetData>
  <sheetProtection password="CD8C" sheet="1" objects="1" scenarios="1"/>
  <protectedRanges>
    <protectedRange sqref="B1 C2:C4 Y6 AJ295:AJ324 AJ460 AL8:AX593 AI8:AI593 AE8:AG593 AC8:AC593 AA8:AA593 V8:X593 T8:T593" name="範圍1"/>
  </protectedRanges>
  <mergeCells count="94">
    <mergeCell ref="B624:D625"/>
    <mergeCell ref="E624:E625"/>
    <mergeCell ref="B594:D595"/>
    <mergeCell ref="E594:E595"/>
    <mergeCell ref="B287:D288"/>
    <mergeCell ref="E287:E288"/>
    <mergeCell ref="B568:D569"/>
    <mergeCell ref="E568:E569"/>
    <mergeCell ref="B579:D580"/>
    <mergeCell ref="E579:E580"/>
    <mergeCell ref="B602:D603"/>
    <mergeCell ref="E602:E603"/>
    <mergeCell ref="B549:D550"/>
    <mergeCell ref="E549:E550"/>
    <mergeCell ref="B553:D554"/>
    <mergeCell ref="E553:E554"/>
    <mergeCell ref="B556:D557"/>
    <mergeCell ref="E556:E557"/>
    <mergeCell ref="B515:D516"/>
    <mergeCell ref="E515:E516"/>
    <mergeCell ref="B524:D525"/>
    <mergeCell ref="E524:E525"/>
    <mergeCell ref="B537:D538"/>
    <mergeCell ref="E537:E538"/>
    <mergeCell ref="B480:D481"/>
    <mergeCell ref="E480:E481"/>
    <mergeCell ref="B490:D491"/>
    <mergeCell ref="E490:E491"/>
    <mergeCell ref="B499:D500"/>
    <mergeCell ref="E499:E500"/>
    <mergeCell ref="B464:D465"/>
    <mergeCell ref="E464:E465"/>
    <mergeCell ref="B471:D472"/>
    <mergeCell ref="E471:E472"/>
    <mergeCell ref="B478:D479"/>
    <mergeCell ref="E478:E479"/>
    <mergeCell ref="B293:D294"/>
    <mergeCell ref="E293:E294"/>
    <mergeCell ref="B325:D326"/>
    <mergeCell ref="E325:E326"/>
    <mergeCell ref="B457:D458"/>
    <mergeCell ref="E457:E458"/>
    <mergeCell ref="B131:D132"/>
    <mergeCell ref="E131:E132"/>
    <mergeCell ref="B167:D168"/>
    <mergeCell ref="E167:E168"/>
    <mergeCell ref="B226:D227"/>
    <mergeCell ref="E226:E227"/>
    <mergeCell ref="B8:D9"/>
    <mergeCell ref="E8:E9"/>
    <mergeCell ref="B10:D11"/>
    <mergeCell ref="E10:E11"/>
    <mergeCell ref="B66:D67"/>
    <mergeCell ref="E66:E67"/>
    <mergeCell ref="AX6:AX7"/>
    <mergeCell ref="AD6:AD7"/>
    <mergeCell ref="AE6:AE7"/>
    <mergeCell ref="AF6:AF7"/>
    <mergeCell ref="AG6:AG7"/>
    <mergeCell ref="AH6:AH7"/>
    <mergeCell ref="AI6:AI7"/>
    <mergeCell ref="AJ6:AJ7"/>
    <mergeCell ref="AK6:AK7"/>
    <mergeCell ref="AL6:AU7"/>
    <mergeCell ref="AV6:AV7"/>
    <mergeCell ref="AW6:AW7"/>
    <mergeCell ref="AC6:AC7"/>
    <mergeCell ref="O6:P6"/>
    <mergeCell ref="Q6:R6"/>
    <mergeCell ref="S6:S7"/>
    <mergeCell ref="T6:T7"/>
    <mergeCell ref="U6:U7"/>
    <mergeCell ref="V6:V7"/>
    <mergeCell ref="W6:W7"/>
    <mergeCell ref="X6:X7"/>
    <mergeCell ref="Y6:Y7"/>
    <mergeCell ref="AA6:AA7"/>
    <mergeCell ref="AB6:AB7"/>
    <mergeCell ref="M6:N6"/>
    <mergeCell ref="B1:S1"/>
    <mergeCell ref="H5:K5"/>
    <mergeCell ref="L5:S5"/>
    <mergeCell ref="AL5:AU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honeticPr fontId="7" type="noConversion"/>
  <conditionalFormatting sqref="I8:J8 L8:R8">
    <cfRule type="cellIs" dxfId="4777" priority="940" operator="equal">
      <formula>"F2&gt;$G2"</formula>
    </cfRule>
  </conditionalFormatting>
  <conditionalFormatting sqref="L8:R13 L14:P14 Q23 Q27:R29 Q44:R44 L47:R50 L53 Q53:R53 Q56:R57 L61:R68 L82:R82 L31:R31 L93:R93 P85 L98:R98 L100:R104 L107:R107 L109:R109 L112:R114 L135:R137 L147:R148 L165:R169 Q162:R162 P180:R180 Q210:R211 L220:R220 P217 L222:R223 L226:R227 L236:R236 L265:R267 L269:R270 L316:R322 L490:R492 L499:R501 L515:R517 L524:R526 L537:R539 L549:R558 L568:R580 Q327:R327 Q348:R349 Q363:R363 Q392:R398 L122:R126 L478:R482 Q473:R477 L602:R651 Q581:R593 L325:R326 L229:R229 L463:R463 Q450:R451 L173:R173 L471:R472 Q456:R456 L130:R133 L289:R309 L283:R286">
    <cfRule type="cellIs" dxfId="4776" priority="938" operator="equal">
      <formula>"X"</formula>
    </cfRule>
    <cfRule type="cellIs" dxfId="4775" priority="939" operator="equal">
      <formula>"V"</formula>
    </cfRule>
  </conditionalFormatting>
  <conditionalFormatting sqref="Q14:R14">
    <cfRule type="cellIs" dxfId="4774" priority="936" operator="equal">
      <formula>"X"</formula>
    </cfRule>
    <cfRule type="cellIs" dxfId="4773" priority="937" operator="equal">
      <formula>"V"</formula>
    </cfRule>
  </conditionalFormatting>
  <conditionalFormatting sqref="L15:P15">
    <cfRule type="cellIs" dxfId="4772" priority="934" operator="equal">
      <formula>"X"</formula>
    </cfRule>
    <cfRule type="cellIs" dxfId="4771" priority="935" operator="equal">
      <formula>"V"</formula>
    </cfRule>
  </conditionalFormatting>
  <conditionalFormatting sqref="Q15:R15">
    <cfRule type="cellIs" dxfId="4770" priority="932" operator="equal">
      <formula>"X"</formula>
    </cfRule>
    <cfRule type="cellIs" dxfId="4769" priority="933" operator="equal">
      <formula>"V"</formula>
    </cfRule>
  </conditionalFormatting>
  <conditionalFormatting sqref="L16:P16">
    <cfRule type="cellIs" dxfId="4768" priority="930" operator="equal">
      <formula>"X"</formula>
    </cfRule>
    <cfRule type="cellIs" dxfId="4767" priority="931" operator="equal">
      <formula>"V"</formula>
    </cfRule>
  </conditionalFormatting>
  <conditionalFormatting sqref="Q16:R16">
    <cfRule type="cellIs" dxfId="4766" priority="928" operator="equal">
      <formula>"X"</formula>
    </cfRule>
    <cfRule type="cellIs" dxfId="4765" priority="929" operator="equal">
      <formula>"V"</formula>
    </cfRule>
  </conditionalFormatting>
  <conditionalFormatting sqref="L17:P17">
    <cfRule type="cellIs" dxfId="4764" priority="926" operator="equal">
      <formula>"X"</formula>
    </cfRule>
    <cfRule type="cellIs" dxfId="4763" priority="927" operator="equal">
      <formula>"V"</formula>
    </cfRule>
  </conditionalFormatting>
  <conditionalFormatting sqref="Q17:R17">
    <cfRule type="cellIs" dxfId="4762" priority="924" operator="equal">
      <formula>"X"</formula>
    </cfRule>
    <cfRule type="cellIs" dxfId="4761" priority="925" operator="equal">
      <formula>"V"</formula>
    </cfRule>
  </conditionalFormatting>
  <conditionalFormatting sqref="L18:P18">
    <cfRule type="cellIs" dxfId="4760" priority="922" operator="equal">
      <formula>"X"</formula>
    </cfRule>
    <cfRule type="cellIs" dxfId="4759" priority="923" operator="equal">
      <formula>"V"</formula>
    </cfRule>
  </conditionalFormatting>
  <conditionalFormatting sqref="Q18:R18">
    <cfRule type="cellIs" dxfId="4758" priority="920" operator="equal">
      <formula>"X"</formula>
    </cfRule>
    <cfRule type="cellIs" dxfId="4757" priority="921" operator="equal">
      <formula>"V"</formula>
    </cfRule>
  </conditionalFormatting>
  <conditionalFormatting sqref="L19:P19">
    <cfRule type="cellIs" dxfId="4756" priority="918" operator="equal">
      <formula>"X"</formula>
    </cfRule>
    <cfRule type="cellIs" dxfId="4755" priority="919" operator="equal">
      <formula>"V"</formula>
    </cfRule>
  </conditionalFormatting>
  <conditionalFormatting sqref="Q19:R19">
    <cfRule type="cellIs" dxfId="4754" priority="916" operator="equal">
      <formula>"X"</formula>
    </cfRule>
    <cfRule type="cellIs" dxfId="4753" priority="917" operator="equal">
      <formula>"V"</formula>
    </cfRule>
  </conditionalFormatting>
  <conditionalFormatting sqref="L20:P20">
    <cfRule type="cellIs" dxfId="4752" priority="914" operator="equal">
      <formula>"X"</formula>
    </cfRule>
    <cfRule type="cellIs" dxfId="4751" priority="915" operator="equal">
      <formula>"V"</formula>
    </cfRule>
  </conditionalFormatting>
  <conditionalFormatting sqref="Q20:R20">
    <cfRule type="cellIs" dxfId="4750" priority="912" operator="equal">
      <formula>"X"</formula>
    </cfRule>
    <cfRule type="cellIs" dxfId="4749" priority="913" operator="equal">
      <formula>"V"</formula>
    </cfRule>
  </conditionalFormatting>
  <conditionalFormatting sqref="L21:P21">
    <cfRule type="cellIs" dxfId="4748" priority="910" operator="equal">
      <formula>"X"</formula>
    </cfRule>
    <cfRule type="cellIs" dxfId="4747" priority="911" operator="equal">
      <formula>"V"</formula>
    </cfRule>
  </conditionalFormatting>
  <conditionalFormatting sqref="Q21:R21">
    <cfRule type="cellIs" dxfId="4746" priority="908" operator="equal">
      <formula>"X"</formula>
    </cfRule>
    <cfRule type="cellIs" dxfId="4745" priority="909" operator="equal">
      <formula>"V"</formula>
    </cfRule>
  </conditionalFormatting>
  <conditionalFormatting sqref="L22:P22">
    <cfRule type="cellIs" dxfId="4744" priority="906" operator="equal">
      <formula>"X"</formula>
    </cfRule>
    <cfRule type="cellIs" dxfId="4743" priority="907" operator="equal">
      <formula>"V"</formula>
    </cfRule>
  </conditionalFormatting>
  <conditionalFormatting sqref="Q22:R22">
    <cfRule type="cellIs" dxfId="4742" priority="904" operator="equal">
      <formula>"X"</formula>
    </cfRule>
    <cfRule type="cellIs" dxfId="4741" priority="905" operator="equal">
      <formula>"V"</formula>
    </cfRule>
  </conditionalFormatting>
  <conditionalFormatting sqref="L23:P23">
    <cfRule type="cellIs" dxfId="4740" priority="902" operator="equal">
      <formula>"X"</formula>
    </cfRule>
    <cfRule type="cellIs" dxfId="4739" priority="903" operator="equal">
      <formula>"V"</formula>
    </cfRule>
  </conditionalFormatting>
  <conditionalFormatting sqref="R23">
    <cfRule type="cellIs" dxfId="4738" priority="900" operator="equal">
      <formula>"X"</formula>
    </cfRule>
    <cfRule type="cellIs" dxfId="4737" priority="901" operator="equal">
      <formula>"V"</formula>
    </cfRule>
  </conditionalFormatting>
  <conditionalFormatting sqref="Q24">
    <cfRule type="cellIs" dxfId="4736" priority="898" operator="equal">
      <formula>"X"</formula>
    </cfRule>
    <cfRule type="cellIs" dxfId="4735" priority="899" operator="equal">
      <formula>"V"</formula>
    </cfRule>
  </conditionalFormatting>
  <conditionalFormatting sqref="L24:P24">
    <cfRule type="cellIs" dxfId="4734" priority="896" operator="equal">
      <formula>"X"</formula>
    </cfRule>
    <cfRule type="cellIs" dxfId="4733" priority="897" operator="equal">
      <formula>"V"</formula>
    </cfRule>
  </conditionalFormatting>
  <conditionalFormatting sqref="R24">
    <cfRule type="cellIs" dxfId="4732" priority="894" operator="equal">
      <formula>"X"</formula>
    </cfRule>
    <cfRule type="cellIs" dxfId="4731" priority="895" operator="equal">
      <formula>"V"</formula>
    </cfRule>
  </conditionalFormatting>
  <conditionalFormatting sqref="Q25">
    <cfRule type="cellIs" dxfId="4730" priority="892" operator="equal">
      <formula>"X"</formula>
    </cfRule>
    <cfRule type="cellIs" dxfId="4729" priority="893" operator="equal">
      <formula>"V"</formula>
    </cfRule>
  </conditionalFormatting>
  <conditionalFormatting sqref="L25:P25">
    <cfRule type="cellIs" dxfId="4728" priority="890" operator="equal">
      <formula>"X"</formula>
    </cfRule>
    <cfRule type="cellIs" dxfId="4727" priority="891" operator="equal">
      <formula>"V"</formula>
    </cfRule>
  </conditionalFormatting>
  <conditionalFormatting sqref="R25">
    <cfRule type="cellIs" dxfId="4726" priority="888" operator="equal">
      <formula>"X"</formula>
    </cfRule>
    <cfRule type="cellIs" dxfId="4725" priority="889" operator="equal">
      <formula>"V"</formula>
    </cfRule>
  </conditionalFormatting>
  <conditionalFormatting sqref="Q26">
    <cfRule type="cellIs" dxfId="4724" priority="886" operator="equal">
      <formula>"X"</formula>
    </cfRule>
    <cfRule type="cellIs" dxfId="4723" priority="887" operator="equal">
      <formula>"V"</formula>
    </cfRule>
  </conditionalFormatting>
  <conditionalFormatting sqref="L26:P26">
    <cfRule type="cellIs" dxfId="4722" priority="884" operator="equal">
      <formula>"X"</formula>
    </cfRule>
    <cfRule type="cellIs" dxfId="4721" priority="885" operator="equal">
      <formula>"V"</formula>
    </cfRule>
  </conditionalFormatting>
  <conditionalFormatting sqref="R26">
    <cfRule type="cellIs" dxfId="4720" priority="882" operator="equal">
      <formula>"X"</formula>
    </cfRule>
    <cfRule type="cellIs" dxfId="4719" priority="883" operator="equal">
      <formula>"V"</formula>
    </cfRule>
  </conditionalFormatting>
  <conditionalFormatting sqref="L27:P29">
    <cfRule type="cellIs" dxfId="4718" priority="880" operator="equal">
      <formula>"X"</formula>
    </cfRule>
    <cfRule type="cellIs" dxfId="4717" priority="881" operator="equal">
      <formula>"V"</formula>
    </cfRule>
  </conditionalFormatting>
  <conditionalFormatting sqref="Q32:R32">
    <cfRule type="cellIs" dxfId="4716" priority="878" operator="equal">
      <formula>"X"</formula>
    </cfRule>
    <cfRule type="cellIs" dxfId="4715" priority="879" operator="equal">
      <formula>"V"</formula>
    </cfRule>
  </conditionalFormatting>
  <conditionalFormatting sqref="L32:P32">
    <cfRule type="cellIs" dxfId="4714" priority="876" operator="equal">
      <formula>"X"</formula>
    </cfRule>
    <cfRule type="cellIs" dxfId="4713" priority="877" operator="equal">
      <formula>"V"</formula>
    </cfRule>
  </conditionalFormatting>
  <conditionalFormatting sqref="Q33:R33">
    <cfRule type="cellIs" dxfId="4712" priority="874" operator="equal">
      <formula>"X"</formula>
    </cfRule>
    <cfRule type="cellIs" dxfId="4711" priority="875" operator="equal">
      <formula>"V"</formula>
    </cfRule>
  </conditionalFormatting>
  <conditionalFormatting sqref="L33:P33">
    <cfRule type="cellIs" dxfId="4710" priority="872" operator="equal">
      <formula>"X"</formula>
    </cfRule>
    <cfRule type="cellIs" dxfId="4709" priority="873" operator="equal">
      <formula>"V"</formula>
    </cfRule>
  </conditionalFormatting>
  <conditionalFormatting sqref="Q34:R34">
    <cfRule type="cellIs" dxfId="4708" priority="870" operator="equal">
      <formula>"X"</formula>
    </cfRule>
    <cfRule type="cellIs" dxfId="4707" priority="871" operator="equal">
      <formula>"V"</formula>
    </cfRule>
  </conditionalFormatting>
  <conditionalFormatting sqref="L34:P34">
    <cfRule type="cellIs" dxfId="4706" priority="868" operator="equal">
      <formula>"X"</formula>
    </cfRule>
    <cfRule type="cellIs" dxfId="4705" priority="869" operator="equal">
      <formula>"V"</formula>
    </cfRule>
  </conditionalFormatting>
  <conditionalFormatting sqref="Q35:R35">
    <cfRule type="cellIs" dxfId="4704" priority="866" operator="equal">
      <formula>"X"</formula>
    </cfRule>
    <cfRule type="cellIs" dxfId="4703" priority="867" operator="equal">
      <formula>"V"</formula>
    </cfRule>
  </conditionalFormatting>
  <conditionalFormatting sqref="L35:P35">
    <cfRule type="cellIs" dxfId="4702" priority="864" operator="equal">
      <formula>"X"</formula>
    </cfRule>
    <cfRule type="cellIs" dxfId="4701" priority="865" operator="equal">
      <formula>"V"</formula>
    </cfRule>
  </conditionalFormatting>
  <conditionalFormatting sqref="Q36:R36">
    <cfRule type="cellIs" dxfId="4700" priority="862" operator="equal">
      <formula>"X"</formula>
    </cfRule>
    <cfRule type="cellIs" dxfId="4699" priority="863" operator="equal">
      <formula>"V"</formula>
    </cfRule>
  </conditionalFormatting>
  <conditionalFormatting sqref="L36:P36">
    <cfRule type="cellIs" dxfId="4698" priority="860" operator="equal">
      <formula>"X"</formula>
    </cfRule>
    <cfRule type="cellIs" dxfId="4697" priority="861" operator="equal">
      <formula>"V"</formula>
    </cfRule>
  </conditionalFormatting>
  <conditionalFormatting sqref="Q37:R37">
    <cfRule type="cellIs" dxfId="4696" priority="858" operator="equal">
      <formula>"X"</formula>
    </cfRule>
    <cfRule type="cellIs" dxfId="4695" priority="859" operator="equal">
      <formula>"V"</formula>
    </cfRule>
  </conditionalFormatting>
  <conditionalFormatting sqref="L37:P37">
    <cfRule type="cellIs" dxfId="4694" priority="856" operator="equal">
      <formula>"X"</formula>
    </cfRule>
    <cfRule type="cellIs" dxfId="4693" priority="857" operator="equal">
      <formula>"V"</formula>
    </cfRule>
  </conditionalFormatting>
  <conditionalFormatting sqref="Q38:R38">
    <cfRule type="cellIs" dxfId="4692" priority="854" operator="equal">
      <formula>"X"</formula>
    </cfRule>
    <cfRule type="cellIs" dxfId="4691" priority="855" operator="equal">
      <formula>"V"</formula>
    </cfRule>
  </conditionalFormatting>
  <conditionalFormatting sqref="L38:P38">
    <cfRule type="cellIs" dxfId="4690" priority="852" operator="equal">
      <formula>"X"</formula>
    </cfRule>
    <cfRule type="cellIs" dxfId="4689" priority="853" operator="equal">
      <formula>"V"</formula>
    </cfRule>
  </conditionalFormatting>
  <conditionalFormatting sqref="Q39:R39">
    <cfRule type="cellIs" dxfId="4688" priority="850" operator="equal">
      <formula>"X"</formula>
    </cfRule>
    <cfRule type="cellIs" dxfId="4687" priority="851" operator="equal">
      <formula>"V"</formula>
    </cfRule>
  </conditionalFormatting>
  <conditionalFormatting sqref="L39:P39">
    <cfRule type="cellIs" dxfId="4686" priority="848" operator="equal">
      <formula>"X"</formula>
    </cfRule>
    <cfRule type="cellIs" dxfId="4685" priority="849" operator="equal">
      <formula>"V"</formula>
    </cfRule>
  </conditionalFormatting>
  <conditionalFormatting sqref="Q40:R40">
    <cfRule type="cellIs" dxfId="4684" priority="846" operator="equal">
      <formula>"X"</formula>
    </cfRule>
    <cfRule type="cellIs" dxfId="4683" priority="847" operator="equal">
      <formula>"V"</formula>
    </cfRule>
  </conditionalFormatting>
  <conditionalFormatting sqref="L40:P40">
    <cfRule type="cellIs" dxfId="4682" priority="844" operator="equal">
      <formula>"X"</formula>
    </cfRule>
    <cfRule type="cellIs" dxfId="4681" priority="845" operator="equal">
      <formula>"V"</formula>
    </cfRule>
  </conditionalFormatting>
  <conditionalFormatting sqref="Q41:R41">
    <cfRule type="cellIs" dxfId="4680" priority="842" operator="equal">
      <formula>"X"</formula>
    </cfRule>
    <cfRule type="cellIs" dxfId="4679" priority="843" operator="equal">
      <formula>"V"</formula>
    </cfRule>
  </conditionalFormatting>
  <conditionalFormatting sqref="L41:P41">
    <cfRule type="cellIs" dxfId="4678" priority="840" operator="equal">
      <formula>"X"</formula>
    </cfRule>
    <cfRule type="cellIs" dxfId="4677" priority="841" operator="equal">
      <formula>"V"</formula>
    </cfRule>
  </conditionalFormatting>
  <conditionalFormatting sqref="Q42:R42">
    <cfRule type="cellIs" dxfId="4676" priority="838" operator="equal">
      <formula>"X"</formula>
    </cfRule>
    <cfRule type="cellIs" dxfId="4675" priority="839" operator="equal">
      <formula>"V"</formula>
    </cfRule>
  </conditionalFormatting>
  <conditionalFormatting sqref="L42:P42">
    <cfRule type="cellIs" dxfId="4674" priority="836" operator="equal">
      <formula>"X"</formula>
    </cfRule>
    <cfRule type="cellIs" dxfId="4673" priority="837" operator="equal">
      <formula>"V"</formula>
    </cfRule>
  </conditionalFormatting>
  <conditionalFormatting sqref="Q43:R43">
    <cfRule type="cellIs" dxfId="4672" priority="834" operator="equal">
      <formula>"X"</formula>
    </cfRule>
    <cfRule type="cellIs" dxfId="4671" priority="835" operator="equal">
      <formula>"V"</formula>
    </cfRule>
  </conditionalFormatting>
  <conditionalFormatting sqref="L43:P43">
    <cfRule type="cellIs" dxfId="4670" priority="832" operator="equal">
      <formula>"X"</formula>
    </cfRule>
    <cfRule type="cellIs" dxfId="4669" priority="833" operator="equal">
      <formula>"V"</formula>
    </cfRule>
  </conditionalFormatting>
  <conditionalFormatting sqref="Q45:R45">
    <cfRule type="cellIs" dxfId="4668" priority="830" operator="equal">
      <formula>"X"</formula>
    </cfRule>
    <cfRule type="cellIs" dxfId="4667" priority="831" operator="equal">
      <formula>"V"</formula>
    </cfRule>
  </conditionalFormatting>
  <conditionalFormatting sqref="L45:P45">
    <cfRule type="cellIs" dxfId="4666" priority="828" operator="equal">
      <formula>"X"</formula>
    </cfRule>
    <cfRule type="cellIs" dxfId="4665" priority="829" operator="equal">
      <formula>"V"</formula>
    </cfRule>
  </conditionalFormatting>
  <conditionalFormatting sqref="Q46:R46">
    <cfRule type="cellIs" dxfId="4664" priority="826" operator="equal">
      <formula>"X"</formula>
    </cfRule>
    <cfRule type="cellIs" dxfId="4663" priority="827" operator="equal">
      <formula>"V"</formula>
    </cfRule>
  </conditionalFormatting>
  <conditionalFormatting sqref="L46:P46">
    <cfRule type="cellIs" dxfId="4662" priority="824" operator="equal">
      <formula>"X"</formula>
    </cfRule>
    <cfRule type="cellIs" dxfId="4661" priority="825" operator="equal">
      <formula>"V"</formula>
    </cfRule>
  </conditionalFormatting>
  <conditionalFormatting sqref="L51:R52">
    <cfRule type="cellIs" dxfId="4660" priority="822" operator="equal">
      <formula>"X"</formula>
    </cfRule>
    <cfRule type="cellIs" dxfId="4659" priority="823" operator="equal">
      <formula>"V"</formula>
    </cfRule>
  </conditionalFormatting>
  <conditionalFormatting sqref="M53:P53">
    <cfRule type="cellIs" dxfId="4658" priority="820" operator="equal">
      <formula>"X"</formula>
    </cfRule>
    <cfRule type="cellIs" dxfId="4657" priority="821" operator="equal">
      <formula>"V"</formula>
    </cfRule>
  </conditionalFormatting>
  <conditionalFormatting sqref="L54:R54">
    <cfRule type="cellIs" dxfId="4656" priority="818" operator="equal">
      <formula>"X"</formula>
    </cfRule>
    <cfRule type="cellIs" dxfId="4655" priority="819" operator="equal">
      <formula>"V"</formula>
    </cfRule>
  </conditionalFormatting>
  <conditionalFormatting sqref="L55:R55">
    <cfRule type="cellIs" dxfId="4654" priority="816" operator="equal">
      <formula>"X"</formula>
    </cfRule>
    <cfRule type="cellIs" dxfId="4653" priority="817" operator="equal">
      <formula>"V"</formula>
    </cfRule>
  </conditionalFormatting>
  <conditionalFormatting sqref="L56:P57">
    <cfRule type="cellIs" dxfId="4652" priority="814" operator="equal">
      <formula>"X"</formula>
    </cfRule>
    <cfRule type="cellIs" dxfId="4651" priority="815" operator="equal">
      <formula>"V"</formula>
    </cfRule>
  </conditionalFormatting>
  <conditionalFormatting sqref="L58:R58">
    <cfRule type="cellIs" dxfId="4650" priority="812" operator="equal">
      <formula>"X"</formula>
    </cfRule>
    <cfRule type="cellIs" dxfId="4649" priority="813" operator="equal">
      <formula>"V"</formula>
    </cfRule>
  </conditionalFormatting>
  <conditionalFormatting sqref="L59:R59">
    <cfRule type="cellIs" dxfId="4648" priority="810" operator="equal">
      <formula>"X"</formula>
    </cfRule>
    <cfRule type="cellIs" dxfId="4647" priority="811" operator="equal">
      <formula>"V"</formula>
    </cfRule>
  </conditionalFormatting>
  <conditionalFormatting sqref="L60:R60">
    <cfRule type="cellIs" dxfId="4646" priority="808" operator="equal">
      <formula>"X"</formula>
    </cfRule>
    <cfRule type="cellIs" dxfId="4645" priority="809" operator="equal">
      <formula>"V"</formula>
    </cfRule>
  </conditionalFormatting>
  <conditionalFormatting sqref="L69:R69">
    <cfRule type="cellIs" dxfId="4644" priority="806" operator="equal">
      <formula>"X"</formula>
    </cfRule>
    <cfRule type="cellIs" dxfId="4643" priority="807" operator="equal">
      <formula>"V"</formula>
    </cfRule>
  </conditionalFormatting>
  <conditionalFormatting sqref="L70:R70">
    <cfRule type="cellIs" dxfId="4642" priority="804" operator="equal">
      <formula>"X"</formula>
    </cfRule>
    <cfRule type="cellIs" dxfId="4641" priority="805" operator="equal">
      <formula>"V"</formula>
    </cfRule>
  </conditionalFormatting>
  <conditionalFormatting sqref="L71:R71">
    <cfRule type="cellIs" dxfId="4640" priority="802" operator="equal">
      <formula>"X"</formula>
    </cfRule>
    <cfRule type="cellIs" dxfId="4639" priority="803" operator="equal">
      <formula>"V"</formula>
    </cfRule>
  </conditionalFormatting>
  <conditionalFormatting sqref="L72:R72">
    <cfRule type="cellIs" dxfId="4638" priority="800" operator="equal">
      <formula>"X"</formula>
    </cfRule>
    <cfRule type="cellIs" dxfId="4637" priority="801" operator="equal">
      <formula>"V"</formula>
    </cfRule>
  </conditionalFormatting>
  <conditionalFormatting sqref="L73:R73">
    <cfRule type="cellIs" dxfId="4636" priority="798" operator="equal">
      <formula>"X"</formula>
    </cfRule>
    <cfRule type="cellIs" dxfId="4635" priority="799" operator="equal">
      <formula>"V"</formula>
    </cfRule>
  </conditionalFormatting>
  <conditionalFormatting sqref="L74:R74">
    <cfRule type="cellIs" dxfId="4634" priority="796" operator="equal">
      <formula>"X"</formula>
    </cfRule>
    <cfRule type="cellIs" dxfId="4633" priority="797" operator="equal">
      <formula>"V"</formula>
    </cfRule>
  </conditionalFormatting>
  <conditionalFormatting sqref="L75:R75">
    <cfRule type="cellIs" dxfId="4632" priority="794" operator="equal">
      <formula>"X"</formula>
    </cfRule>
    <cfRule type="cellIs" dxfId="4631" priority="795" operator="equal">
      <formula>"V"</formula>
    </cfRule>
  </conditionalFormatting>
  <conditionalFormatting sqref="L76:R76">
    <cfRule type="cellIs" dxfId="4630" priority="792" operator="equal">
      <formula>"X"</formula>
    </cfRule>
    <cfRule type="cellIs" dxfId="4629" priority="793" operator="equal">
      <formula>"V"</formula>
    </cfRule>
  </conditionalFormatting>
  <conditionalFormatting sqref="L77:R78">
    <cfRule type="cellIs" dxfId="4628" priority="790" operator="equal">
      <formula>"X"</formula>
    </cfRule>
    <cfRule type="cellIs" dxfId="4627" priority="791" operator="equal">
      <formula>"V"</formula>
    </cfRule>
  </conditionalFormatting>
  <conditionalFormatting sqref="L79:R79">
    <cfRule type="cellIs" dxfId="4626" priority="788" operator="equal">
      <formula>"X"</formula>
    </cfRule>
    <cfRule type="cellIs" dxfId="4625" priority="789" operator="equal">
      <formula>"V"</formula>
    </cfRule>
  </conditionalFormatting>
  <conditionalFormatting sqref="L80:R80">
    <cfRule type="cellIs" dxfId="4624" priority="786" operator="equal">
      <formula>"X"</formula>
    </cfRule>
    <cfRule type="cellIs" dxfId="4623" priority="787" operator="equal">
      <formula>"V"</formula>
    </cfRule>
  </conditionalFormatting>
  <conditionalFormatting sqref="L81:R81">
    <cfRule type="cellIs" dxfId="4622" priority="784" operator="equal">
      <formula>"X"</formula>
    </cfRule>
    <cfRule type="cellIs" dxfId="4621" priority="785" operator="equal">
      <formula>"V"</formula>
    </cfRule>
  </conditionalFormatting>
  <conditionalFormatting sqref="L83:R83">
    <cfRule type="cellIs" dxfId="4620" priority="782" operator="equal">
      <formula>"X"</formula>
    </cfRule>
    <cfRule type="cellIs" dxfId="4619" priority="783" operator="equal">
      <formula>"V"</formula>
    </cfRule>
  </conditionalFormatting>
  <conditionalFormatting sqref="L84:R84">
    <cfRule type="cellIs" dxfId="4618" priority="780" operator="equal">
      <formula>"X"</formula>
    </cfRule>
    <cfRule type="cellIs" dxfId="4617" priority="781" operator="equal">
      <formula>"V"</formula>
    </cfRule>
  </conditionalFormatting>
  <conditionalFormatting sqref="L85:O85">
    <cfRule type="cellIs" dxfId="4616" priority="778" operator="equal">
      <formula>"X"</formula>
    </cfRule>
    <cfRule type="cellIs" dxfId="4615" priority="779" operator="equal">
      <formula>"V"</formula>
    </cfRule>
  </conditionalFormatting>
  <conditionalFormatting sqref="Q85:R85">
    <cfRule type="cellIs" dxfId="4614" priority="776" operator="equal">
      <formula>"X"</formula>
    </cfRule>
    <cfRule type="cellIs" dxfId="4613" priority="777" operator="equal">
      <formula>"V"</formula>
    </cfRule>
  </conditionalFormatting>
  <conditionalFormatting sqref="P86">
    <cfRule type="cellIs" dxfId="4612" priority="774" operator="equal">
      <formula>"X"</formula>
    </cfRule>
    <cfRule type="cellIs" dxfId="4611" priority="775" operator="equal">
      <formula>"V"</formula>
    </cfRule>
  </conditionalFormatting>
  <conditionalFormatting sqref="L86:O86">
    <cfRule type="cellIs" dxfId="4610" priority="772" operator="equal">
      <formula>"X"</formula>
    </cfRule>
    <cfRule type="cellIs" dxfId="4609" priority="773" operator="equal">
      <formula>"V"</formula>
    </cfRule>
  </conditionalFormatting>
  <conditionalFormatting sqref="Q86:R86">
    <cfRule type="cellIs" dxfId="4608" priority="770" operator="equal">
      <formula>"X"</formula>
    </cfRule>
    <cfRule type="cellIs" dxfId="4607" priority="771" operator="equal">
      <formula>"V"</formula>
    </cfRule>
  </conditionalFormatting>
  <conditionalFormatting sqref="P87">
    <cfRule type="cellIs" dxfId="4606" priority="768" operator="equal">
      <formula>"X"</formula>
    </cfRule>
    <cfRule type="cellIs" dxfId="4605" priority="769" operator="equal">
      <formula>"V"</formula>
    </cfRule>
  </conditionalFormatting>
  <conditionalFormatting sqref="L87:O87">
    <cfRule type="cellIs" dxfId="4604" priority="766" operator="equal">
      <formula>"X"</formula>
    </cfRule>
    <cfRule type="cellIs" dxfId="4603" priority="767" operator="equal">
      <formula>"V"</formula>
    </cfRule>
  </conditionalFormatting>
  <conditionalFormatting sqref="Q87:R87">
    <cfRule type="cellIs" dxfId="4602" priority="764" operator="equal">
      <formula>"X"</formula>
    </cfRule>
    <cfRule type="cellIs" dxfId="4601" priority="765" operator="equal">
      <formula>"V"</formula>
    </cfRule>
  </conditionalFormatting>
  <conditionalFormatting sqref="P88">
    <cfRule type="cellIs" dxfId="4600" priority="762" operator="equal">
      <formula>"X"</formula>
    </cfRule>
    <cfRule type="cellIs" dxfId="4599" priority="763" operator="equal">
      <formula>"V"</formula>
    </cfRule>
  </conditionalFormatting>
  <conditionalFormatting sqref="L88:O88">
    <cfRule type="cellIs" dxfId="4598" priority="760" operator="equal">
      <formula>"X"</formula>
    </cfRule>
    <cfRule type="cellIs" dxfId="4597" priority="761" operator="equal">
      <formula>"V"</formula>
    </cfRule>
  </conditionalFormatting>
  <conditionalFormatting sqref="Q88:R88">
    <cfRule type="cellIs" dxfId="4596" priority="758" operator="equal">
      <formula>"X"</formula>
    </cfRule>
    <cfRule type="cellIs" dxfId="4595" priority="759" operator="equal">
      <formula>"V"</formula>
    </cfRule>
  </conditionalFormatting>
  <conditionalFormatting sqref="P89">
    <cfRule type="cellIs" dxfId="4594" priority="756" operator="equal">
      <formula>"X"</formula>
    </cfRule>
    <cfRule type="cellIs" dxfId="4593" priority="757" operator="equal">
      <formula>"V"</formula>
    </cfRule>
  </conditionalFormatting>
  <conditionalFormatting sqref="L89:O89">
    <cfRule type="cellIs" dxfId="4592" priority="754" operator="equal">
      <formula>"X"</formula>
    </cfRule>
    <cfRule type="cellIs" dxfId="4591" priority="755" operator="equal">
      <formula>"V"</formula>
    </cfRule>
  </conditionalFormatting>
  <conditionalFormatting sqref="Q89:R89">
    <cfRule type="cellIs" dxfId="4590" priority="752" operator="equal">
      <formula>"X"</formula>
    </cfRule>
    <cfRule type="cellIs" dxfId="4589" priority="753" operator="equal">
      <formula>"V"</formula>
    </cfRule>
  </conditionalFormatting>
  <conditionalFormatting sqref="P90">
    <cfRule type="cellIs" dxfId="4588" priority="750" operator="equal">
      <formula>"X"</formula>
    </cfRule>
    <cfRule type="cellIs" dxfId="4587" priority="751" operator="equal">
      <formula>"V"</formula>
    </cfRule>
  </conditionalFormatting>
  <conditionalFormatting sqref="L90:O90">
    <cfRule type="cellIs" dxfId="4586" priority="748" operator="equal">
      <formula>"X"</formula>
    </cfRule>
    <cfRule type="cellIs" dxfId="4585" priority="749" operator="equal">
      <formula>"V"</formula>
    </cfRule>
  </conditionalFormatting>
  <conditionalFormatting sqref="Q90:R90">
    <cfRule type="cellIs" dxfId="4584" priority="746" operator="equal">
      <formula>"X"</formula>
    </cfRule>
    <cfRule type="cellIs" dxfId="4583" priority="747" operator="equal">
      <formula>"V"</formula>
    </cfRule>
  </conditionalFormatting>
  <conditionalFormatting sqref="P91">
    <cfRule type="cellIs" dxfId="4582" priority="744" operator="equal">
      <formula>"X"</formula>
    </cfRule>
    <cfRule type="cellIs" dxfId="4581" priority="745" operator="equal">
      <formula>"V"</formula>
    </cfRule>
  </conditionalFormatting>
  <conditionalFormatting sqref="L91:O91">
    <cfRule type="cellIs" dxfId="4580" priority="742" operator="equal">
      <formula>"X"</formula>
    </cfRule>
    <cfRule type="cellIs" dxfId="4579" priority="743" operator="equal">
      <formula>"V"</formula>
    </cfRule>
  </conditionalFormatting>
  <conditionalFormatting sqref="Q91:R91">
    <cfRule type="cellIs" dxfId="4578" priority="740" operator="equal">
      <formula>"X"</formula>
    </cfRule>
    <cfRule type="cellIs" dxfId="4577" priority="741" operator="equal">
      <formula>"V"</formula>
    </cfRule>
  </conditionalFormatting>
  <conditionalFormatting sqref="P92">
    <cfRule type="cellIs" dxfId="4576" priority="738" operator="equal">
      <formula>"X"</formula>
    </cfRule>
    <cfRule type="cellIs" dxfId="4575" priority="739" operator="equal">
      <formula>"V"</formula>
    </cfRule>
  </conditionalFormatting>
  <conditionalFormatting sqref="L92:O92">
    <cfRule type="cellIs" dxfId="4574" priority="736" operator="equal">
      <formula>"X"</formula>
    </cfRule>
    <cfRule type="cellIs" dxfId="4573" priority="737" operator="equal">
      <formula>"V"</formula>
    </cfRule>
  </conditionalFormatting>
  <conditionalFormatting sqref="Q92:R92">
    <cfRule type="cellIs" dxfId="4572" priority="734" operator="equal">
      <formula>"X"</formula>
    </cfRule>
    <cfRule type="cellIs" dxfId="4571" priority="735" operator="equal">
      <formula>"V"</formula>
    </cfRule>
  </conditionalFormatting>
  <conditionalFormatting sqref="L94:R94">
    <cfRule type="cellIs" dxfId="4570" priority="732" operator="equal">
      <formula>"X"</formula>
    </cfRule>
    <cfRule type="cellIs" dxfId="4569" priority="733" operator="equal">
      <formula>"V"</formula>
    </cfRule>
  </conditionalFormatting>
  <conditionalFormatting sqref="L95:R95">
    <cfRule type="cellIs" dxfId="4568" priority="730" operator="equal">
      <formula>"X"</formula>
    </cfRule>
    <cfRule type="cellIs" dxfId="4567" priority="731" operator="equal">
      <formula>"V"</formula>
    </cfRule>
  </conditionalFormatting>
  <conditionalFormatting sqref="L96:R96">
    <cfRule type="cellIs" dxfId="4566" priority="728" operator="equal">
      <formula>"X"</formula>
    </cfRule>
    <cfRule type="cellIs" dxfId="4565" priority="729" operator="equal">
      <formula>"V"</formula>
    </cfRule>
  </conditionalFormatting>
  <conditionalFormatting sqref="L97:R97">
    <cfRule type="cellIs" dxfId="4564" priority="726" operator="equal">
      <formula>"X"</formula>
    </cfRule>
    <cfRule type="cellIs" dxfId="4563" priority="727" operator="equal">
      <formula>"V"</formula>
    </cfRule>
  </conditionalFormatting>
  <conditionalFormatting sqref="L99:R99">
    <cfRule type="cellIs" dxfId="4562" priority="724" operator="equal">
      <formula>"X"</formula>
    </cfRule>
    <cfRule type="cellIs" dxfId="4561" priority="725" operator="equal">
      <formula>"V"</formula>
    </cfRule>
  </conditionalFormatting>
  <conditionalFormatting sqref="L105:R105">
    <cfRule type="cellIs" dxfId="4560" priority="722" operator="equal">
      <formula>"X"</formula>
    </cfRule>
    <cfRule type="cellIs" dxfId="4559" priority="723" operator="equal">
      <formula>"V"</formula>
    </cfRule>
  </conditionalFormatting>
  <conditionalFormatting sqref="L106:R106">
    <cfRule type="cellIs" dxfId="4558" priority="720" operator="equal">
      <formula>"X"</formula>
    </cfRule>
    <cfRule type="cellIs" dxfId="4557" priority="721" operator="equal">
      <formula>"V"</formula>
    </cfRule>
  </conditionalFormatting>
  <conditionalFormatting sqref="L108:R108">
    <cfRule type="cellIs" dxfId="4556" priority="718" operator="equal">
      <formula>"X"</formula>
    </cfRule>
    <cfRule type="cellIs" dxfId="4555" priority="719" operator="equal">
      <formula>"V"</formula>
    </cfRule>
  </conditionalFormatting>
  <conditionalFormatting sqref="L110:R110">
    <cfRule type="cellIs" dxfId="4554" priority="716" operator="equal">
      <formula>"X"</formula>
    </cfRule>
    <cfRule type="cellIs" dxfId="4553" priority="717" operator="equal">
      <formula>"V"</formula>
    </cfRule>
  </conditionalFormatting>
  <conditionalFormatting sqref="L111:R111">
    <cfRule type="cellIs" dxfId="4552" priority="714" operator="equal">
      <formula>"X"</formula>
    </cfRule>
    <cfRule type="cellIs" dxfId="4551" priority="715" operator="equal">
      <formula>"V"</formula>
    </cfRule>
  </conditionalFormatting>
  <conditionalFormatting sqref="L115:R121">
    <cfRule type="cellIs" dxfId="4550" priority="712" operator="equal">
      <formula>"X"</formula>
    </cfRule>
    <cfRule type="cellIs" dxfId="4549" priority="713" operator="equal">
      <formula>"V"</formula>
    </cfRule>
  </conditionalFormatting>
  <conditionalFormatting sqref="L134:R134">
    <cfRule type="cellIs" dxfId="4548" priority="710" operator="equal">
      <formula>"X"</formula>
    </cfRule>
    <cfRule type="cellIs" dxfId="4547" priority="711" operator="equal">
      <formula>"V"</formula>
    </cfRule>
  </conditionalFormatting>
  <conditionalFormatting sqref="L138:R138">
    <cfRule type="cellIs" dxfId="4546" priority="708" operator="equal">
      <formula>"X"</formula>
    </cfRule>
    <cfRule type="cellIs" dxfId="4545" priority="709" operator="equal">
      <formula>"V"</formula>
    </cfRule>
  </conditionalFormatting>
  <conditionalFormatting sqref="L139:R139">
    <cfRule type="cellIs" dxfId="4544" priority="706" operator="equal">
      <formula>"X"</formula>
    </cfRule>
    <cfRule type="cellIs" dxfId="4543" priority="707" operator="equal">
      <formula>"V"</formula>
    </cfRule>
  </conditionalFormatting>
  <conditionalFormatting sqref="L140:R140">
    <cfRule type="cellIs" dxfId="4542" priority="704" operator="equal">
      <formula>"X"</formula>
    </cfRule>
    <cfRule type="cellIs" dxfId="4541" priority="705" operator="equal">
      <formula>"V"</formula>
    </cfRule>
  </conditionalFormatting>
  <conditionalFormatting sqref="L141:R141">
    <cfRule type="cellIs" dxfId="4540" priority="702" operator="equal">
      <formula>"X"</formula>
    </cfRule>
    <cfRule type="cellIs" dxfId="4539" priority="703" operator="equal">
      <formula>"V"</formula>
    </cfRule>
  </conditionalFormatting>
  <conditionalFormatting sqref="L142:R142">
    <cfRule type="cellIs" dxfId="4538" priority="700" operator="equal">
      <formula>"X"</formula>
    </cfRule>
    <cfRule type="cellIs" dxfId="4537" priority="701" operator="equal">
      <formula>"V"</formula>
    </cfRule>
  </conditionalFormatting>
  <conditionalFormatting sqref="L143:R143">
    <cfRule type="cellIs" dxfId="4536" priority="698" operator="equal">
      <formula>"X"</formula>
    </cfRule>
    <cfRule type="cellIs" dxfId="4535" priority="699" operator="equal">
      <formula>"V"</formula>
    </cfRule>
  </conditionalFormatting>
  <conditionalFormatting sqref="L144:R144">
    <cfRule type="cellIs" dxfId="4534" priority="696" operator="equal">
      <formula>"X"</formula>
    </cfRule>
    <cfRule type="cellIs" dxfId="4533" priority="697" operator="equal">
      <formula>"V"</formula>
    </cfRule>
  </conditionalFormatting>
  <conditionalFormatting sqref="L145:R145">
    <cfRule type="cellIs" dxfId="4532" priority="694" operator="equal">
      <formula>"X"</formula>
    </cfRule>
    <cfRule type="cellIs" dxfId="4531" priority="695" operator="equal">
      <formula>"V"</formula>
    </cfRule>
  </conditionalFormatting>
  <conditionalFormatting sqref="L146:R146">
    <cfRule type="cellIs" dxfId="4530" priority="692" operator="equal">
      <formula>"X"</formula>
    </cfRule>
    <cfRule type="cellIs" dxfId="4529" priority="693" operator="equal">
      <formula>"V"</formula>
    </cfRule>
  </conditionalFormatting>
  <conditionalFormatting sqref="L149:R149">
    <cfRule type="cellIs" dxfId="4528" priority="690" operator="equal">
      <formula>"X"</formula>
    </cfRule>
    <cfRule type="cellIs" dxfId="4527" priority="691" operator="equal">
      <formula>"V"</formula>
    </cfRule>
  </conditionalFormatting>
  <conditionalFormatting sqref="L150:M150 O150 Q150:R150">
    <cfRule type="cellIs" dxfId="4526" priority="688" operator="equal">
      <formula>"X"</formula>
    </cfRule>
    <cfRule type="cellIs" dxfId="4525" priority="689" operator="equal">
      <formula>"V"</formula>
    </cfRule>
  </conditionalFormatting>
  <conditionalFormatting sqref="N150">
    <cfRule type="cellIs" dxfId="4524" priority="686" operator="equal">
      <formula>"X"</formula>
    </cfRule>
    <cfRule type="cellIs" dxfId="4523" priority="687" operator="equal">
      <formula>"V"</formula>
    </cfRule>
  </conditionalFormatting>
  <conditionalFormatting sqref="P150">
    <cfRule type="cellIs" dxfId="4522" priority="684" operator="equal">
      <formula>"X"</formula>
    </cfRule>
    <cfRule type="cellIs" dxfId="4521" priority="685" operator="equal">
      <formula>"V"</formula>
    </cfRule>
  </conditionalFormatting>
  <conditionalFormatting sqref="L151:M151 O151 Q151:R151">
    <cfRule type="cellIs" dxfId="4520" priority="682" operator="equal">
      <formula>"X"</formula>
    </cfRule>
    <cfRule type="cellIs" dxfId="4519" priority="683" operator="equal">
      <formula>"V"</formula>
    </cfRule>
  </conditionalFormatting>
  <conditionalFormatting sqref="N151">
    <cfRule type="cellIs" dxfId="4518" priority="680" operator="equal">
      <formula>"X"</formula>
    </cfRule>
    <cfRule type="cellIs" dxfId="4517" priority="681" operator="equal">
      <formula>"V"</formula>
    </cfRule>
  </conditionalFormatting>
  <conditionalFormatting sqref="P151">
    <cfRule type="cellIs" dxfId="4516" priority="678" operator="equal">
      <formula>"X"</formula>
    </cfRule>
    <cfRule type="cellIs" dxfId="4515" priority="679" operator="equal">
      <formula>"V"</formula>
    </cfRule>
  </conditionalFormatting>
  <conditionalFormatting sqref="L152:R152">
    <cfRule type="cellIs" dxfId="4514" priority="676" operator="equal">
      <formula>"X"</formula>
    </cfRule>
    <cfRule type="cellIs" dxfId="4513" priority="677" operator="equal">
      <formula>"V"</formula>
    </cfRule>
  </conditionalFormatting>
  <conditionalFormatting sqref="L153:R153">
    <cfRule type="cellIs" dxfId="4512" priority="674" operator="equal">
      <formula>"X"</formula>
    </cfRule>
    <cfRule type="cellIs" dxfId="4511" priority="675" operator="equal">
      <formula>"V"</formula>
    </cfRule>
  </conditionalFormatting>
  <conditionalFormatting sqref="L154:R154">
    <cfRule type="cellIs" dxfId="4510" priority="672" operator="equal">
      <formula>"X"</formula>
    </cfRule>
    <cfRule type="cellIs" dxfId="4509" priority="673" operator="equal">
      <formula>"V"</formula>
    </cfRule>
  </conditionalFormatting>
  <conditionalFormatting sqref="L155:R155">
    <cfRule type="cellIs" dxfId="4508" priority="670" operator="equal">
      <formula>"X"</formula>
    </cfRule>
    <cfRule type="cellIs" dxfId="4507" priority="671" operator="equal">
      <formula>"V"</formula>
    </cfRule>
  </conditionalFormatting>
  <conditionalFormatting sqref="L156:M156 O156 Q156:R156">
    <cfRule type="cellIs" dxfId="4506" priority="668" operator="equal">
      <formula>"X"</formula>
    </cfRule>
    <cfRule type="cellIs" dxfId="4505" priority="669" operator="equal">
      <formula>"V"</formula>
    </cfRule>
  </conditionalFormatting>
  <conditionalFormatting sqref="N156">
    <cfRule type="cellIs" dxfId="4504" priority="666" operator="equal">
      <formula>"X"</formula>
    </cfRule>
    <cfRule type="cellIs" dxfId="4503" priority="667" operator="equal">
      <formula>"V"</formula>
    </cfRule>
  </conditionalFormatting>
  <conditionalFormatting sqref="P156">
    <cfRule type="cellIs" dxfId="4502" priority="664" operator="equal">
      <formula>"X"</formula>
    </cfRule>
    <cfRule type="cellIs" dxfId="4501" priority="665" operator="equal">
      <formula>"V"</formula>
    </cfRule>
  </conditionalFormatting>
  <conditionalFormatting sqref="L157:R157">
    <cfRule type="cellIs" dxfId="4500" priority="662" operator="equal">
      <formula>"X"</formula>
    </cfRule>
    <cfRule type="cellIs" dxfId="4499" priority="663" operator="equal">
      <formula>"V"</formula>
    </cfRule>
  </conditionalFormatting>
  <conditionalFormatting sqref="L158:R158">
    <cfRule type="cellIs" dxfId="4498" priority="660" operator="equal">
      <formula>"X"</formula>
    </cfRule>
    <cfRule type="cellIs" dxfId="4497" priority="661" operator="equal">
      <formula>"V"</formula>
    </cfRule>
  </conditionalFormatting>
  <conditionalFormatting sqref="L159:R159">
    <cfRule type="cellIs" dxfId="4496" priority="658" operator="equal">
      <formula>"X"</formula>
    </cfRule>
    <cfRule type="cellIs" dxfId="4495" priority="659" operator="equal">
      <formula>"V"</formula>
    </cfRule>
  </conditionalFormatting>
  <conditionalFormatting sqref="L160:R160">
    <cfRule type="cellIs" dxfId="4494" priority="656" operator="equal">
      <formula>"X"</formula>
    </cfRule>
    <cfRule type="cellIs" dxfId="4493" priority="657" operator="equal">
      <formula>"V"</formula>
    </cfRule>
  </conditionalFormatting>
  <conditionalFormatting sqref="L161:R161">
    <cfRule type="cellIs" dxfId="4492" priority="654" operator="equal">
      <formula>"X"</formula>
    </cfRule>
    <cfRule type="cellIs" dxfId="4491" priority="655" operator="equal">
      <formula>"V"</formula>
    </cfRule>
  </conditionalFormatting>
  <conditionalFormatting sqref="L162:P162">
    <cfRule type="cellIs" dxfId="4490" priority="652" operator="equal">
      <formula>"X"</formula>
    </cfRule>
    <cfRule type="cellIs" dxfId="4489" priority="653" operator="equal">
      <formula>"V"</formula>
    </cfRule>
  </conditionalFormatting>
  <conditionalFormatting sqref="L163:R163">
    <cfRule type="cellIs" dxfId="4488" priority="650" operator="equal">
      <formula>"X"</formula>
    </cfRule>
    <cfRule type="cellIs" dxfId="4487" priority="651" operator="equal">
      <formula>"V"</formula>
    </cfRule>
  </conditionalFormatting>
  <conditionalFormatting sqref="L164:R164">
    <cfRule type="cellIs" dxfId="4486" priority="648" operator="equal">
      <formula>"X"</formula>
    </cfRule>
    <cfRule type="cellIs" dxfId="4485" priority="649" operator="equal">
      <formula>"V"</formula>
    </cfRule>
  </conditionalFormatting>
  <conditionalFormatting sqref="L170:R170">
    <cfRule type="cellIs" dxfId="4484" priority="646" operator="equal">
      <formula>"X"</formula>
    </cfRule>
    <cfRule type="cellIs" dxfId="4483" priority="647" operator="equal">
      <formula>"V"</formula>
    </cfRule>
  </conditionalFormatting>
  <conditionalFormatting sqref="L171:R171">
    <cfRule type="cellIs" dxfId="4482" priority="644" operator="equal">
      <formula>"X"</formula>
    </cfRule>
    <cfRule type="cellIs" dxfId="4481" priority="645" operator="equal">
      <formula>"V"</formula>
    </cfRule>
  </conditionalFormatting>
  <conditionalFormatting sqref="L172:R172">
    <cfRule type="cellIs" dxfId="4480" priority="642" operator="equal">
      <formula>"X"</formula>
    </cfRule>
    <cfRule type="cellIs" dxfId="4479" priority="643" operator="equal">
      <formula>"V"</formula>
    </cfRule>
  </conditionalFormatting>
  <conditionalFormatting sqref="L176:R176">
    <cfRule type="cellIs" dxfId="4478" priority="640" operator="equal">
      <formula>"X"</formula>
    </cfRule>
    <cfRule type="cellIs" dxfId="4477" priority="641" operator="equal">
      <formula>"V"</formula>
    </cfRule>
  </conditionalFormatting>
  <conditionalFormatting sqref="L177:P177">
    <cfRule type="cellIs" dxfId="4476" priority="638" operator="equal">
      <formula>"X"</formula>
    </cfRule>
    <cfRule type="cellIs" dxfId="4475" priority="639" operator="equal">
      <formula>"V"</formula>
    </cfRule>
  </conditionalFormatting>
  <conditionalFormatting sqref="Q177:R177">
    <cfRule type="cellIs" dxfId="4474" priority="636" operator="equal">
      <formula>"X"</formula>
    </cfRule>
    <cfRule type="cellIs" dxfId="4473" priority="637" operator="equal">
      <formula>"V"</formula>
    </cfRule>
  </conditionalFormatting>
  <conditionalFormatting sqref="L178:R178">
    <cfRule type="cellIs" dxfId="4472" priority="634" operator="equal">
      <formula>"X"</formula>
    </cfRule>
    <cfRule type="cellIs" dxfId="4471" priority="635" operator="equal">
      <formula>"V"</formula>
    </cfRule>
  </conditionalFormatting>
  <conditionalFormatting sqref="L179:R179">
    <cfRule type="cellIs" dxfId="4470" priority="632" operator="equal">
      <formula>"X"</formula>
    </cfRule>
    <cfRule type="cellIs" dxfId="4469" priority="633" operator="equal">
      <formula>"V"</formula>
    </cfRule>
  </conditionalFormatting>
  <conditionalFormatting sqref="L181:R181">
    <cfRule type="cellIs" dxfId="4468" priority="630" operator="equal">
      <formula>"X"</formula>
    </cfRule>
    <cfRule type="cellIs" dxfId="4467" priority="631" operator="equal">
      <formula>"V"</formula>
    </cfRule>
  </conditionalFormatting>
  <conditionalFormatting sqref="L182:R182">
    <cfRule type="cellIs" dxfId="4466" priority="628" operator="equal">
      <formula>"X"</formula>
    </cfRule>
    <cfRule type="cellIs" dxfId="4465" priority="629" operator="equal">
      <formula>"V"</formula>
    </cfRule>
  </conditionalFormatting>
  <conditionalFormatting sqref="L183:R183">
    <cfRule type="cellIs" dxfId="4464" priority="626" operator="equal">
      <formula>"X"</formula>
    </cfRule>
    <cfRule type="cellIs" dxfId="4463" priority="627" operator="equal">
      <formula>"V"</formula>
    </cfRule>
  </conditionalFormatting>
  <conditionalFormatting sqref="L184:R184">
    <cfRule type="cellIs" dxfId="4462" priority="624" operator="equal">
      <formula>"X"</formula>
    </cfRule>
    <cfRule type="cellIs" dxfId="4461" priority="625" operator="equal">
      <formula>"V"</formula>
    </cfRule>
  </conditionalFormatting>
  <conditionalFormatting sqref="L185:R185">
    <cfRule type="cellIs" dxfId="4460" priority="622" operator="equal">
      <formula>"X"</formula>
    </cfRule>
    <cfRule type="cellIs" dxfId="4459" priority="623" operator="equal">
      <formula>"V"</formula>
    </cfRule>
  </conditionalFormatting>
  <conditionalFormatting sqref="L186:R186">
    <cfRule type="cellIs" dxfId="4458" priority="620" operator="equal">
      <formula>"X"</formula>
    </cfRule>
    <cfRule type="cellIs" dxfId="4457" priority="621" operator="equal">
      <formula>"V"</formula>
    </cfRule>
  </conditionalFormatting>
  <conditionalFormatting sqref="L187:R187">
    <cfRule type="cellIs" dxfId="4456" priority="618" operator="equal">
      <formula>"X"</formula>
    </cfRule>
    <cfRule type="cellIs" dxfId="4455" priority="619" operator="equal">
      <formula>"V"</formula>
    </cfRule>
  </conditionalFormatting>
  <conditionalFormatting sqref="L188:R188">
    <cfRule type="cellIs" dxfId="4454" priority="616" operator="equal">
      <formula>"X"</formula>
    </cfRule>
    <cfRule type="cellIs" dxfId="4453" priority="617" operator="equal">
      <formula>"V"</formula>
    </cfRule>
  </conditionalFormatting>
  <conditionalFormatting sqref="L189:R189">
    <cfRule type="cellIs" dxfId="4452" priority="614" operator="equal">
      <formula>"X"</formula>
    </cfRule>
    <cfRule type="cellIs" dxfId="4451" priority="615" operator="equal">
      <formula>"V"</formula>
    </cfRule>
  </conditionalFormatting>
  <conditionalFormatting sqref="L190:R190">
    <cfRule type="cellIs" dxfId="4450" priority="612" operator="equal">
      <formula>"X"</formula>
    </cfRule>
    <cfRule type="cellIs" dxfId="4449" priority="613" operator="equal">
      <formula>"V"</formula>
    </cfRule>
  </conditionalFormatting>
  <conditionalFormatting sqref="L191:R191">
    <cfRule type="cellIs" dxfId="4448" priority="610" operator="equal">
      <formula>"X"</formula>
    </cfRule>
    <cfRule type="cellIs" dxfId="4447" priority="611" operator="equal">
      <formula>"V"</formula>
    </cfRule>
  </conditionalFormatting>
  <conditionalFormatting sqref="L192:R192">
    <cfRule type="cellIs" dxfId="4446" priority="608" operator="equal">
      <formula>"X"</formula>
    </cfRule>
    <cfRule type="cellIs" dxfId="4445" priority="609" operator="equal">
      <formula>"V"</formula>
    </cfRule>
  </conditionalFormatting>
  <conditionalFormatting sqref="L535:R535">
    <cfRule type="cellIs" dxfId="4444" priority="398" operator="equal">
      <formula>"X"</formula>
    </cfRule>
    <cfRule type="cellIs" dxfId="4443" priority="399" operator="equal">
      <formula>"V"</formula>
    </cfRule>
  </conditionalFormatting>
  <conditionalFormatting sqref="L194:R194">
    <cfRule type="cellIs" dxfId="4442" priority="606" operator="equal">
      <formula>"X"</formula>
    </cfRule>
    <cfRule type="cellIs" dxfId="4441" priority="607" operator="equal">
      <formula>"V"</formula>
    </cfRule>
  </conditionalFormatting>
  <conditionalFormatting sqref="L193:R193">
    <cfRule type="cellIs" dxfId="4440" priority="604" operator="equal">
      <formula>"X"</formula>
    </cfRule>
    <cfRule type="cellIs" dxfId="4439" priority="605" operator="equal">
      <formula>"V"</formula>
    </cfRule>
  </conditionalFormatting>
  <conditionalFormatting sqref="L196:R196">
    <cfRule type="cellIs" dxfId="4438" priority="602" operator="equal">
      <formula>"X"</formula>
    </cfRule>
    <cfRule type="cellIs" dxfId="4437" priority="603" operator="equal">
      <formula>"V"</formula>
    </cfRule>
  </conditionalFormatting>
  <conditionalFormatting sqref="L197:R197">
    <cfRule type="cellIs" dxfId="4436" priority="600" operator="equal">
      <formula>"X"</formula>
    </cfRule>
    <cfRule type="cellIs" dxfId="4435" priority="601" operator="equal">
      <formula>"V"</formula>
    </cfRule>
  </conditionalFormatting>
  <conditionalFormatting sqref="L198:R198">
    <cfRule type="cellIs" dxfId="4434" priority="598" operator="equal">
      <formula>"X"</formula>
    </cfRule>
    <cfRule type="cellIs" dxfId="4433" priority="599" operator="equal">
      <formula>"V"</formula>
    </cfRule>
  </conditionalFormatting>
  <conditionalFormatting sqref="L199:R199">
    <cfRule type="cellIs" dxfId="4432" priority="596" operator="equal">
      <formula>"X"</formula>
    </cfRule>
    <cfRule type="cellIs" dxfId="4431" priority="597" operator="equal">
      <formula>"V"</formula>
    </cfRule>
  </conditionalFormatting>
  <conditionalFormatting sqref="L200:R200">
    <cfRule type="cellIs" dxfId="4430" priority="594" operator="equal">
      <formula>"X"</formula>
    </cfRule>
    <cfRule type="cellIs" dxfId="4429" priority="595" operator="equal">
      <formula>"V"</formula>
    </cfRule>
  </conditionalFormatting>
  <conditionalFormatting sqref="L201:R201">
    <cfRule type="cellIs" dxfId="4428" priority="592" operator="equal">
      <formula>"X"</formula>
    </cfRule>
    <cfRule type="cellIs" dxfId="4427" priority="593" operator="equal">
      <formula>"V"</formula>
    </cfRule>
  </conditionalFormatting>
  <conditionalFormatting sqref="L202:R202">
    <cfRule type="cellIs" dxfId="4426" priority="590" operator="equal">
      <formula>"X"</formula>
    </cfRule>
    <cfRule type="cellIs" dxfId="4425" priority="591" operator="equal">
      <formula>"V"</formula>
    </cfRule>
  </conditionalFormatting>
  <conditionalFormatting sqref="L203:R203">
    <cfRule type="cellIs" dxfId="4424" priority="588" operator="equal">
      <formula>"X"</formula>
    </cfRule>
    <cfRule type="cellIs" dxfId="4423" priority="589" operator="equal">
      <formula>"V"</formula>
    </cfRule>
  </conditionalFormatting>
  <conditionalFormatting sqref="L204:R204">
    <cfRule type="cellIs" dxfId="4422" priority="586" operator="equal">
      <formula>"X"</formula>
    </cfRule>
    <cfRule type="cellIs" dxfId="4421" priority="587" operator="equal">
      <formula>"V"</formula>
    </cfRule>
  </conditionalFormatting>
  <conditionalFormatting sqref="L205:R205">
    <cfRule type="cellIs" dxfId="4420" priority="584" operator="equal">
      <formula>"X"</formula>
    </cfRule>
    <cfRule type="cellIs" dxfId="4419" priority="585" operator="equal">
      <formula>"V"</formula>
    </cfRule>
  </conditionalFormatting>
  <conditionalFormatting sqref="L206:R206">
    <cfRule type="cellIs" dxfId="4418" priority="582" operator="equal">
      <formula>"X"</formula>
    </cfRule>
    <cfRule type="cellIs" dxfId="4417" priority="583" operator="equal">
      <formula>"V"</formula>
    </cfRule>
  </conditionalFormatting>
  <conditionalFormatting sqref="L207:R207">
    <cfRule type="cellIs" dxfId="4416" priority="580" operator="equal">
      <formula>"X"</formula>
    </cfRule>
    <cfRule type="cellIs" dxfId="4415" priority="581" operator="equal">
      <formula>"V"</formula>
    </cfRule>
  </conditionalFormatting>
  <conditionalFormatting sqref="L208:R208">
    <cfRule type="cellIs" dxfId="4414" priority="578" operator="equal">
      <formula>"X"</formula>
    </cfRule>
    <cfRule type="cellIs" dxfId="4413" priority="579" operator="equal">
      <formula>"V"</formula>
    </cfRule>
  </conditionalFormatting>
  <conditionalFormatting sqref="L209:R209">
    <cfRule type="cellIs" dxfId="4412" priority="576" operator="equal">
      <formula>"X"</formula>
    </cfRule>
    <cfRule type="cellIs" dxfId="4411" priority="577" operator="equal">
      <formula>"V"</formula>
    </cfRule>
  </conditionalFormatting>
  <conditionalFormatting sqref="L212:R212">
    <cfRule type="cellIs" dxfId="4410" priority="574" operator="equal">
      <formula>"X"</formula>
    </cfRule>
    <cfRule type="cellIs" dxfId="4409" priority="575" operator="equal">
      <formula>"V"</formula>
    </cfRule>
  </conditionalFormatting>
  <conditionalFormatting sqref="L213:R213">
    <cfRule type="cellIs" dxfId="4408" priority="572" operator="equal">
      <formula>"X"</formula>
    </cfRule>
    <cfRule type="cellIs" dxfId="4407" priority="573" operator="equal">
      <formula>"V"</formula>
    </cfRule>
  </conditionalFormatting>
  <conditionalFormatting sqref="L214:R214">
    <cfRule type="cellIs" dxfId="4406" priority="570" operator="equal">
      <formula>"X"</formula>
    </cfRule>
    <cfRule type="cellIs" dxfId="4405" priority="571" operator="equal">
      <formula>"V"</formula>
    </cfRule>
  </conditionalFormatting>
  <conditionalFormatting sqref="L215:R215">
    <cfRule type="cellIs" dxfId="4404" priority="568" operator="equal">
      <formula>"X"</formula>
    </cfRule>
    <cfRule type="cellIs" dxfId="4403" priority="569" operator="equal">
      <formula>"V"</formula>
    </cfRule>
  </conditionalFormatting>
  <conditionalFormatting sqref="L216:R216">
    <cfRule type="cellIs" dxfId="4402" priority="566" operator="equal">
      <formula>"X"</formula>
    </cfRule>
    <cfRule type="cellIs" dxfId="4401" priority="567" operator="equal">
      <formula>"V"</formula>
    </cfRule>
  </conditionalFormatting>
  <conditionalFormatting sqref="L217:O217">
    <cfRule type="cellIs" dxfId="4400" priority="564" operator="equal">
      <formula>"X"</formula>
    </cfRule>
    <cfRule type="cellIs" dxfId="4399" priority="565" operator="equal">
      <formula>"V"</formula>
    </cfRule>
  </conditionalFormatting>
  <conditionalFormatting sqref="Q217:R217">
    <cfRule type="cellIs" dxfId="4398" priority="562" operator="equal">
      <formula>"X"</formula>
    </cfRule>
    <cfRule type="cellIs" dxfId="4397" priority="563" operator="equal">
      <formula>"V"</formula>
    </cfRule>
  </conditionalFormatting>
  <conditionalFormatting sqref="L218:R218">
    <cfRule type="cellIs" dxfId="4396" priority="560" operator="equal">
      <formula>"X"</formula>
    </cfRule>
    <cfRule type="cellIs" dxfId="4395" priority="561" operator="equal">
      <formula>"V"</formula>
    </cfRule>
  </conditionalFormatting>
  <conditionalFormatting sqref="P219">
    <cfRule type="cellIs" dxfId="4394" priority="558" operator="equal">
      <formula>"X"</formula>
    </cfRule>
    <cfRule type="cellIs" dxfId="4393" priority="559" operator="equal">
      <formula>"V"</formula>
    </cfRule>
  </conditionalFormatting>
  <conditionalFormatting sqref="L219:O219">
    <cfRule type="cellIs" dxfId="4392" priority="556" operator="equal">
      <formula>"X"</formula>
    </cfRule>
    <cfRule type="cellIs" dxfId="4391" priority="557" operator="equal">
      <formula>"V"</formula>
    </cfRule>
  </conditionalFormatting>
  <conditionalFormatting sqref="Q219:R219">
    <cfRule type="cellIs" dxfId="4390" priority="554" operator="equal">
      <formula>"X"</formula>
    </cfRule>
    <cfRule type="cellIs" dxfId="4389" priority="555" operator="equal">
      <formula>"V"</formula>
    </cfRule>
  </conditionalFormatting>
  <conditionalFormatting sqref="L221:R221">
    <cfRule type="cellIs" dxfId="4388" priority="552" operator="equal">
      <formula>"X"</formula>
    </cfRule>
    <cfRule type="cellIs" dxfId="4387" priority="553" operator="equal">
      <formula>"V"</formula>
    </cfRule>
  </conditionalFormatting>
  <conditionalFormatting sqref="L224:R224">
    <cfRule type="cellIs" dxfId="4386" priority="550" operator="equal">
      <formula>"X"</formula>
    </cfRule>
    <cfRule type="cellIs" dxfId="4385" priority="551" operator="equal">
      <formula>"V"</formula>
    </cfRule>
  </conditionalFormatting>
  <conditionalFormatting sqref="L225:R225">
    <cfRule type="cellIs" dxfId="4384" priority="548" operator="equal">
      <formula>"X"</formula>
    </cfRule>
    <cfRule type="cellIs" dxfId="4383" priority="549" operator="equal">
      <formula>"V"</formula>
    </cfRule>
  </conditionalFormatting>
  <conditionalFormatting sqref="L230:R230">
    <cfRule type="cellIs" dxfId="4382" priority="546" operator="equal">
      <formula>"X"</formula>
    </cfRule>
    <cfRule type="cellIs" dxfId="4381" priority="547" operator="equal">
      <formula>"V"</formula>
    </cfRule>
  </conditionalFormatting>
  <conditionalFormatting sqref="L232:R232">
    <cfRule type="cellIs" dxfId="4380" priority="544" operator="equal">
      <formula>"X"</formula>
    </cfRule>
    <cfRule type="cellIs" dxfId="4379" priority="545" operator="equal">
      <formula>"V"</formula>
    </cfRule>
  </conditionalFormatting>
  <conditionalFormatting sqref="L531:R531">
    <cfRule type="cellIs" dxfId="4378" priority="406" operator="equal">
      <formula>"X"</formula>
    </cfRule>
    <cfRule type="cellIs" dxfId="4377" priority="407" operator="equal">
      <formula>"V"</formula>
    </cfRule>
  </conditionalFormatting>
  <conditionalFormatting sqref="L231:R231">
    <cfRule type="cellIs" dxfId="4376" priority="542" operator="equal">
      <formula>"X"</formula>
    </cfRule>
    <cfRule type="cellIs" dxfId="4375" priority="543" operator="equal">
      <formula>"V"</formula>
    </cfRule>
  </conditionalFormatting>
  <conditionalFormatting sqref="L234:R234">
    <cfRule type="cellIs" dxfId="4374" priority="540" operator="equal">
      <formula>"X"</formula>
    </cfRule>
    <cfRule type="cellIs" dxfId="4373" priority="541" operator="equal">
      <formula>"V"</formula>
    </cfRule>
  </conditionalFormatting>
  <conditionalFormatting sqref="L235:R235">
    <cfRule type="cellIs" dxfId="4372" priority="538" operator="equal">
      <formula>"X"</formula>
    </cfRule>
    <cfRule type="cellIs" dxfId="4371" priority="539" operator="equal">
      <formula>"V"</formula>
    </cfRule>
  </conditionalFormatting>
  <conditionalFormatting sqref="L534:R534">
    <cfRule type="cellIs" dxfId="4370" priority="400" operator="equal">
      <formula>"X"</formula>
    </cfRule>
    <cfRule type="cellIs" dxfId="4369" priority="401" operator="equal">
      <formula>"V"</formula>
    </cfRule>
  </conditionalFormatting>
  <conditionalFormatting sqref="L240:R240">
    <cfRule type="cellIs" dxfId="4368" priority="536" operator="equal">
      <formula>"X"</formula>
    </cfRule>
    <cfRule type="cellIs" dxfId="4367" priority="537" operator="equal">
      <formula>"V"</formula>
    </cfRule>
  </conditionalFormatting>
  <conditionalFormatting sqref="L233:R233">
    <cfRule type="cellIs" dxfId="4366" priority="534" operator="equal">
      <formula>"X"</formula>
    </cfRule>
    <cfRule type="cellIs" dxfId="4365" priority="535" operator="equal">
      <formula>"V"</formula>
    </cfRule>
  </conditionalFormatting>
  <conditionalFormatting sqref="L241:R241">
    <cfRule type="cellIs" dxfId="4364" priority="532" operator="equal">
      <formula>"X"</formula>
    </cfRule>
    <cfRule type="cellIs" dxfId="4363" priority="533" operator="equal">
      <formula>"V"</formula>
    </cfRule>
  </conditionalFormatting>
  <conditionalFormatting sqref="L237:R239">
    <cfRule type="cellIs" dxfId="4362" priority="530" operator="equal">
      <formula>"X"</formula>
    </cfRule>
    <cfRule type="cellIs" dxfId="4361" priority="531" operator="equal">
      <formula>"V"</formula>
    </cfRule>
  </conditionalFormatting>
  <conditionalFormatting sqref="L242:R242">
    <cfRule type="cellIs" dxfId="4360" priority="528" operator="equal">
      <formula>"X"</formula>
    </cfRule>
    <cfRule type="cellIs" dxfId="4359" priority="529" operator="equal">
      <formula>"V"</formula>
    </cfRule>
  </conditionalFormatting>
  <conditionalFormatting sqref="L243:R243">
    <cfRule type="cellIs" dxfId="4358" priority="526" operator="equal">
      <formula>"X"</formula>
    </cfRule>
    <cfRule type="cellIs" dxfId="4357" priority="527" operator="equal">
      <formula>"V"</formula>
    </cfRule>
  </conditionalFormatting>
  <conditionalFormatting sqref="L244:R244">
    <cfRule type="cellIs" dxfId="4356" priority="524" operator="equal">
      <formula>"X"</formula>
    </cfRule>
    <cfRule type="cellIs" dxfId="4355" priority="525" operator="equal">
      <formula>"V"</formula>
    </cfRule>
  </conditionalFormatting>
  <conditionalFormatting sqref="L245:R245">
    <cfRule type="cellIs" dxfId="4354" priority="522" operator="equal">
      <formula>"X"</formula>
    </cfRule>
    <cfRule type="cellIs" dxfId="4353" priority="523" operator="equal">
      <formula>"V"</formula>
    </cfRule>
  </conditionalFormatting>
  <conditionalFormatting sqref="L247:R247">
    <cfRule type="cellIs" dxfId="4352" priority="520" operator="equal">
      <formula>"X"</formula>
    </cfRule>
    <cfRule type="cellIs" dxfId="4351" priority="521" operator="equal">
      <formula>"V"</formula>
    </cfRule>
  </conditionalFormatting>
  <conditionalFormatting sqref="L248:R248">
    <cfRule type="cellIs" dxfId="4350" priority="518" operator="equal">
      <formula>"X"</formula>
    </cfRule>
    <cfRule type="cellIs" dxfId="4349" priority="519" operator="equal">
      <formula>"V"</formula>
    </cfRule>
  </conditionalFormatting>
  <conditionalFormatting sqref="L249:R249">
    <cfRule type="cellIs" dxfId="4348" priority="516" operator="equal">
      <formula>"X"</formula>
    </cfRule>
    <cfRule type="cellIs" dxfId="4347" priority="517" operator="equal">
      <formula>"V"</formula>
    </cfRule>
  </conditionalFormatting>
  <conditionalFormatting sqref="L250:R259">
    <cfRule type="cellIs" dxfId="4346" priority="514" operator="equal">
      <formula>"X"</formula>
    </cfRule>
    <cfRule type="cellIs" dxfId="4345" priority="515" operator="equal">
      <formula>"V"</formula>
    </cfRule>
  </conditionalFormatting>
  <conditionalFormatting sqref="L246:R246">
    <cfRule type="cellIs" dxfId="4344" priority="512" operator="equal">
      <formula>"X"</formula>
    </cfRule>
    <cfRule type="cellIs" dxfId="4343" priority="513" operator="equal">
      <formula>"V"</formula>
    </cfRule>
  </conditionalFormatting>
  <conditionalFormatting sqref="L260:R260">
    <cfRule type="cellIs" dxfId="4342" priority="510" operator="equal">
      <formula>"X"</formula>
    </cfRule>
    <cfRule type="cellIs" dxfId="4341" priority="511" operator="equal">
      <formula>"V"</formula>
    </cfRule>
  </conditionalFormatting>
  <conditionalFormatting sqref="L261:R261">
    <cfRule type="cellIs" dxfId="4340" priority="508" operator="equal">
      <formula>"X"</formula>
    </cfRule>
    <cfRule type="cellIs" dxfId="4339" priority="509" operator="equal">
      <formula>"V"</formula>
    </cfRule>
  </conditionalFormatting>
  <conditionalFormatting sqref="L263:R263">
    <cfRule type="cellIs" dxfId="4338" priority="506" operator="equal">
      <formula>"X"</formula>
    </cfRule>
    <cfRule type="cellIs" dxfId="4337" priority="507" operator="equal">
      <formula>"V"</formula>
    </cfRule>
  </conditionalFormatting>
  <conditionalFormatting sqref="L262:R262">
    <cfRule type="cellIs" dxfId="4336" priority="504" operator="equal">
      <formula>"X"</formula>
    </cfRule>
    <cfRule type="cellIs" dxfId="4335" priority="505" operator="equal">
      <formula>"V"</formula>
    </cfRule>
  </conditionalFormatting>
  <conditionalFormatting sqref="L264:R264">
    <cfRule type="cellIs" dxfId="4334" priority="502" operator="equal">
      <formula>"X"</formula>
    </cfRule>
    <cfRule type="cellIs" dxfId="4333" priority="503" operator="equal">
      <formula>"V"</formula>
    </cfRule>
  </conditionalFormatting>
  <conditionalFormatting sqref="L268:R268">
    <cfRule type="cellIs" dxfId="4332" priority="500" operator="equal">
      <formula>"X"</formula>
    </cfRule>
    <cfRule type="cellIs" dxfId="4331" priority="501" operator="equal">
      <formula>"V"</formula>
    </cfRule>
  </conditionalFormatting>
  <conditionalFormatting sqref="L271:R271">
    <cfRule type="cellIs" dxfId="4330" priority="498" operator="equal">
      <formula>"X"</formula>
    </cfRule>
    <cfRule type="cellIs" dxfId="4329" priority="499" operator="equal">
      <formula>"V"</formula>
    </cfRule>
  </conditionalFormatting>
  <conditionalFormatting sqref="L272:R272">
    <cfRule type="cellIs" dxfId="4328" priority="496" operator="equal">
      <formula>"X"</formula>
    </cfRule>
    <cfRule type="cellIs" dxfId="4327" priority="497" operator="equal">
      <formula>"V"</formula>
    </cfRule>
  </conditionalFormatting>
  <conditionalFormatting sqref="L273:R273">
    <cfRule type="cellIs" dxfId="4326" priority="494" operator="equal">
      <formula>"X"</formula>
    </cfRule>
    <cfRule type="cellIs" dxfId="4325" priority="495" operator="equal">
      <formula>"V"</formula>
    </cfRule>
  </conditionalFormatting>
  <conditionalFormatting sqref="L274:R274">
    <cfRule type="cellIs" dxfId="4324" priority="492" operator="equal">
      <formula>"X"</formula>
    </cfRule>
    <cfRule type="cellIs" dxfId="4323" priority="493" operator="equal">
      <formula>"V"</formula>
    </cfRule>
  </conditionalFormatting>
  <conditionalFormatting sqref="L275:R275">
    <cfRule type="cellIs" dxfId="4322" priority="490" operator="equal">
      <formula>"X"</formula>
    </cfRule>
    <cfRule type="cellIs" dxfId="4321" priority="491" operator="equal">
      <formula>"V"</formula>
    </cfRule>
  </conditionalFormatting>
  <conditionalFormatting sqref="L276:R276">
    <cfRule type="cellIs" dxfId="4320" priority="488" operator="equal">
      <formula>"X"</formula>
    </cfRule>
    <cfRule type="cellIs" dxfId="4319" priority="489" operator="equal">
      <formula>"V"</formula>
    </cfRule>
  </conditionalFormatting>
  <conditionalFormatting sqref="L277:R277">
    <cfRule type="cellIs" dxfId="4318" priority="486" operator="equal">
      <formula>"X"</formula>
    </cfRule>
    <cfRule type="cellIs" dxfId="4317" priority="487" operator="equal">
      <formula>"V"</formula>
    </cfRule>
  </conditionalFormatting>
  <conditionalFormatting sqref="L278:R278">
    <cfRule type="cellIs" dxfId="4316" priority="484" operator="equal">
      <formula>"X"</formula>
    </cfRule>
    <cfRule type="cellIs" dxfId="4315" priority="485" operator="equal">
      <formula>"V"</formula>
    </cfRule>
  </conditionalFormatting>
  <conditionalFormatting sqref="L282:R282">
    <cfRule type="cellIs" dxfId="4314" priority="482" operator="equal">
      <formula>"X"</formula>
    </cfRule>
    <cfRule type="cellIs" dxfId="4313" priority="483" operator="equal">
      <formula>"V"</formula>
    </cfRule>
  </conditionalFormatting>
  <conditionalFormatting sqref="L279:R280">
    <cfRule type="cellIs" dxfId="4312" priority="480" operator="equal">
      <formula>"X"</formula>
    </cfRule>
    <cfRule type="cellIs" dxfId="4311" priority="481" operator="equal">
      <formula>"V"</formula>
    </cfRule>
  </conditionalFormatting>
  <conditionalFormatting sqref="L310:R310">
    <cfRule type="cellIs" dxfId="4310" priority="478" operator="equal">
      <formula>"X"</formula>
    </cfRule>
    <cfRule type="cellIs" dxfId="4309" priority="479" operator="equal">
      <formula>"V"</formula>
    </cfRule>
  </conditionalFormatting>
  <conditionalFormatting sqref="L311:R311">
    <cfRule type="cellIs" dxfId="4308" priority="476" operator="equal">
      <formula>"X"</formula>
    </cfRule>
    <cfRule type="cellIs" dxfId="4307" priority="477" operator="equal">
      <formula>"V"</formula>
    </cfRule>
  </conditionalFormatting>
  <conditionalFormatting sqref="L312:R312">
    <cfRule type="cellIs" dxfId="4306" priority="474" operator="equal">
      <formula>"X"</formula>
    </cfRule>
    <cfRule type="cellIs" dxfId="4305" priority="475" operator="equal">
      <formula>"V"</formula>
    </cfRule>
  </conditionalFormatting>
  <conditionalFormatting sqref="L313:R315">
    <cfRule type="cellIs" dxfId="4304" priority="472" operator="equal">
      <formula>"X"</formula>
    </cfRule>
    <cfRule type="cellIs" dxfId="4303" priority="473" operator="equal">
      <formula>"V"</formula>
    </cfRule>
  </conditionalFormatting>
  <conditionalFormatting sqref="L483:R483">
    <cfRule type="cellIs" dxfId="4302" priority="470" operator="equal">
      <formula>"X"</formula>
    </cfRule>
    <cfRule type="cellIs" dxfId="4301" priority="471" operator="equal">
      <formula>"V"</formula>
    </cfRule>
  </conditionalFormatting>
  <conditionalFormatting sqref="L484:R484">
    <cfRule type="cellIs" dxfId="4300" priority="468" operator="equal">
      <formula>"X"</formula>
    </cfRule>
    <cfRule type="cellIs" dxfId="4299" priority="469" operator="equal">
      <formula>"V"</formula>
    </cfRule>
  </conditionalFormatting>
  <conditionalFormatting sqref="L485:R485">
    <cfRule type="cellIs" dxfId="4298" priority="466" operator="equal">
      <formula>"X"</formula>
    </cfRule>
    <cfRule type="cellIs" dxfId="4297" priority="467" operator="equal">
      <formula>"V"</formula>
    </cfRule>
  </conditionalFormatting>
  <conditionalFormatting sqref="L486:R486">
    <cfRule type="cellIs" dxfId="4296" priority="464" operator="equal">
      <formula>"X"</formula>
    </cfRule>
    <cfRule type="cellIs" dxfId="4295" priority="465" operator="equal">
      <formula>"V"</formula>
    </cfRule>
  </conditionalFormatting>
  <conditionalFormatting sqref="L487:R487">
    <cfRule type="cellIs" dxfId="4294" priority="462" operator="equal">
      <formula>"X"</formula>
    </cfRule>
    <cfRule type="cellIs" dxfId="4293" priority="463" operator="equal">
      <formula>"V"</formula>
    </cfRule>
  </conditionalFormatting>
  <conditionalFormatting sqref="L488:R488">
    <cfRule type="cellIs" dxfId="4292" priority="460" operator="equal">
      <formula>"X"</formula>
    </cfRule>
    <cfRule type="cellIs" dxfId="4291" priority="461" operator="equal">
      <formula>"V"</formula>
    </cfRule>
  </conditionalFormatting>
  <conditionalFormatting sqref="L489:R489">
    <cfRule type="cellIs" dxfId="4290" priority="458" operator="equal">
      <formula>"X"</formula>
    </cfRule>
    <cfRule type="cellIs" dxfId="4289" priority="459" operator="equal">
      <formula>"V"</formula>
    </cfRule>
  </conditionalFormatting>
  <conditionalFormatting sqref="L493:R493">
    <cfRule type="cellIs" dxfId="4288" priority="456" operator="equal">
      <formula>"X"</formula>
    </cfRule>
    <cfRule type="cellIs" dxfId="4287" priority="457" operator="equal">
      <formula>"V"</formula>
    </cfRule>
  </conditionalFormatting>
  <conditionalFormatting sqref="L494:R494">
    <cfRule type="cellIs" dxfId="4286" priority="454" operator="equal">
      <formula>"X"</formula>
    </cfRule>
    <cfRule type="cellIs" dxfId="4285" priority="455" operator="equal">
      <formula>"V"</formula>
    </cfRule>
  </conditionalFormatting>
  <conditionalFormatting sqref="L495:R495">
    <cfRule type="cellIs" dxfId="4284" priority="452" operator="equal">
      <formula>"X"</formula>
    </cfRule>
    <cfRule type="cellIs" dxfId="4283" priority="453" operator="equal">
      <formula>"V"</formula>
    </cfRule>
  </conditionalFormatting>
  <conditionalFormatting sqref="L496:R496">
    <cfRule type="cellIs" dxfId="4282" priority="450" operator="equal">
      <formula>"X"</formula>
    </cfRule>
    <cfRule type="cellIs" dxfId="4281" priority="451" operator="equal">
      <formula>"V"</formula>
    </cfRule>
  </conditionalFormatting>
  <conditionalFormatting sqref="L497:R497">
    <cfRule type="cellIs" dxfId="4280" priority="448" operator="equal">
      <formula>"X"</formula>
    </cfRule>
    <cfRule type="cellIs" dxfId="4279" priority="449" operator="equal">
      <formula>"V"</formula>
    </cfRule>
  </conditionalFormatting>
  <conditionalFormatting sqref="L498:R498">
    <cfRule type="cellIs" dxfId="4278" priority="446" operator="equal">
      <formula>"X"</formula>
    </cfRule>
    <cfRule type="cellIs" dxfId="4277" priority="447" operator="equal">
      <formula>"V"</formula>
    </cfRule>
  </conditionalFormatting>
  <conditionalFormatting sqref="L502:R502">
    <cfRule type="cellIs" dxfId="4276" priority="444" operator="equal">
      <formula>"X"</formula>
    </cfRule>
    <cfRule type="cellIs" dxfId="4275" priority="445" operator="equal">
      <formula>"V"</formula>
    </cfRule>
  </conditionalFormatting>
  <conditionalFormatting sqref="L503:R503">
    <cfRule type="cellIs" dxfId="4274" priority="442" operator="equal">
      <formula>"X"</formula>
    </cfRule>
    <cfRule type="cellIs" dxfId="4273" priority="443" operator="equal">
      <formula>"V"</formula>
    </cfRule>
  </conditionalFormatting>
  <conditionalFormatting sqref="L504:R504">
    <cfRule type="cellIs" dxfId="4272" priority="440" operator="equal">
      <formula>"X"</formula>
    </cfRule>
    <cfRule type="cellIs" dxfId="4271" priority="441" operator="equal">
      <formula>"V"</formula>
    </cfRule>
  </conditionalFormatting>
  <conditionalFormatting sqref="L505:R505">
    <cfRule type="cellIs" dxfId="4270" priority="438" operator="equal">
      <formula>"X"</formula>
    </cfRule>
    <cfRule type="cellIs" dxfId="4269" priority="439" operator="equal">
      <formula>"V"</formula>
    </cfRule>
  </conditionalFormatting>
  <conditionalFormatting sqref="L513:R513">
    <cfRule type="cellIs" dxfId="4268" priority="436" operator="equal">
      <formula>"X"</formula>
    </cfRule>
    <cfRule type="cellIs" dxfId="4267" priority="437" operator="equal">
      <formula>"V"</formula>
    </cfRule>
  </conditionalFormatting>
  <conditionalFormatting sqref="L508:R508">
    <cfRule type="cellIs" dxfId="4266" priority="434" operator="equal">
      <formula>"X"</formula>
    </cfRule>
    <cfRule type="cellIs" dxfId="4265" priority="435" operator="equal">
      <formula>"V"</formula>
    </cfRule>
  </conditionalFormatting>
  <conditionalFormatting sqref="L509:R509">
    <cfRule type="cellIs" dxfId="4264" priority="432" operator="equal">
      <formula>"X"</formula>
    </cfRule>
    <cfRule type="cellIs" dxfId="4263" priority="433" operator="equal">
      <formula>"V"</formula>
    </cfRule>
  </conditionalFormatting>
  <conditionalFormatting sqref="L506:R507">
    <cfRule type="cellIs" dxfId="4262" priority="430" operator="equal">
      <formula>"X"</formula>
    </cfRule>
    <cfRule type="cellIs" dxfId="4261" priority="431" operator="equal">
      <formula>"V"</formula>
    </cfRule>
  </conditionalFormatting>
  <conditionalFormatting sqref="L514:R514">
    <cfRule type="cellIs" dxfId="4260" priority="428" operator="equal">
      <formula>"X"</formula>
    </cfRule>
    <cfRule type="cellIs" dxfId="4259" priority="429" operator="equal">
      <formula>"V"</formula>
    </cfRule>
  </conditionalFormatting>
  <conditionalFormatting sqref="L518:R518">
    <cfRule type="cellIs" dxfId="4258" priority="426" operator="equal">
      <formula>"X"</formula>
    </cfRule>
    <cfRule type="cellIs" dxfId="4257" priority="427" operator="equal">
      <formula>"V"</formula>
    </cfRule>
  </conditionalFormatting>
  <conditionalFormatting sqref="L519:R519">
    <cfRule type="cellIs" dxfId="4256" priority="424" operator="equal">
      <formula>"X"</formula>
    </cfRule>
    <cfRule type="cellIs" dxfId="4255" priority="425" operator="equal">
      <formula>"V"</formula>
    </cfRule>
  </conditionalFormatting>
  <conditionalFormatting sqref="L520:R520">
    <cfRule type="cellIs" dxfId="4254" priority="422" operator="equal">
      <formula>"X"</formula>
    </cfRule>
    <cfRule type="cellIs" dxfId="4253" priority="423" operator="equal">
      <formula>"V"</formula>
    </cfRule>
  </conditionalFormatting>
  <conditionalFormatting sqref="L521:R521">
    <cfRule type="cellIs" dxfId="4252" priority="420" operator="equal">
      <formula>"X"</formula>
    </cfRule>
    <cfRule type="cellIs" dxfId="4251" priority="421" operator="equal">
      <formula>"V"</formula>
    </cfRule>
  </conditionalFormatting>
  <conditionalFormatting sqref="L522:R522">
    <cfRule type="cellIs" dxfId="4250" priority="418" operator="equal">
      <formula>"X"</formula>
    </cfRule>
    <cfRule type="cellIs" dxfId="4249" priority="419" operator="equal">
      <formula>"V"</formula>
    </cfRule>
  </conditionalFormatting>
  <conditionalFormatting sqref="L523:R523">
    <cfRule type="cellIs" dxfId="4248" priority="416" operator="equal">
      <formula>"X"</formula>
    </cfRule>
    <cfRule type="cellIs" dxfId="4247" priority="417" operator="equal">
      <formula>"V"</formula>
    </cfRule>
  </conditionalFormatting>
  <conditionalFormatting sqref="L527:R527">
    <cfRule type="cellIs" dxfId="4246" priority="414" operator="equal">
      <formula>"X"</formula>
    </cfRule>
    <cfRule type="cellIs" dxfId="4245" priority="415" operator="equal">
      <formula>"V"</formula>
    </cfRule>
  </conditionalFormatting>
  <conditionalFormatting sqref="L528:R528">
    <cfRule type="cellIs" dxfId="4244" priority="412" operator="equal">
      <formula>"X"</formula>
    </cfRule>
    <cfRule type="cellIs" dxfId="4243" priority="413" operator="equal">
      <formula>"V"</formula>
    </cfRule>
  </conditionalFormatting>
  <conditionalFormatting sqref="L529:R529">
    <cfRule type="cellIs" dxfId="4242" priority="410" operator="equal">
      <formula>"X"</formula>
    </cfRule>
    <cfRule type="cellIs" dxfId="4241" priority="411" operator="equal">
      <formula>"V"</formula>
    </cfRule>
  </conditionalFormatting>
  <conditionalFormatting sqref="L530:R530">
    <cfRule type="cellIs" dxfId="4240" priority="408" operator="equal">
      <formula>"X"</formula>
    </cfRule>
    <cfRule type="cellIs" dxfId="4239" priority="409" operator="equal">
      <formula>"V"</formula>
    </cfRule>
  </conditionalFormatting>
  <conditionalFormatting sqref="L532:R532">
    <cfRule type="cellIs" dxfId="4238" priority="404" operator="equal">
      <formula>"X"</formula>
    </cfRule>
    <cfRule type="cellIs" dxfId="4237" priority="405" operator="equal">
      <formula>"V"</formula>
    </cfRule>
  </conditionalFormatting>
  <conditionalFormatting sqref="L533:R533">
    <cfRule type="cellIs" dxfId="4236" priority="402" operator="equal">
      <formula>"X"</formula>
    </cfRule>
    <cfRule type="cellIs" dxfId="4235" priority="403" operator="equal">
      <formula>"V"</formula>
    </cfRule>
  </conditionalFormatting>
  <conditionalFormatting sqref="L536:R536">
    <cfRule type="cellIs" dxfId="4234" priority="396" operator="equal">
      <formula>"X"</formula>
    </cfRule>
    <cfRule type="cellIs" dxfId="4233" priority="397" operator="equal">
      <formula>"V"</formula>
    </cfRule>
  </conditionalFormatting>
  <conditionalFormatting sqref="L540:R540">
    <cfRule type="cellIs" dxfId="4232" priority="394" operator="equal">
      <formula>"X"</formula>
    </cfRule>
    <cfRule type="cellIs" dxfId="4231" priority="395" operator="equal">
      <formula>"V"</formula>
    </cfRule>
  </conditionalFormatting>
  <conditionalFormatting sqref="L541:R541">
    <cfRule type="cellIs" dxfId="4230" priority="392" operator="equal">
      <formula>"X"</formula>
    </cfRule>
    <cfRule type="cellIs" dxfId="4229" priority="393" operator="equal">
      <formula>"V"</formula>
    </cfRule>
  </conditionalFormatting>
  <conditionalFormatting sqref="L542:R542">
    <cfRule type="cellIs" dxfId="4228" priority="390" operator="equal">
      <formula>"X"</formula>
    </cfRule>
    <cfRule type="cellIs" dxfId="4227" priority="391" operator="equal">
      <formula>"V"</formula>
    </cfRule>
  </conditionalFormatting>
  <conditionalFormatting sqref="L543:R543">
    <cfRule type="cellIs" dxfId="4226" priority="388" operator="equal">
      <formula>"X"</formula>
    </cfRule>
    <cfRule type="cellIs" dxfId="4225" priority="389" operator="equal">
      <formula>"V"</formula>
    </cfRule>
  </conditionalFormatting>
  <conditionalFormatting sqref="L544:R544">
    <cfRule type="cellIs" dxfId="4224" priority="386" operator="equal">
      <formula>"X"</formula>
    </cfRule>
    <cfRule type="cellIs" dxfId="4223" priority="387" operator="equal">
      <formula>"V"</formula>
    </cfRule>
  </conditionalFormatting>
  <conditionalFormatting sqref="L545:R545">
    <cfRule type="cellIs" dxfId="4222" priority="384" operator="equal">
      <formula>"X"</formula>
    </cfRule>
    <cfRule type="cellIs" dxfId="4221" priority="385" operator="equal">
      <formula>"V"</formula>
    </cfRule>
  </conditionalFormatting>
  <conditionalFormatting sqref="L546:R546">
    <cfRule type="cellIs" dxfId="4220" priority="382" operator="equal">
      <formula>"X"</formula>
    </cfRule>
    <cfRule type="cellIs" dxfId="4219" priority="383" operator="equal">
      <formula>"V"</formula>
    </cfRule>
  </conditionalFormatting>
  <conditionalFormatting sqref="L547:R547">
    <cfRule type="cellIs" dxfId="4218" priority="380" operator="equal">
      <formula>"X"</formula>
    </cfRule>
    <cfRule type="cellIs" dxfId="4217" priority="381" operator="equal">
      <formula>"V"</formula>
    </cfRule>
  </conditionalFormatting>
  <conditionalFormatting sqref="L548:R548">
    <cfRule type="cellIs" dxfId="4216" priority="378" operator="equal">
      <formula>"X"</formula>
    </cfRule>
    <cfRule type="cellIs" dxfId="4215" priority="379" operator="equal">
      <formula>"V"</formula>
    </cfRule>
  </conditionalFormatting>
  <conditionalFormatting sqref="L559:R559">
    <cfRule type="cellIs" dxfId="4214" priority="376" operator="equal">
      <formula>"X"</formula>
    </cfRule>
    <cfRule type="cellIs" dxfId="4213" priority="377" operator="equal">
      <formula>"V"</formula>
    </cfRule>
  </conditionalFormatting>
  <conditionalFormatting sqref="L560:R560">
    <cfRule type="cellIs" dxfId="4212" priority="374" operator="equal">
      <formula>"X"</formula>
    </cfRule>
    <cfRule type="cellIs" dxfId="4211" priority="375" operator="equal">
      <formula>"V"</formula>
    </cfRule>
  </conditionalFormatting>
  <conditionalFormatting sqref="L566:R566">
    <cfRule type="cellIs" dxfId="4210" priority="372" operator="equal">
      <formula>"X"</formula>
    </cfRule>
    <cfRule type="cellIs" dxfId="4209" priority="373" operator="equal">
      <formula>"V"</formula>
    </cfRule>
  </conditionalFormatting>
  <conditionalFormatting sqref="L561:R561">
    <cfRule type="cellIs" dxfId="4208" priority="370" operator="equal">
      <formula>"X"</formula>
    </cfRule>
    <cfRule type="cellIs" dxfId="4207" priority="371" operator="equal">
      <formula>"V"</formula>
    </cfRule>
  </conditionalFormatting>
  <conditionalFormatting sqref="L562:R562">
    <cfRule type="cellIs" dxfId="4206" priority="368" operator="equal">
      <formula>"X"</formula>
    </cfRule>
    <cfRule type="cellIs" dxfId="4205" priority="369" operator="equal">
      <formula>"V"</formula>
    </cfRule>
  </conditionalFormatting>
  <conditionalFormatting sqref="L563:R563">
    <cfRule type="cellIs" dxfId="4204" priority="366" operator="equal">
      <formula>"X"</formula>
    </cfRule>
    <cfRule type="cellIs" dxfId="4203" priority="367" operator="equal">
      <formula>"V"</formula>
    </cfRule>
  </conditionalFormatting>
  <conditionalFormatting sqref="L564:R564">
    <cfRule type="cellIs" dxfId="4202" priority="364" operator="equal">
      <formula>"X"</formula>
    </cfRule>
    <cfRule type="cellIs" dxfId="4201" priority="365" operator="equal">
      <formula>"V"</formula>
    </cfRule>
  </conditionalFormatting>
  <conditionalFormatting sqref="L565:R565">
    <cfRule type="cellIs" dxfId="4200" priority="362" operator="equal">
      <formula>"X"</formula>
    </cfRule>
    <cfRule type="cellIs" dxfId="4199" priority="363" operator="equal">
      <formula>"V"</formula>
    </cfRule>
  </conditionalFormatting>
  <conditionalFormatting sqref="L567:R567">
    <cfRule type="cellIs" dxfId="4198" priority="360" operator="equal">
      <formula>"X"</formula>
    </cfRule>
    <cfRule type="cellIs" dxfId="4197" priority="361" operator="equal">
      <formula>"V"</formula>
    </cfRule>
  </conditionalFormatting>
  <conditionalFormatting sqref="Q329:R329">
    <cfRule type="cellIs" dxfId="4196" priority="356" operator="equal">
      <formula>"X"</formula>
    </cfRule>
    <cfRule type="cellIs" dxfId="4195" priority="357" operator="equal">
      <formula>"V"</formula>
    </cfRule>
  </conditionalFormatting>
  <conditionalFormatting sqref="Q330:R330">
    <cfRule type="cellIs" dxfId="4194" priority="354" operator="equal">
      <formula>"X"</formula>
    </cfRule>
    <cfRule type="cellIs" dxfId="4193" priority="355" operator="equal">
      <formula>"V"</formula>
    </cfRule>
  </conditionalFormatting>
  <conditionalFormatting sqref="Q332:R332">
    <cfRule type="cellIs" dxfId="4192" priority="350" operator="equal">
      <formula>"X"</formula>
    </cfRule>
    <cfRule type="cellIs" dxfId="4191" priority="351" operator="equal">
      <formula>"V"</formula>
    </cfRule>
  </conditionalFormatting>
  <conditionalFormatting sqref="Q328:R328">
    <cfRule type="cellIs" dxfId="4190" priority="358" operator="equal">
      <formula>"X"</formula>
    </cfRule>
    <cfRule type="cellIs" dxfId="4189" priority="359" operator="equal">
      <formula>"V"</formula>
    </cfRule>
  </conditionalFormatting>
  <conditionalFormatting sqref="Q333:R333">
    <cfRule type="cellIs" dxfId="4188" priority="348" operator="equal">
      <formula>"X"</formula>
    </cfRule>
    <cfRule type="cellIs" dxfId="4187" priority="349" operator="equal">
      <formula>"V"</formula>
    </cfRule>
  </conditionalFormatting>
  <conditionalFormatting sqref="Q331:R331">
    <cfRule type="cellIs" dxfId="4186" priority="352" operator="equal">
      <formula>"X"</formula>
    </cfRule>
    <cfRule type="cellIs" dxfId="4185" priority="353" operator="equal">
      <formula>"V"</formula>
    </cfRule>
  </conditionalFormatting>
  <conditionalFormatting sqref="Q334:R334">
    <cfRule type="cellIs" dxfId="4184" priority="346" operator="equal">
      <formula>"X"</formula>
    </cfRule>
    <cfRule type="cellIs" dxfId="4183" priority="347" operator="equal">
      <formula>"V"</formula>
    </cfRule>
  </conditionalFormatting>
  <conditionalFormatting sqref="Q336:R336">
    <cfRule type="cellIs" dxfId="4182" priority="344" operator="equal">
      <formula>"X"</formula>
    </cfRule>
    <cfRule type="cellIs" dxfId="4181" priority="345" operator="equal">
      <formula>"V"</formula>
    </cfRule>
  </conditionalFormatting>
  <conditionalFormatting sqref="Q335:R335">
    <cfRule type="cellIs" dxfId="4180" priority="342" operator="equal">
      <formula>"X"</formula>
    </cfRule>
    <cfRule type="cellIs" dxfId="4179" priority="343" operator="equal">
      <formula>"V"</formula>
    </cfRule>
  </conditionalFormatting>
  <conditionalFormatting sqref="Q337:R337">
    <cfRule type="cellIs" dxfId="4178" priority="340" operator="equal">
      <formula>"X"</formula>
    </cfRule>
    <cfRule type="cellIs" dxfId="4177" priority="341" operator="equal">
      <formula>"V"</formula>
    </cfRule>
  </conditionalFormatting>
  <conditionalFormatting sqref="Q444:R444">
    <cfRule type="cellIs" dxfId="4176" priority="170" operator="equal">
      <formula>"X"</formula>
    </cfRule>
    <cfRule type="cellIs" dxfId="4175" priority="171" operator="equal">
      <formula>"V"</formula>
    </cfRule>
  </conditionalFormatting>
  <conditionalFormatting sqref="Q338:R338">
    <cfRule type="cellIs" dxfId="4174" priority="338" operator="equal">
      <formula>"X"</formula>
    </cfRule>
    <cfRule type="cellIs" dxfId="4173" priority="339" operator="equal">
      <formula>"V"</formula>
    </cfRule>
  </conditionalFormatting>
  <conditionalFormatting sqref="Q339:R339">
    <cfRule type="cellIs" dxfId="4172" priority="336" operator="equal">
      <formula>"X"</formula>
    </cfRule>
    <cfRule type="cellIs" dxfId="4171" priority="337" operator="equal">
      <formula>"V"</formula>
    </cfRule>
  </conditionalFormatting>
  <conditionalFormatting sqref="Q340:R340">
    <cfRule type="cellIs" dxfId="4170" priority="334" operator="equal">
      <formula>"X"</formula>
    </cfRule>
    <cfRule type="cellIs" dxfId="4169" priority="335" operator="equal">
      <formula>"V"</formula>
    </cfRule>
  </conditionalFormatting>
  <conditionalFormatting sqref="Q341:R341">
    <cfRule type="cellIs" dxfId="4168" priority="332" operator="equal">
      <formula>"X"</formula>
    </cfRule>
    <cfRule type="cellIs" dxfId="4167" priority="333" operator="equal">
      <formula>"V"</formula>
    </cfRule>
  </conditionalFormatting>
  <conditionalFormatting sqref="Q342:R342">
    <cfRule type="cellIs" dxfId="4166" priority="330" operator="equal">
      <formula>"X"</formula>
    </cfRule>
    <cfRule type="cellIs" dxfId="4165" priority="331" operator="equal">
      <formula>"V"</formula>
    </cfRule>
  </conditionalFormatting>
  <conditionalFormatting sqref="Q343:R343">
    <cfRule type="cellIs" dxfId="4164" priority="328" operator="equal">
      <formula>"X"</formula>
    </cfRule>
    <cfRule type="cellIs" dxfId="4163" priority="329" operator="equal">
      <formula>"V"</formula>
    </cfRule>
  </conditionalFormatting>
  <conditionalFormatting sqref="Q344:R344">
    <cfRule type="cellIs" dxfId="4162" priority="326" operator="equal">
      <formula>"X"</formula>
    </cfRule>
    <cfRule type="cellIs" dxfId="4161" priority="327" operator="equal">
      <formula>"V"</formula>
    </cfRule>
  </conditionalFormatting>
  <conditionalFormatting sqref="Q345:R345">
    <cfRule type="cellIs" dxfId="4160" priority="324" operator="equal">
      <formula>"X"</formula>
    </cfRule>
    <cfRule type="cellIs" dxfId="4159" priority="325" operator="equal">
      <formula>"V"</formula>
    </cfRule>
  </conditionalFormatting>
  <conditionalFormatting sqref="Q346:R346">
    <cfRule type="cellIs" dxfId="4158" priority="322" operator="equal">
      <formula>"X"</formula>
    </cfRule>
    <cfRule type="cellIs" dxfId="4157" priority="323" operator="equal">
      <formula>"V"</formula>
    </cfRule>
  </conditionalFormatting>
  <conditionalFormatting sqref="Q347:R347">
    <cfRule type="cellIs" dxfId="4156" priority="320" operator="equal">
      <formula>"X"</formula>
    </cfRule>
    <cfRule type="cellIs" dxfId="4155" priority="321" operator="equal">
      <formula>"V"</formula>
    </cfRule>
  </conditionalFormatting>
  <conditionalFormatting sqref="Q350:R350">
    <cfRule type="cellIs" dxfId="4154" priority="318" operator="equal">
      <formula>"X"</formula>
    </cfRule>
    <cfRule type="cellIs" dxfId="4153" priority="319" operator="equal">
      <formula>"V"</formula>
    </cfRule>
  </conditionalFormatting>
  <conditionalFormatting sqref="Q351:R351">
    <cfRule type="cellIs" dxfId="4152" priority="316" operator="equal">
      <formula>"X"</formula>
    </cfRule>
    <cfRule type="cellIs" dxfId="4151" priority="317" operator="equal">
      <formula>"V"</formula>
    </cfRule>
  </conditionalFormatting>
  <conditionalFormatting sqref="Q352:R352">
    <cfRule type="cellIs" dxfId="4150" priority="314" operator="equal">
      <formula>"X"</formula>
    </cfRule>
    <cfRule type="cellIs" dxfId="4149" priority="315" operator="equal">
      <formula>"V"</formula>
    </cfRule>
  </conditionalFormatting>
  <conditionalFormatting sqref="Q353:R353">
    <cfRule type="cellIs" dxfId="4148" priority="312" operator="equal">
      <formula>"X"</formula>
    </cfRule>
    <cfRule type="cellIs" dxfId="4147" priority="313" operator="equal">
      <formula>"V"</formula>
    </cfRule>
  </conditionalFormatting>
  <conditionalFormatting sqref="Q354:R354">
    <cfRule type="cellIs" dxfId="4146" priority="310" operator="equal">
      <formula>"X"</formula>
    </cfRule>
    <cfRule type="cellIs" dxfId="4145" priority="311" operator="equal">
      <formula>"V"</formula>
    </cfRule>
  </conditionalFormatting>
  <conditionalFormatting sqref="Q355:R355">
    <cfRule type="cellIs" dxfId="4144" priority="308" operator="equal">
      <formula>"X"</formula>
    </cfRule>
    <cfRule type="cellIs" dxfId="4143" priority="309" operator="equal">
      <formula>"V"</formula>
    </cfRule>
  </conditionalFormatting>
  <conditionalFormatting sqref="Q410:R410">
    <cfRule type="cellIs" dxfId="4142" priority="222" operator="equal">
      <formula>"X"</formula>
    </cfRule>
    <cfRule type="cellIs" dxfId="4141" priority="223" operator="equal">
      <formula>"V"</formula>
    </cfRule>
  </conditionalFormatting>
  <conditionalFormatting sqref="Q357:R357">
    <cfRule type="cellIs" dxfId="4140" priority="306" operator="equal">
      <formula>"X"</formula>
    </cfRule>
    <cfRule type="cellIs" dxfId="4139" priority="307" operator="equal">
      <formula>"V"</formula>
    </cfRule>
  </conditionalFormatting>
  <conditionalFormatting sqref="Q358:R358">
    <cfRule type="cellIs" dxfId="4138" priority="304" operator="equal">
      <formula>"X"</formula>
    </cfRule>
    <cfRule type="cellIs" dxfId="4137" priority="305" operator="equal">
      <formula>"V"</formula>
    </cfRule>
  </conditionalFormatting>
  <conditionalFormatting sqref="Q359:R359">
    <cfRule type="cellIs" dxfId="4136" priority="302" operator="equal">
      <formula>"X"</formula>
    </cfRule>
    <cfRule type="cellIs" dxfId="4135" priority="303" operator="equal">
      <formula>"V"</formula>
    </cfRule>
  </conditionalFormatting>
  <conditionalFormatting sqref="Q360:R360">
    <cfRule type="cellIs" dxfId="4134" priority="300" operator="equal">
      <formula>"X"</formula>
    </cfRule>
    <cfRule type="cellIs" dxfId="4133" priority="301" operator="equal">
      <formula>"V"</formula>
    </cfRule>
  </conditionalFormatting>
  <conditionalFormatting sqref="Q361:R361">
    <cfRule type="cellIs" dxfId="4132" priority="298" operator="equal">
      <formula>"X"</formula>
    </cfRule>
    <cfRule type="cellIs" dxfId="4131" priority="299" operator="equal">
      <formula>"V"</formula>
    </cfRule>
  </conditionalFormatting>
  <conditionalFormatting sqref="Q362:R362">
    <cfRule type="cellIs" dxfId="4130" priority="296" operator="equal">
      <formula>"X"</formula>
    </cfRule>
    <cfRule type="cellIs" dxfId="4129" priority="297" operator="equal">
      <formula>"V"</formula>
    </cfRule>
  </conditionalFormatting>
  <conditionalFormatting sqref="Q364:R364">
    <cfRule type="cellIs" dxfId="4128" priority="294" operator="equal">
      <formula>"X"</formula>
    </cfRule>
    <cfRule type="cellIs" dxfId="4127" priority="295" operator="equal">
      <formula>"V"</formula>
    </cfRule>
  </conditionalFormatting>
  <conditionalFormatting sqref="Q365:R365">
    <cfRule type="cellIs" dxfId="4126" priority="292" operator="equal">
      <formula>"X"</formula>
    </cfRule>
    <cfRule type="cellIs" dxfId="4125" priority="293" operator="equal">
      <formula>"V"</formula>
    </cfRule>
  </conditionalFormatting>
  <conditionalFormatting sqref="Q366:R366">
    <cfRule type="cellIs" dxfId="4124" priority="290" operator="equal">
      <formula>"X"</formula>
    </cfRule>
    <cfRule type="cellIs" dxfId="4123" priority="291" operator="equal">
      <formula>"V"</formula>
    </cfRule>
  </conditionalFormatting>
  <conditionalFormatting sqref="Q367:R367">
    <cfRule type="cellIs" dxfId="4122" priority="288" operator="equal">
      <formula>"X"</formula>
    </cfRule>
    <cfRule type="cellIs" dxfId="4121" priority="289" operator="equal">
      <formula>"V"</formula>
    </cfRule>
  </conditionalFormatting>
  <conditionalFormatting sqref="Q368:R368">
    <cfRule type="cellIs" dxfId="4120" priority="286" operator="equal">
      <formula>"X"</formula>
    </cfRule>
    <cfRule type="cellIs" dxfId="4119" priority="287" operator="equal">
      <formula>"V"</formula>
    </cfRule>
  </conditionalFormatting>
  <conditionalFormatting sqref="Q369:R369">
    <cfRule type="cellIs" dxfId="4118" priority="284" operator="equal">
      <formula>"X"</formula>
    </cfRule>
    <cfRule type="cellIs" dxfId="4117" priority="285" operator="equal">
      <formula>"V"</formula>
    </cfRule>
  </conditionalFormatting>
  <conditionalFormatting sqref="Q370:R370">
    <cfRule type="cellIs" dxfId="4116" priority="282" operator="equal">
      <formula>"X"</formula>
    </cfRule>
    <cfRule type="cellIs" dxfId="4115" priority="283" operator="equal">
      <formula>"V"</formula>
    </cfRule>
  </conditionalFormatting>
  <conditionalFormatting sqref="Q371:R371">
    <cfRule type="cellIs" dxfId="4114" priority="280" operator="equal">
      <formula>"X"</formula>
    </cfRule>
    <cfRule type="cellIs" dxfId="4113" priority="281" operator="equal">
      <formula>"V"</formula>
    </cfRule>
  </conditionalFormatting>
  <conditionalFormatting sqref="Q372:R372">
    <cfRule type="cellIs" dxfId="4112" priority="278" operator="equal">
      <formula>"X"</formula>
    </cfRule>
    <cfRule type="cellIs" dxfId="4111" priority="279" operator="equal">
      <formula>"V"</formula>
    </cfRule>
  </conditionalFormatting>
  <conditionalFormatting sqref="Q373:R373">
    <cfRule type="cellIs" dxfId="4110" priority="276" operator="equal">
      <formula>"X"</formula>
    </cfRule>
    <cfRule type="cellIs" dxfId="4109" priority="277" operator="equal">
      <formula>"V"</formula>
    </cfRule>
  </conditionalFormatting>
  <conditionalFormatting sqref="Q374:R375">
    <cfRule type="cellIs" dxfId="4108" priority="274" operator="equal">
      <formula>"X"</formula>
    </cfRule>
    <cfRule type="cellIs" dxfId="4107" priority="275" operator="equal">
      <formula>"V"</formula>
    </cfRule>
  </conditionalFormatting>
  <conditionalFormatting sqref="Q376:R376">
    <cfRule type="cellIs" dxfId="4106" priority="272" operator="equal">
      <formula>"X"</formula>
    </cfRule>
    <cfRule type="cellIs" dxfId="4105" priority="273" operator="equal">
      <formula>"V"</formula>
    </cfRule>
  </conditionalFormatting>
  <conditionalFormatting sqref="Q377:R377">
    <cfRule type="cellIs" dxfId="4104" priority="270" operator="equal">
      <formula>"X"</formula>
    </cfRule>
    <cfRule type="cellIs" dxfId="4103" priority="271" operator="equal">
      <formula>"V"</formula>
    </cfRule>
  </conditionalFormatting>
  <conditionalFormatting sqref="Q378:R378">
    <cfRule type="cellIs" dxfId="4102" priority="268" operator="equal">
      <formula>"X"</formula>
    </cfRule>
    <cfRule type="cellIs" dxfId="4101" priority="269" operator="equal">
      <formula>"V"</formula>
    </cfRule>
  </conditionalFormatting>
  <conditionalFormatting sqref="Q379:R380">
    <cfRule type="cellIs" dxfId="4100" priority="266" operator="equal">
      <formula>"X"</formula>
    </cfRule>
    <cfRule type="cellIs" dxfId="4099" priority="267" operator="equal">
      <formula>"V"</formula>
    </cfRule>
  </conditionalFormatting>
  <conditionalFormatting sqref="Q381:R381">
    <cfRule type="cellIs" dxfId="4098" priority="264" operator="equal">
      <formula>"X"</formula>
    </cfRule>
    <cfRule type="cellIs" dxfId="4097" priority="265" operator="equal">
      <formula>"V"</formula>
    </cfRule>
  </conditionalFormatting>
  <conditionalFormatting sqref="Q382:R382">
    <cfRule type="cellIs" dxfId="4096" priority="262" operator="equal">
      <formula>"X"</formula>
    </cfRule>
    <cfRule type="cellIs" dxfId="4095" priority="263" operator="equal">
      <formula>"V"</formula>
    </cfRule>
  </conditionalFormatting>
  <conditionalFormatting sqref="Q383:R385">
    <cfRule type="cellIs" dxfId="4094" priority="260" operator="equal">
      <formula>"X"</formula>
    </cfRule>
    <cfRule type="cellIs" dxfId="4093" priority="261" operator="equal">
      <formula>"V"</formula>
    </cfRule>
  </conditionalFormatting>
  <conditionalFormatting sqref="Q386:R386">
    <cfRule type="cellIs" dxfId="4092" priority="258" operator="equal">
      <formula>"X"</formula>
    </cfRule>
    <cfRule type="cellIs" dxfId="4091" priority="259" operator="equal">
      <formula>"V"</formula>
    </cfRule>
  </conditionalFormatting>
  <conditionalFormatting sqref="Q387:R387">
    <cfRule type="cellIs" dxfId="4090" priority="256" operator="equal">
      <formula>"X"</formula>
    </cfRule>
    <cfRule type="cellIs" dxfId="4089" priority="257" operator="equal">
      <formula>"V"</formula>
    </cfRule>
  </conditionalFormatting>
  <conditionalFormatting sqref="Q388:R388">
    <cfRule type="cellIs" dxfId="4088" priority="254" operator="equal">
      <formula>"X"</formula>
    </cfRule>
    <cfRule type="cellIs" dxfId="4087" priority="255" operator="equal">
      <formula>"V"</formula>
    </cfRule>
  </conditionalFormatting>
  <conditionalFormatting sqref="Q356:R356">
    <cfRule type="cellIs" dxfId="4086" priority="252" operator="equal">
      <formula>"X"</formula>
    </cfRule>
    <cfRule type="cellIs" dxfId="4085" priority="253" operator="equal">
      <formula>"V"</formula>
    </cfRule>
  </conditionalFormatting>
  <conditionalFormatting sqref="Q389:R389">
    <cfRule type="cellIs" dxfId="4084" priority="250" operator="equal">
      <formula>"X"</formula>
    </cfRule>
    <cfRule type="cellIs" dxfId="4083" priority="251" operator="equal">
      <formula>"V"</formula>
    </cfRule>
  </conditionalFormatting>
  <conditionalFormatting sqref="Q390:R390">
    <cfRule type="cellIs" dxfId="4082" priority="248" operator="equal">
      <formula>"X"</formula>
    </cfRule>
    <cfRule type="cellIs" dxfId="4081" priority="249" operator="equal">
      <formula>"V"</formula>
    </cfRule>
  </conditionalFormatting>
  <conditionalFormatting sqref="Q391:R391">
    <cfRule type="cellIs" dxfId="4080" priority="246" operator="equal">
      <formula>"X"</formula>
    </cfRule>
    <cfRule type="cellIs" dxfId="4079" priority="247" operator="equal">
      <formula>"V"</formula>
    </cfRule>
  </conditionalFormatting>
  <conditionalFormatting sqref="Q399:R399">
    <cfRule type="cellIs" dxfId="4078" priority="244" operator="equal">
      <formula>"X"</formula>
    </cfRule>
    <cfRule type="cellIs" dxfId="4077" priority="245" operator="equal">
      <formula>"V"</formula>
    </cfRule>
  </conditionalFormatting>
  <conditionalFormatting sqref="Q400:R400">
    <cfRule type="cellIs" dxfId="4076" priority="242" operator="equal">
      <formula>"X"</formula>
    </cfRule>
    <cfRule type="cellIs" dxfId="4075" priority="243" operator="equal">
      <formula>"V"</formula>
    </cfRule>
  </conditionalFormatting>
  <conditionalFormatting sqref="Q401:R401">
    <cfRule type="cellIs" dxfId="4074" priority="240" operator="equal">
      <formula>"X"</formula>
    </cfRule>
    <cfRule type="cellIs" dxfId="4073" priority="241" operator="equal">
      <formula>"V"</formula>
    </cfRule>
  </conditionalFormatting>
  <conditionalFormatting sqref="Q402:R402">
    <cfRule type="cellIs" dxfId="4072" priority="238" operator="equal">
      <formula>"X"</formula>
    </cfRule>
    <cfRule type="cellIs" dxfId="4071" priority="239" operator="equal">
      <formula>"V"</formula>
    </cfRule>
  </conditionalFormatting>
  <conditionalFormatting sqref="Q403:R403">
    <cfRule type="cellIs" dxfId="4070" priority="236" operator="equal">
      <formula>"X"</formula>
    </cfRule>
    <cfRule type="cellIs" dxfId="4069" priority="237" operator="equal">
      <formula>"V"</formula>
    </cfRule>
  </conditionalFormatting>
  <conditionalFormatting sqref="Q404:R404">
    <cfRule type="cellIs" dxfId="4068" priority="234" operator="equal">
      <formula>"X"</formula>
    </cfRule>
    <cfRule type="cellIs" dxfId="4067" priority="235" operator="equal">
      <formula>"V"</formula>
    </cfRule>
  </conditionalFormatting>
  <conditionalFormatting sqref="Q405:R405">
    <cfRule type="cellIs" dxfId="4066" priority="232" operator="equal">
      <formula>"X"</formula>
    </cfRule>
    <cfRule type="cellIs" dxfId="4065" priority="233" operator="equal">
      <formula>"V"</formula>
    </cfRule>
  </conditionalFormatting>
  <conditionalFormatting sqref="Q406:R406">
    <cfRule type="cellIs" dxfId="4064" priority="230" operator="equal">
      <formula>"X"</formula>
    </cfRule>
    <cfRule type="cellIs" dxfId="4063" priority="231" operator="equal">
      <formula>"V"</formula>
    </cfRule>
  </conditionalFormatting>
  <conditionalFormatting sqref="Q407:R407">
    <cfRule type="cellIs" dxfId="4062" priority="228" operator="equal">
      <formula>"X"</formula>
    </cfRule>
    <cfRule type="cellIs" dxfId="4061" priority="229" operator="equal">
      <formula>"V"</formula>
    </cfRule>
  </conditionalFormatting>
  <conditionalFormatting sqref="Q408:R408">
    <cfRule type="cellIs" dxfId="4060" priority="226" operator="equal">
      <formula>"X"</formula>
    </cfRule>
    <cfRule type="cellIs" dxfId="4059" priority="227" operator="equal">
      <formula>"V"</formula>
    </cfRule>
  </conditionalFormatting>
  <conditionalFormatting sqref="Q409:R409">
    <cfRule type="cellIs" dxfId="4058" priority="224" operator="equal">
      <formula>"X"</formula>
    </cfRule>
    <cfRule type="cellIs" dxfId="4057" priority="225" operator="equal">
      <formula>"V"</formula>
    </cfRule>
  </conditionalFormatting>
  <conditionalFormatting sqref="Q416:R416">
    <cfRule type="cellIs" dxfId="4056" priority="216" operator="equal">
      <formula>"X"</formula>
    </cfRule>
    <cfRule type="cellIs" dxfId="4055" priority="217" operator="equal">
      <formula>"V"</formula>
    </cfRule>
  </conditionalFormatting>
  <conditionalFormatting sqref="Q411:R411">
    <cfRule type="cellIs" dxfId="4054" priority="220" operator="equal">
      <formula>"X"</formula>
    </cfRule>
    <cfRule type="cellIs" dxfId="4053" priority="221" operator="equal">
      <formula>"V"</formula>
    </cfRule>
  </conditionalFormatting>
  <conditionalFormatting sqref="Q412:R415">
    <cfRule type="cellIs" dxfId="4052" priority="218" operator="equal">
      <formula>"X"</formula>
    </cfRule>
    <cfRule type="cellIs" dxfId="4051" priority="219" operator="equal">
      <formula>"V"</formula>
    </cfRule>
  </conditionalFormatting>
  <conditionalFormatting sqref="Q417:R419">
    <cfRule type="cellIs" dxfId="4050" priority="214" operator="equal">
      <formula>"X"</formula>
    </cfRule>
    <cfRule type="cellIs" dxfId="4049" priority="215" operator="equal">
      <formula>"V"</formula>
    </cfRule>
  </conditionalFormatting>
  <conditionalFormatting sqref="Q420:R421">
    <cfRule type="cellIs" dxfId="4048" priority="212" operator="equal">
      <formula>"X"</formula>
    </cfRule>
    <cfRule type="cellIs" dxfId="4047" priority="213" operator="equal">
      <formula>"V"</formula>
    </cfRule>
  </conditionalFormatting>
  <conditionalFormatting sqref="Q422:R422">
    <cfRule type="cellIs" dxfId="4046" priority="210" operator="equal">
      <formula>"X"</formula>
    </cfRule>
    <cfRule type="cellIs" dxfId="4045" priority="211" operator="equal">
      <formula>"V"</formula>
    </cfRule>
  </conditionalFormatting>
  <conditionalFormatting sqref="Q423:R423">
    <cfRule type="cellIs" dxfId="4044" priority="208" operator="equal">
      <formula>"X"</formula>
    </cfRule>
    <cfRule type="cellIs" dxfId="4043" priority="209" operator="equal">
      <formula>"V"</formula>
    </cfRule>
  </conditionalFormatting>
  <conditionalFormatting sqref="Q424:R424">
    <cfRule type="cellIs" dxfId="4042" priority="206" operator="equal">
      <formula>"X"</formula>
    </cfRule>
    <cfRule type="cellIs" dxfId="4041" priority="207" operator="equal">
      <formula>"V"</formula>
    </cfRule>
  </conditionalFormatting>
  <conditionalFormatting sqref="Q425:R425">
    <cfRule type="cellIs" dxfId="4040" priority="204" operator="equal">
      <formula>"X"</formula>
    </cfRule>
    <cfRule type="cellIs" dxfId="4039" priority="205" operator="equal">
      <formula>"V"</formula>
    </cfRule>
  </conditionalFormatting>
  <conditionalFormatting sqref="Q426:R426">
    <cfRule type="cellIs" dxfId="4038" priority="202" operator="equal">
      <formula>"X"</formula>
    </cfRule>
    <cfRule type="cellIs" dxfId="4037" priority="203" operator="equal">
      <formula>"V"</formula>
    </cfRule>
  </conditionalFormatting>
  <conditionalFormatting sqref="Q427:R427">
    <cfRule type="cellIs" dxfId="4036" priority="200" operator="equal">
      <formula>"X"</formula>
    </cfRule>
    <cfRule type="cellIs" dxfId="4035" priority="201" operator="equal">
      <formula>"V"</formula>
    </cfRule>
  </conditionalFormatting>
  <conditionalFormatting sqref="Q428:R428">
    <cfRule type="cellIs" dxfId="4034" priority="198" operator="equal">
      <formula>"X"</formula>
    </cfRule>
    <cfRule type="cellIs" dxfId="4033" priority="199" operator="equal">
      <formula>"V"</formula>
    </cfRule>
  </conditionalFormatting>
  <conditionalFormatting sqref="Q429:R429">
    <cfRule type="cellIs" dxfId="4032" priority="196" operator="equal">
      <formula>"X"</formula>
    </cfRule>
    <cfRule type="cellIs" dxfId="4031" priority="197" operator="equal">
      <formula>"V"</formula>
    </cfRule>
  </conditionalFormatting>
  <conditionalFormatting sqref="Q430:R430">
    <cfRule type="cellIs" dxfId="4030" priority="194" operator="equal">
      <formula>"X"</formula>
    </cfRule>
    <cfRule type="cellIs" dxfId="4029" priority="195" operator="equal">
      <formula>"V"</formula>
    </cfRule>
  </conditionalFormatting>
  <conditionalFormatting sqref="Q431:R431">
    <cfRule type="cellIs" dxfId="4028" priority="192" operator="equal">
      <formula>"X"</formula>
    </cfRule>
    <cfRule type="cellIs" dxfId="4027" priority="193" operator="equal">
      <formula>"V"</formula>
    </cfRule>
  </conditionalFormatting>
  <conditionalFormatting sqref="Q432:R432">
    <cfRule type="cellIs" dxfId="4026" priority="190" operator="equal">
      <formula>"X"</formula>
    </cfRule>
    <cfRule type="cellIs" dxfId="4025" priority="191" operator="equal">
      <formula>"V"</formula>
    </cfRule>
  </conditionalFormatting>
  <conditionalFormatting sqref="Q433:R433">
    <cfRule type="cellIs" dxfId="4024" priority="188" operator="equal">
      <formula>"X"</formula>
    </cfRule>
    <cfRule type="cellIs" dxfId="4023" priority="189" operator="equal">
      <formula>"V"</formula>
    </cfRule>
  </conditionalFormatting>
  <conditionalFormatting sqref="Q438:R440">
    <cfRule type="cellIs" dxfId="4022" priority="186" operator="equal">
      <formula>"X"</formula>
    </cfRule>
    <cfRule type="cellIs" dxfId="4021" priority="187" operator="equal">
      <formula>"V"</formula>
    </cfRule>
  </conditionalFormatting>
  <conditionalFormatting sqref="Q434:R434">
    <cfRule type="cellIs" dxfId="4020" priority="184" operator="equal">
      <formula>"X"</formula>
    </cfRule>
    <cfRule type="cellIs" dxfId="4019" priority="185" operator="equal">
      <formula>"V"</formula>
    </cfRule>
  </conditionalFormatting>
  <conditionalFormatting sqref="Q435:R435">
    <cfRule type="cellIs" dxfId="4018" priority="182" operator="equal">
      <formula>"X"</formula>
    </cfRule>
    <cfRule type="cellIs" dxfId="4017" priority="183" operator="equal">
      <formula>"V"</formula>
    </cfRule>
  </conditionalFormatting>
  <conditionalFormatting sqref="Q436:R436">
    <cfRule type="cellIs" dxfId="4016" priority="180" operator="equal">
      <formula>"X"</formula>
    </cfRule>
    <cfRule type="cellIs" dxfId="4015" priority="181" operator="equal">
      <formula>"V"</formula>
    </cfRule>
  </conditionalFormatting>
  <conditionalFormatting sqref="Q437:R437">
    <cfRule type="cellIs" dxfId="4014" priority="178" operator="equal">
      <formula>"X"</formula>
    </cfRule>
    <cfRule type="cellIs" dxfId="4013" priority="179" operator="equal">
      <formula>"V"</formula>
    </cfRule>
  </conditionalFormatting>
  <conditionalFormatting sqref="Q441:R441">
    <cfRule type="cellIs" dxfId="4012" priority="176" operator="equal">
      <formula>"X"</formula>
    </cfRule>
    <cfRule type="cellIs" dxfId="4011" priority="177" operator="equal">
      <formula>"V"</formula>
    </cfRule>
  </conditionalFormatting>
  <conditionalFormatting sqref="Q442:R443">
    <cfRule type="cellIs" dxfId="4010" priority="174" operator="equal">
      <formula>"X"</formula>
    </cfRule>
    <cfRule type="cellIs" dxfId="4009" priority="175" operator="equal">
      <formula>"V"</formula>
    </cfRule>
  </conditionalFormatting>
  <conditionalFormatting sqref="Q445:R449">
    <cfRule type="cellIs" dxfId="4008" priority="172" operator="equal">
      <formula>"X"</formula>
    </cfRule>
    <cfRule type="cellIs" dxfId="4007" priority="173" operator="equal">
      <formula>"V"</formula>
    </cfRule>
  </conditionalFormatting>
  <conditionalFormatting sqref="N459:P461">
    <cfRule type="cellIs" dxfId="4006" priority="164" operator="equal">
      <formula>"X"</formula>
    </cfRule>
    <cfRule type="cellIs" dxfId="4005" priority="165" operator="equal">
      <formula>"V"</formula>
    </cfRule>
  </conditionalFormatting>
  <conditionalFormatting sqref="L457:R458">
    <cfRule type="cellIs" dxfId="4004" priority="168" operator="equal">
      <formula>"X"</formula>
    </cfRule>
    <cfRule type="cellIs" dxfId="4003" priority="169" operator="equal">
      <formula>"V"</formula>
    </cfRule>
  </conditionalFormatting>
  <conditionalFormatting sqref="L459:M461 Q459:R461">
    <cfRule type="cellIs" dxfId="4002" priority="166" operator="equal">
      <formula>"X"</formula>
    </cfRule>
    <cfRule type="cellIs" dxfId="4001" priority="167" operator="equal">
      <formula>"V"</formula>
    </cfRule>
  </conditionalFormatting>
  <conditionalFormatting sqref="L462:R462">
    <cfRule type="cellIs" dxfId="4000" priority="162" operator="equal">
      <formula>"X"</formula>
    </cfRule>
    <cfRule type="cellIs" dxfId="3999" priority="163" operator="equal">
      <formula>"V"</formula>
    </cfRule>
  </conditionalFormatting>
  <conditionalFormatting sqref="U8">
    <cfRule type="cellIs" dxfId="3998" priority="161" operator="equal">
      <formula>"F2&gt;$G2"</formula>
    </cfRule>
  </conditionalFormatting>
  <conditionalFormatting sqref="L174:R175">
    <cfRule type="cellIs" dxfId="3997" priority="159" operator="equal">
      <formula>"X"</formula>
    </cfRule>
    <cfRule type="cellIs" dxfId="3996" priority="160" operator="equal">
      <formula>"V"</formula>
    </cfRule>
  </conditionalFormatting>
  <conditionalFormatting sqref="AL1:AU4 AL6:AU11 AL602:AU1048576">
    <cfRule type="cellIs" dxfId="3995" priority="155" operator="equal">
      <formula>"NS"</formula>
    </cfRule>
    <cfRule type="cellIs" dxfId="3994" priority="156" operator="equal">
      <formula>"NA"</formula>
    </cfRule>
    <cfRule type="cellIs" dxfId="3993" priority="157" operator="equal">
      <formula>"X"</formula>
    </cfRule>
    <cfRule type="cellIs" dxfId="3992" priority="158" operator="equal">
      <formula>"V"</formula>
    </cfRule>
  </conditionalFormatting>
  <conditionalFormatting sqref="L323:R323">
    <cfRule type="cellIs" dxfId="3991" priority="153" operator="equal">
      <formula>"X"</formula>
    </cfRule>
    <cfRule type="cellIs" dxfId="3990" priority="154" operator="equal">
      <formula>"V"</formula>
    </cfRule>
  </conditionalFormatting>
  <conditionalFormatting sqref="Q30:R30">
    <cfRule type="cellIs" dxfId="3989" priority="151" operator="equal">
      <formula>"X"</formula>
    </cfRule>
    <cfRule type="cellIs" dxfId="3988" priority="152" operator="equal">
      <formula>"V"</formula>
    </cfRule>
  </conditionalFormatting>
  <conditionalFormatting sqref="L30:P30">
    <cfRule type="cellIs" dxfId="3987" priority="149" operator="equal">
      <formula>"X"</formula>
    </cfRule>
    <cfRule type="cellIs" dxfId="3986" priority="150" operator="equal">
      <formula>"V"</formula>
    </cfRule>
  </conditionalFormatting>
  <conditionalFormatting sqref="L44:P44">
    <cfRule type="cellIs" dxfId="3985" priority="147" operator="equal">
      <formula>"X"</formula>
    </cfRule>
    <cfRule type="cellIs" dxfId="3984" priority="148" operator="equal">
      <formula>"V"</formula>
    </cfRule>
  </conditionalFormatting>
  <conditionalFormatting sqref="L180:O180">
    <cfRule type="cellIs" dxfId="3983" priority="145" operator="equal">
      <formula>"X"</formula>
    </cfRule>
    <cfRule type="cellIs" dxfId="3982" priority="146" operator="equal">
      <formula>"V"</formula>
    </cfRule>
  </conditionalFormatting>
  <conditionalFormatting sqref="L195:R195">
    <cfRule type="cellIs" dxfId="3981" priority="143" operator="equal">
      <formula>"X"</formula>
    </cfRule>
    <cfRule type="cellIs" dxfId="3980" priority="144" operator="equal">
      <formula>"V"</formula>
    </cfRule>
  </conditionalFormatting>
  <conditionalFormatting sqref="L210:P211">
    <cfRule type="cellIs" dxfId="3979" priority="141" operator="equal">
      <formula>"X"</formula>
    </cfRule>
    <cfRule type="cellIs" dxfId="3978" priority="142" operator="equal">
      <formula>"V"</formula>
    </cfRule>
  </conditionalFormatting>
  <conditionalFormatting sqref="L470:R470">
    <cfRule type="cellIs" dxfId="3977" priority="139" operator="equal">
      <formula>"X"</formula>
    </cfRule>
    <cfRule type="cellIs" dxfId="3976" priority="140" operator="equal">
      <formula>"V"</formula>
    </cfRule>
  </conditionalFormatting>
  <conditionalFormatting sqref="N466:P468">
    <cfRule type="cellIs" dxfId="3975" priority="135" operator="equal">
      <formula>"X"</formula>
    </cfRule>
    <cfRule type="cellIs" dxfId="3974" priority="136" operator="equal">
      <formula>"V"</formula>
    </cfRule>
  </conditionalFormatting>
  <conditionalFormatting sqref="L466:M468 Q466:R468">
    <cfRule type="cellIs" dxfId="3973" priority="137" operator="equal">
      <formula>"X"</formula>
    </cfRule>
    <cfRule type="cellIs" dxfId="3972" priority="138" operator="equal">
      <formula>"V"</formula>
    </cfRule>
  </conditionalFormatting>
  <conditionalFormatting sqref="L469:R469">
    <cfRule type="cellIs" dxfId="3971" priority="133" operator="equal">
      <formula>"X"</formula>
    </cfRule>
    <cfRule type="cellIs" dxfId="3970" priority="134" operator="equal">
      <formula>"V"</formula>
    </cfRule>
  </conditionalFormatting>
  <conditionalFormatting sqref="L464:R465">
    <cfRule type="cellIs" dxfId="3969" priority="131" operator="equal">
      <formula>"X"</formula>
    </cfRule>
    <cfRule type="cellIs" dxfId="3968" priority="132" operator="equal">
      <formula>"V"</formula>
    </cfRule>
  </conditionalFormatting>
  <conditionalFormatting sqref="AL12:AU126 AL456:AU509 AL513:AU593 AL289:AU451 AL282:AU286 AL130:AU280">
    <cfRule type="cellIs" dxfId="3967" priority="124" operator="equal">
      <formula>"NA"</formula>
    </cfRule>
    <cfRule type="cellIs" dxfId="3966" priority="125" operator="equal">
      <formula>"NS"</formula>
    </cfRule>
    <cfRule type="cellIs" dxfId="3965" priority="126" operator="equal">
      <formula>"S"</formula>
    </cfRule>
    <cfRule type="cellIs" dxfId="3964" priority="127" operator="equal">
      <formula>"A"</formula>
    </cfRule>
    <cfRule type="cellIs" dxfId="3963" priority="128" operator="equal">
      <formula>"X"</formula>
    </cfRule>
    <cfRule type="cellIs" dxfId="3962" priority="129" operator="equal">
      <formula>"L"</formula>
    </cfRule>
    <cfRule type="cellIs" dxfId="3961" priority="130" operator="equal">
      <formula>"V"</formula>
    </cfRule>
  </conditionalFormatting>
  <conditionalFormatting sqref="Q452:R452">
    <cfRule type="cellIs" dxfId="3960" priority="122" operator="equal">
      <formula>"X"</formula>
    </cfRule>
    <cfRule type="cellIs" dxfId="3959" priority="123" operator="equal">
      <formula>"V"</formula>
    </cfRule>
  </conditionalFormatting>
  <conditionalFormatting sqref="AL452:AU452">
    <cfRule type="cellIs" dxfId="3958" priority="115" operator="equal">
      <formula>"NA"</formula>
    </cfRule>
    <cfRule type="cellIs" dxfId="3957" priority="116" operator="equal">
      <formula>"NS"</formula>
    </cfRule>
    <cfRule type="cellIs" dxfId="3956" priority="117" operator="equal">
      <formula>"S"</formula>
    </cfRule>
    <cfRule type="cellIs" dxfId="3955" priority="118" operator="equal">
      <formula>"A"</formula>
    </cfRule>
    <cfRule type="cellIs" dxfId="3954" priority="119" operator="equal">
      <formula>"X"</formula>
    </cfRule>
    <cfRule type="cellIs" dxfId="3953" priority="120" operator="equal">
      <formula>"L"</formula>
    </cfRule>
    <cfRule type="cellIs" dxfId="3952" priority="121" operator="equal">
      <formula>"V"</formula>
    </cfRule>
  </conditionalFormatting>
  <conditionalFormatting sqref="L127:R127">
    <cfRule type="cellIs" dxfId="3951" priority="113" operator="equal">
      <formula>"X"</formula>
    </cfRule>
    <cfRule type="cellIs" dxfId="3950" priority="114" operator="equal">
      <formula>"V"</formula>
    </cfRule>
  </conditionalFormatting>
  <conditionalFormatting sqref="AL127:AU127">
    <cfRule type="cellIs" dxfId="3949" priority="106" operator="equal">
      <formula>"NA"</formula>
    </cfRule>
    <cfRule type="cellIs" dxfId="3948" priority="107" operator="equal">
      <formula>"NS"</formula>
    </cfRule>
    <cfRule type="cellIs" dxfId="3947" priority="108" operator="equal">
      <formula>"S"</formula>
    </cfRule>
    <cfRule type="cellIs" dxfId="3946" priority="109" operator="equal">
      <formula>"A"</formula>
    </cfRule>
    <cfRule type="cellIs" dxfId="3945" priority="110" operator="equal">
      <formula>"X"</formula>
    </cfRule>
    <cfRule type="cellIs" dxfId="3944" priority="111" operator="equal">
      <formula>"L"</formula>
    </cfRule>
    <cfRule type="cellIs" dxfId="3943" priority="112" operator="equal">
      <formula>"V"</formula>
    </cfRule>
  </conditionalFormatting>
  <conditionalFormatting sqref="L129:R129">
    <cfRule type="cellIs" dxfId="3942" priority="104" operator="equal">
      <formula>"X"</formula>
    </cfRule>
    <cfRule type="cellIs" dxfId="3941" priority="105" operator="equal">
      <formula>"V"</formula>
    </cfRule>
  </conditionalFormatting>
  <conditionalFormatting sqref="AL129:AU129">
    <cfRule type="cellIs" dxfId="3940" priority="97" operator="equal">
      <formula>"NA"</formula>
    </cfRule>
    <cfRule type="cellIs" dxfId="3939" priority="98" operator="equal">
      <formula>"NS"</formula>
    </cfRule>
    <cfRule type="cellIs" dxfId="3938" priority="99" operator="equal">
      <formula>"S"</formula>
    </cfRule>
    <cfRule type="cellIs" dxfId="3937" priority="100" operator="equal">
      <formula>"A"</formula>
    </cfRule>
    <cfRule type="cellIs" dxfId="3936" priority="101" operator="equal">
      <formula>"X"</formula>
    </cfRule>
    <cfRule type="cellIs" dxfId="3935" priority="102" operator="equal">
      <formula>"L"</formula>
    </cfRule>
    <cfRule type="cellIs" dxfId="3934" priority="103" operator="equal">
      <formula>"V"</formula>
    </cfRule>
  </conditionalFormatting>
  <conditionalFormatting sqref="L128:R128">
    <cfRule type="cellIs" dxfId="3933" priority="95" operator="equal">
      <formula>"X"</formula>
    </cfRule>
    <cfRule type="cellIs" dxfId="3932" priority="96" operator="equal">
      <formula>"V"</formula>
    </cfRule>
  </conditionalFormatting>
  <conditionalFormatting sqref="AL128:AU128">
    <cfRule type="cellIs" dxfId="3931" priority="88" operator="equal">
      <formula>"NA"</formula>
    </cfRule>
    <cfRule type="cellIs" dxfId="3930" priority="89" operator="equal">
      <formula>"NS"</formula>
    </cfRule>
    <cfRule type="cellIs" dxfId="3929" priority="90" operator="equal">
      <formula>"S"</formula>
    </cfRule>
    <cfRule type="cellIs" dxfId="3928" priority="91" operator="equal">
      <formula>"A"</formula>
    </cfRule>
    <cfRule type="cellIs" dxfId="3927" priority="92" operator="equal">
      <formula>"X"</formula>
    </cfRule>
    <cfRule type="cellIs" dxfId="3926" priority="93" operator="equal">
      <formula>"L"</formula>
    </cfRule>
    <cfRule type="cellIs" dxfId="3925" priority="94" operator="equal">
      <formula>"V"</formula>
    </cfRule>
  </conditionalFormatting>
  <conditionalFormatting sqref="L594:R601">
    <cfRule type="cellIs" dxfId="3924" priority="86" operator="equal">
      <formula>"X"</formula>
    </cfRule>
    <cfRule type="cellIs" dxfId="3923" priority="87" operator="equal">
      <formula>"V"</formula>
    </cfRule>
  </conditionalFormatting>
  <conditionalFormatting sqref="AL594:AU601">
    <cfRule type="cellIs" dxfId="3922" priority="82" operator="equal">
      <formula>"NS"</formula>
    </cfRule>
    <cfRule type="cellIs" dxfId="3921" priority="83" operator="equal">
      <formula>"NA"</formula>
    </cfRule>
    <cfRule type="cellIs" dxfId="3920" priority="84" operator="equal">
      <formula>"X"</formula>
    </cfRule>
    <cfRule type="cellIs" dxfId="3919" priority="85" operator="equal">
      <formula>"V"</formula>
    </cfRule>
  </conditionalFormatting>
  <conditionalFormatting sqref="L512:R512">
    <cfRule type="cellIs" dxfId="3918" priority="80" operator="equal">
      <formula>"X"</formula>
    </cfRule>
    <cfRule type="cellIs" dxfId="3917" priority="81" operator="equal">
      <formula>"V"</formula>
    </cfRule>
  </conditionalFormatting>
  <conditionalFormatting sqref="AL512:AU512">
    <cfRule type="cellIs" dxfId="3916" priority="73" operator="equal">
      <formula>"NA"</formula>
    </cfRule>
    <cfRule type="cellIs" dxfId="3915" priority="74" operator="equal">
      <formula>"NS"</formula>
    </cfRule>
    <cfRule type="cellIs" dxfId="3914" priority="75" operator="equal">
      <formula>"S"</formula>
    </cfRule>
    <cfRule type="cellIs" dxfId="3913" priority="76" operator="equal">
      <formula>"A"</formula>
    </cfRule>
    <cfRule type="cellIs" dxfId="3912" priority="77" operator="equal">
      <formula>"X"</formula>
    </cfRule>
    <cfRule type="cellIs" dxfId="3911" priority="78" operator="equal">
      <formula>"L"</formula>
    </cfRule>
    <cfRule type="cellIs" dxfId="3910" priority="79" operator="equal">
      <formula>"V"</formula>
    </cfRule>
  </conditionalFormatting>
  <conditionalFormatting sqref="L511:R511">
    <cfRule type="cellIs" dxfId="3909" priority="71" operator="equal">
      <formula>"X"</formula>
    </cfRule>
    <cfRule type="cellIs" dxfId="3908" priority="72" operator="equal">
      <formula>"V"</formula>
    </cfRule>
  </conditionalFormatting>
  <conditionalFormatting sqref="AL511:AU511">
    <cfRule type="cellIs" dxfId="3907" priority="64" operator="equal">
      <formula>"NA"</formula>
    </cfRule>
    <cfRule type="cellIs" dxfId="3906" priority="65" operator="equal">
      <formula>"NS"</formula>
    </cfRule>
    <cfRule type="cellIs" dxfId="3905" priority="66" operator="equal">
      <formula>"S"</formula>
    </cfRule>
    <cfRule type="cellIs" dxfId="3904" priority="67" operator="equal">
      <formula>"A"</formula>
    </cfRule>
    <cfRule type="cellIs" dxfId="3903" priority="68" operator="equal">
      <formula>"X"</formula>
    </cfRule>
    <cfRule type="cellIs" dxfId="3902" priority="69" operator="equal">
      <formula>"L"</formula>
    </cfRule>
    <cfRule type="cellIs" dxfId="3901" priority="70" operator="equal">
      <formula>"V"</formula>
    </cfRule>
  </conditionalFormatting>
  <conditionalFormatting sqref="L510:R510">
    <cfRule type="cellIs" dxfId="3900" priority="62" operator="equal">
      <formula>"X"</formula>
    </cfRule>
    <cfRule type="cellIs" dxfId="3899" priority="63" operator="equal">
      <formula>"V"</formula>
    </cfRule>
  </conditionalFormatting>
  <conditionalFormatting sqref="AL510:AU510">
    <cfRule type="cellIs" dxfId="3898" priority="55" operator="equal">
      <formula>"NA"</formula>
    </cfRule>
    <cfRule type="cellIs" dxfId="3897" priority="56" operator="equal">
      <formula>"NS"</formula>
    </cfRule>
    <cfRule type="cellIs" dxfId="3896" priority="57" operator="equal">
      <formula>"S"</formula>
    </cfRule>
    <cfRule type="cellIs" dxfId="3895" priority="58" operator="equal">
      <formula>"A"</formula>
    </cfRule>
    <cfRule type="cellIs" dxfId="3894" priority="59" operator="equal">
      <formula>"X"</formula>
    </cfRule>
    <cfRule type="cellIs" dxfId="3893" priority="60" operator="equal">
      <formula>"L"</formula>
    </cfRule>
    <cfRule type="cellIs" dxfId="3892" priority="61" operator="equal">
      <formula>"V"</formula>
    </cfRule>
  </conditionalFormatting>
  <conditionalFormatting sqref="L287:R288">
    <cfRule type="cellIs" dxfId="3891" priority="53" operator="equal">
      <formula>"X"</formula>
    </cfRule>
    <cfRule type="cellIs" dxfId="3890" priority="54" operator="equal">
      <formula>"V"</formula>
    </cfRule>
  </conditionalFormatting>
  <conditionalFormatting sqref="AL287:AU288">
    <cfRule type="cellIs" dxfId="3889" priority="46" operator="equal">
      <formula>"NA"</formula>
    </cfRule>
    <cfRule type="cellIs" dxfId="3888" priority="47" operator="equal">
      <formula>"NS"</formula>
    </cfRule>
    <cfRule type="cellIs" dxfId="3887" priority="48" operator="equal">
      <formula>"S"</formula>
    </cfRule>
    <cfRule type="cellIs" dxfId="3886" priority="49" operator="equal">
      <formula>"A"</formula>
    </cfRule>
    <cfRule type="cellIs" dxfId="3885" priority="50" operator="equal">
      <formula>"X"</formula>
    </cfRule>
    <cfRule type="cellIs" dxfId="3884" priority="51" operator="equal">
      <formula>"L"</formula>
    </cfRule>
    <cfRule type="cellIs" dxfId="3883" priority="52" operator="equal">
      <formula>"V"</formula>
    </cfRule>
  </conditionalFormatting>
  <conditionalFormatting sqref="Q453:R453">
    <cfRule type="cellIs" dxfId="3882" priority="35" operator="equal">
      <formula>"X"</formula>
    </cfRule>
    <cfRule type="cellIs" dxfId="3881" priority="36" operator="equal">
      <formula>"V"</formula>
    </cfRule>
  </conditionalFormatting>
  <conditionalFormatting sqref="AL453:AU453">
    <cfRule type="cellIs" dxfId="3880" priority="28" operator="equal">
      <formula>"NA"</formula>
    </cfRule>
    <cfRule type="cellIs" dxfId="3879" priority="29" operator="equal">
      <formula>"NS"</formula>
    </cfRule>
    <cfRule type="cellIs" dxfId="3878" priority="30" operator="equal">
      <formula>"S"</formula>
    </cfRule>
    <cfRule type="cellIs" dxfId="3877" priority="31" operator="equal">
      <formula>"A"</formula>
    </cfRule>
    <cfRule type="cellIs" dxfId="3876" priority="32" operator="equal">
      <formula>"X"</formula>
    </cfRule>
    <cfRule type="cellIs" dxfId="3875" priority="33" operator="equal">
      <formula>"L"</formula>
    </cfRule>
    <cfRule type="cellIs" dxfId="3874" priority="34" operator="equal">
      <formula>"V"</formula>
    </cfRule>
  </conditionalFormatting>
  <conditionalFormatting sqref="Q455:R455">
    <cfRule type="cellIs" dxfId="3873" priority="26" operator="equal">
      <formula>"X"</formula>
    </cfRule>
    <cfRule type="cellIs" dxfId="3872" priority="27" operator="equal">
      <formula>"V"</formula>
    </cfRule>
  </conditionalFormatting>
  <conditionalFormatting sqref="AL455:AU455">
    <cfRule type="cellIs" dxfId="3871" priority="19" operator="equal">
      <formula>"NA"</formula>
    </cfRule>
    <cfRule type="cellIs" dxfId="3870" priority="20" operator="equal">
      <formula>"NS"</formula>
    </cfRule>
    <cfRule type="cellIs" dxfId="3869" priority="21" operator="equal">
      <formula>"S"</formula>
    </cfRule>
    <cfRule type="cellIs" dxfId="3868" priority="22" operator="equal">
      <formula>"A"</formula>
    </cfRule>
    <cfRule type="cellIs" dxfId="3867" priority="23" operator="equal">
      <formula>"X"</formula>
    </cfRule>
    <cfRule type="cellIs" dxfId="3866" priority="24" operator="equal">
      <formula>"L"</formula>
    </cfRule>
    <cfRule type="cellIs" dxfId="3865" priority="25" operator="equal">
      <formula>"V"</formula>
    </cfRule>
  </conditionalFormatting>
  <conditionalFormatting sqref="Q454:R454">
    <cfRule type="cellIs" dxfId="3864" priority="17" operator="equal">
      <formula>"X"</formula>
    </cfRule>
    <cfRule type="cellIs" dxfId="3863" priority="18" operator="equal">
      <formula>"V"</formula>
    </cfRule>
  </conditionalFormatting>
  <conditionalFormatting sqref="AL454:AU454">
    <cfRule type="cellIs" dxfId="3862" priority="10" operator="equal">
      <formula>"NA"</formula>
    </cfRule>
    <cfRule type="cellIs" dxfId="3861" priority="11" operator="equal">
      <formula>"NS"</formula>
    </cfRule>
    <cfRule type="cellIs" dxfId="3860" priority="12" operator="equal">
      <formula>"S"</formula>
    </cfRule>
    <cfRule type="cellIs" dxfId="3859" priority="13" operator="equal">
      <formula>"A"</formula>
    </cfRule>
    <cfRule type="cellIs" dxfId="3858" priority="14" operator="equal">
      <formula>"X"</formula>
    </cfRule>
    <cfRule type="cellIs" dxfId="3857" priority="15" operator="equal">
      <formula>"L"</formula>
    </cfRule>
    <cfRule type="cellIs" dxfId="3856" priority="16" operator="equal">
      <formula>"V"</formula>
    </cfRule>
  </conditionalFormatting>
  <conditionalFormatting sqref="L281:R281">
    <cfRule type="cellIs" dxfId="3855" priority="8" operator="equal">
      <formula>"X"</formula>
    </cfRule>
    <cfRule type="cellIs" dxfId="3854" priority="9" operator="equal">
      <formula>"V"</formula>
    </cfRule>
  </conditionalFormatting>
  <conditionalFormatting sqref="AL281:AU281">
    <cfRule type="cellIs" dxfId="3853" priority="1" operator="equal">
      <formula>"NA"</formula>
    </cfRule>
    <cfRule type="cellIs" dxfId="3852" priority="2" operator="equal">
      <formula>"NS"</formula>
    </cfRule>
    <cfRule type="cellIs" dxfId="3851" priority="3" operator="equal">
      <formula>"S"</formula>
    </cfRule>
    <cfRule type="cellIs" dxfId="3850" priority="4" operator="equal">
      <formula>"A"</formula>
    </cfRule>
    <cfRule type="cellIs" dxfId="3849" priority="5" operator="equal">
      <formula>"X"</formula>
    </cfRule>
    <cfRule type="cellIs" dxfId="3848" priority="6" operator="equal">
      <formula>"L"</formula>
    </cfRule>
    <cfRule type="cellIs" dxfId="3847" priority="7" operator="equal">
      <formula>"V"</formula>
    </cfRule>
  </conditionalFormatting>
  <hyperlinks>
    <hyperlink ref="B32" r:id="rId1"/>
    <hyperlink ref="B33" r:id="rId2"/>
    <hyperlink ref="B34" r:id="rId3"/>
    <hyperlink ref="B35" r:id="rId4"/>
    <hyperlink ref="B36" r:id="rId5"/>
    <hyperlink ref="B37" r:id="rId6"/>
    <hyperlink ref="B38" r:id="rId7"/>
    <hyperlink ref="B39" r:id="rId8"/>
    <hyperlink ref="B40" r:id="rId9"/>
    <hyperlink ref="B41" r:id="rId10"/>
    <hyperlink ref="B42" r:id="rId11"/>
    <hyperlink ref="B43" r:id="rId12"/>
    <hyperlink ref="B45" r:id="rId13"/>
    <hyperlink ref="B47" r:id="rId14"/>
    <hyperlink ref="B48" r:id="rId15"/>
    <hyperlink ref="B49" r:id="rId16"/>
    <hyperlink ref="B50" r:id="rId17"/>
    <hyperlink ref="B51" r:id="rId18"/>
    <hyperlink ref="B52" r:id="rId19"/>
    <hyperlink ref="B53" r:id="rId20"/>
    <hyperlink ref="B54" r:id="rId21"/>
    <hyperlink ref="B55" r:id="rId22"/>
    <hyperlink ref="B56" r:id="rId23"/>
    <hyperlink ref="B57" r:id="rId24"/>
    <hyperlink ref="B58" r:id="rId25"/>
    <hyperlink ref="B59" r:id="rId26"/>
    <hyperlink ref="B60" r:id="rId27"/>
    <hyperlink ref="B61" r:id="rId28"/>
    <hyperlink ref="B62" r:id="rId29"/>
    <hyperlink ref="B63" r:id="rId30"/>
    <hyperlink ref="B64" r:id="rId31"/>
    <hyperlink ref="B68" r:id="rId32"/>
    <hyperlink ref="B69" r:id="rId33"/>
    <hyperlink ref="B70" r:id="rId34"/>
    <hyperlink ref="B72" r:id="rId35"/>
    <hyperlink ref="B73" r:id="rId36"/>
    <hyperlink ref="B74" r:id="rId37"/>
    <hyperlink ref="B75" r:id="rId38"/>
    <hyperlink ref="B76" r:id="rId39"/>
    <hyperlink ref="B77" r:id="rId40"/>
    <hyperlink ref="B78" r:id="rId41"/>
    <hyperlink ref="B81" r:id="rId42"/>
    <hyperlink ref="B82" r:id="rId43"/>
    <hyperlink ref="B83" r:id="rId44"/>
    <hyperlink ref="B84" r:id="rId45"/>
    <hyperlink ref="B85" r:id="rId46"/>
    <hyperlink ref="B86" r:id="rId47"/>
    <hyperlink ref="B87" r:id="rId48"/>
    <hyperlink ref="B88" r:id="rId49"/>
    <hyperlink ref="B89" r:id="rId50"/>
    <hyperlink ref="B96" r:id="rId51"/>
    <hyperlink ref="B97" r:id="rId52"/>
    <hyperlink ref="B98" r:id="rId53"/>
    <hyperlink ref="B99" r:id="rId54"/>
    <hyperlink ref="B100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  <hyperlink ref="B117" r:id="rId70"/>
    <hyperlink ref="B133" r:id="rId71"/>
    <hyperlink ref="B134" r:id="rId72"/>
    <hyperlink ref="B135" r:id="rId73"/>
    <hyperlink ref="B136" r:id="rId74"/>
    <hyperlink ref="B137" r:id="rId75"/>
    <hyperlink ref="B138" r:id="rId76"/>
    <hyperlink ref="B139" r:id="rId77"/>
    <hyperlink ref="B140" r:id="rId78"/>
    <hyperlink ref="B142" r:id="rId79"/>
    <hyperlink ref="B144" r:id="rId80"/>
    <hyperlink ref="B145" r:id="rId81"/>
    <hyperlink ref="B146" r:id="rId82"/>
    <hyperlink ref="B147" r:id="rId83"/>
    <hyperlink ref="B148" r:id="rId84"/>
    <hyperlink ref="B149" r:id="rId85"/>
    <hyperlink ref="B150" r:id="rId86"/>
    <hyperlink ref="B151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2" r:id="rId96"/>
    <hyperlink ref="B163" r:id="rId97"/>
    <hyperlink ref="B169" r:id="rId98"/>
    <hyperlink ref="B170" r:id="rId99"/>
    <hyperlink ref="B171" r:id="rId100"/>
    <hyperlink ref="B172" r:id="rId101"/>
    <hyperlink ref="B176" r:id="rId102"/>
    <hyperlink ref="B177" r:id="rId103"/>
    <hyperlink ref="B178" r:id="rId104"/>
    <hyperlink ref="B181" r:id="rId105"/>
    <hyperlink ref="B182" r:id="rId106"/>
    <hyperlink ref="B183" r:id="rId107"/>
    <hyperlink ref="B184" r:id="rId108"/>
    <hyperlink ref="B186" r:id="rId109"/>
    <hyperlink ref="B187" r:id="rId110"/>
    <hyperlink ref="B188" r:id="rId111"/>
    <hyperlink ref="B189" r:id="rId112"/>
    <hyperlink ref="B190" r:id="rId113"/>
    <hyperlink ref="B191" r:id="rId114"/>
    <hyperlink ref="B192" r:id="rId115"/>
    <hyperlink ref="B193" r:id="rId116"/>
    <hyperlink ref="B196" r:id="rId117"/>
    <hyperlink ref="B197" r:id="rId118"/>
    <hyperlink ref="B198" r:id="rId119"/>
    <hyperlink ref="B199" r:id="rId120"/>
    <hyperlink ref="B200" r:id="rId121"/>
    <hyperlink ref="B201" r:id="rId122"/>
    <hyperlink ref="B202" r:id="rId123"/>
    <hyperlink ref="B203" r:id="rId124"/>
    <hyperlink ref="B204" r:id="rId125"/>
    <hyperlink ref="B205" r:id="rId126"/>
    <hyperlink ref="B206" r:id="rId127"/>
    <hyperlink ref="B207" r:id="rId128"/>
    <hyperlink ref="B208" r:id="rId129"/>
    <hyperlink ref="B209" r:id="rId130"/>
    <hyperlink ref="B212" r:id="rId131"/>
    <hyperlink ref="B213" r:id="rId132"/>
    <hyperlink ref="B216" r:id="rId133"/>
    <hyperlink ref="B217" r:id="rId134"/>
    <hyperlink ref="B218" r:id="rId135"/>
    <hyperlink ref="B219" r:id="rId136"/>
    <hyperlink ref="B220" r:id="rId137"/>
    <hyperlink ref="B221" r:id="rId138"/>
    <hyperlink ref="B222" r:id="rId139"/>
    <hyperlink ref="B223" r:id="rId140"/>
    <hyperlink ref="B224" r:id="rId141"/>
    <hyperlink ref="B225" r:id="rId142"/>
    <hyperlink ref="B229" r:id="rId143"/>
    <hyperlink ref="B230" r:id="rId144"/>
    <hyperlink ref="B231" r:id="rId145"/>
    <hyperlink ref="B234" r:id="rId146"/>
    <hyperlink ref="B235" r:id="rId147"/>
    <hyperlink ref="B236" r:id="rId148"/>
    <hyperlink ref="B240" r:id="rId149"/>
    <hyperlink ref="B247" r:id="rId150"/>
    <hyperlink ref="B249" r:id="rId151"/>
    <hyperlink ref="B260" r:id="rId152"/>
    <hyperlink ref="B261" r:id="rId153"/>
    <hyperlink ref="B262" r:id="rId154"/>
    <hyperlink ref="B263" r:id="rId155"/>
    <hyperlink ref="B264" r:id="rId156"/>
    <hyperlink ref="B265" r:id="rId157"/>
    <hyperlink ref="B266" r:id="rId158"/>
    <hyperlink ref="B267" r:id="rId159"/>
    <hyperlink ref="B269" r:id="rId160"/>
    <hyperlink ref="B270" r:id="rId161"/>
    <hyperlink ref="B271" r:id="rId162"/>
    <hyperlink ref="B272" r:id="rId163"/>
    <hyperlink ref="B273" r:id="rId164"/>
    <hyperlink ref="B274" r:id="rId165"/>
    <hyperlink ref="B275" r:id="rId166"/>
    <hyperlink ref="B276" r:id="rId167"/>
    <hyperlink ref="B277" r:id="rId168"/>
    <hyperlink ref="B278" r:id="rId169"/>
    <hyperlink ref="B282" r:id="rId170"/>
    <hyperlink ref="B295" r:id="rId171"/>
    <hyperlink ref="B296" r:id="rId172"/>
    <hyperlink ref="B297" r:id="rId173"/>
    <hyperlink ref="B298" r:id="rId174"/>
    <hyperlink ref="B299" r:id="rId175"/>
    <hyperlink ref="B300" r:id="rId176"/>
    <hyperlink ref="B301" r:id="rId177"/>
    <hyperlink ref="B302" r:id="rId178"/>
    <hyperlink ref="B303" r:id="rId179"/>
    <hyperlink ref="B304" r:id="rId180"/>
    <hyperlink ref="B305" r:id="rId181"/>
    <hyperlink ref="B306" r:id="rId182"/>
    <hyperlink ref="B307" r:id="rId183"/>
    <hyperlink ref="B308" r:id="rId184"/>
    <hyperlink ref="B309" r:id="rId185"/>
    <hyperlink ref="B310" r:id="rId186"/>
    <hyperlink ref="B311" r:id="rId187"/>
    <hyperlink ref="B312" r:id="rId188"/>
    <hyperlink ref="B313" r:id="rId189"/>
    <hyperlink ref="B314" r:id="rId190"/>
    <hyperlink ref="B315" r:id="rId191"/>
    <hyperlink ref="B316" r:id="rId192"/>
    <hyperlink ref="B317" r:id="rId193"/>
    <hyperlink ref="B318" r:id="rId194"/>
    <hyperlink ref="B319" r:id="rId195"/>
    <hyperlink ref="B473" r:id="rId196"/>
    <hyperlink ref="B474" r:id="rId197"/>
    <hyperlink ref="B475" r:id="rId198"/>
    <hyperlink ref="B476" r:id="rId199"/>
    <hyperlink ref="B477" r:id="rId200"/>
    <hyperlink ref="B328" r:id="rId201"/>
    <hyperlink ref="B329" r:id="rId202"/>
    <hyperlink ref="B330" r:id="rId203"/>
    <hyperlink ref="B331" r:id="rId204"/>
    <hyperlink ref="B332" r:id="rId205"/>
    <hyperlink ref="B333" r:id="rId206"/>
    <hyperlink ref="B334" r:id="rId207"/>
    <hyperlink ref="B335" r:id="rId208"/>
    <hyperlink ref="B336" r:id="rId209"/>
    <hyperlink ref="B337" r:id="rId210"/>
    <hyperlink ref="B338" r:id="rId211"/>
    <hyperlink ref="B339" r:id="rId212"/>
    <hyperlink ref="B340" r:id="rId213"/>
    <hyperlink ref="B341" r:id="rId214"/>
    <hyperlink ref="B342" r:id="rId215"/>
    <hyperlink ref="B343" r:id="rId216"/>
    <hyperlink ref="B345" r:id="rId217"/>
    <hyperlink ref="B346" r:id="rId218"/>
    <hyperlink ref="B347" r:id="rId219"/>
    <hyperlink ref="B348" r:id="rId220"/>
    <hyperlink ref="B349" r:id="rId221"/>
    <hyperlink ref="B350" r:id="rId222"/>
    <hyperlink ref="B351" r:id="rId223"/>
    <hyperlink ref="B352" r:id="rId224"/>
    <hyperlink ref="B353" r:id="rId225"/>
    <hyperlink ref="B354" r:id="rId226"/>
    <hyperlink ref="B355" r:id="rId227"/>
    <hyperlink ref="B356" r:id="rId228"/>
    <hyperlink ref="B357" r:id="rId229"/>
    <hyperlink ref="B358" r:id="rId230"/>
    <hyperlink ref="B359" r:id="rId231"/>
    <hyperlink ref="B360" r:id="rId232"/>
    <hyperlink ref="B361" r:id="rId233"/>
    <hyperlink ref="B362" r:id="rId234"/>
    <hyperlink ref="B363" r:id="rId235"/>
    <hyperlink ref="B364" r:id="rId236"/>
    <hyperlink ref="B365" r:id="rId237"/>
    <hyperlink ref="B366" r:id="rId238"/>
    <hyperlink ref="B367" r:id="rId239"/>
    <hyperlink ref="B368" r:id="rId240"/>
    <hyperlink ref="B369" r:id="rId241"/>
    <hyperlink ref="B372" r:id="rId242"/>
    <hyperlink ref="B373" r:id="rId243"/>
    <hyperlink ref="B374" r:id="rId244"/>
    <hyperlink ref="B375" r:id="rId245"/>
    <hyperlink ref="B376" r:id="rId246"/>
    <hyperlink ref="B377" r:id="rId247"/>
    <hyperlink ref="B378" r:id="rId248"/>
    <hyperlink ref="B379" r:id="rId249"/>
    <hyperlink ref="B380" r:id="rId250"/>
    <hyperlink ref="B381" r:id="rId251"/>
    <hyperlink ref="B382" r:id="rId252"/>
    <hyperlink ref="B383" r:id="rId253"/>
    <hyperlink ref="B384" r:id="rId254"/>
    <hyperlink ref="B385" r:id="rId255"/>
    <hyperlink ref="B386" r:id="rId256"/>
    <hyperlink ref="B387" r:id="rId257"/>
    <hyperlink ref="B388" r:id="rId258"/>
    <hyperlink ref="B389" r:id="rId259"/>
    <hyperlink ref="B390" r:id="rId260"/>
    <hyperlink ref="B391" r:id="rId261"/>
    <hyperlink ref="B392" r:id="rId262"/>
    <hyperlink ref="B393" r:id="rId263"/>
    <hyperlink ref="B394" r:id="rId264"/>
    <hyperlink ref="B395" r:id="rId265"/>
    <hyperlink ref="B399" r:id="rId266"/>
    <hyperlink ref="B400" r:id="rId267"/>
    <hyperlink ref="B401" r:id="rId268"/>
    <hyperlink ref="B402" r:id="rId269"/>
    <hyperlink ref="B403" r:id="rId270"/>
    <hyperlink ref="B404" r:id="rId271"/>
    <hyperlink ref="B405" r:id="rId272"/>
    <hyperlink ref="B406" r:id="rId273"/>
    <hyperlink ref="B407" r:id="rId274"/>
    <hyperlink ref="B408" r:id="rId275"/>
    <hyperlink ref="B409" r:id="rId276"/>
    <hyperlink ref="B410" r:id="rId277"/>
    <hyperlink ref="B430" r:id="rId278"/>
    <hyperlink ref="B434" r:id="rId279"/>
    <hyperlink ref="B482" r:id="rId280"/>
    <hyperlink ref="B483" r:id="rId281"/>
    <hyperlink ref="B484" r:id="rId282"/>
    <hyperlink ref="B485" r:id="rId283"/>
    <hyperlink ref="B486" r:id="rId284"/>
    <hyperlink ref="B487" r:id="rId285"/>
    <hyperlink ref="B488" r:id="rId286"/>
    <hyperlink ref="B489" r:id="rId287"/>
    <hyperlink ref="B492" r:id="rId288"/>
    <hyperlink ref="B493" r:id="rId289"/>
    <hyperlink ref="B494" r:id="rId290"/>
    <hyperlink ref="B495" r:id="rId291"/>
    <hyperlink ref="B496" r:id="rId292"/>
    <hyperlink ref="B497" r:id="rId293"/>
    <hyperlink ref="B498" r:id="rId294"/>
    <hyperlink ref="B517" r:id="rId295"/>
    <hyperlink ref="B518" r:id="rId296"/>
    <hyperlink ref="B519" r:id="rId297"/>
    <hyperlink ref="B520" r:id="rId298"/>
    <hyperlink ref="B521" r:id="rId299"/>
    <hyperlink ref="B522" r:id="rId300"/>
    <hyperlink ref="B523" r:id="rId301"/>
    <hyperlink ref="B526" r:id="rId302"/>
    <hyperlink ref="B527" r:id="rId303"/>
    <hyperlink ref="B528" r:id="rId304"/>
    <hyperlink ref="B529" r:id="rId305"/>
    <hyperlink ref="B530" r:id="rId306"/>
    <hyperlink ref="B531" r:id="rId307"/>
    <hyperlink ref="B532" r:id="rId308"/>
    <hyperlink ref="B533" r:id="rId309"/>
    <hyperlink ref="B539" r:id="rId310"/>
    <hyperlink ref="B540" r:id="rId311"/>
    <hyperlink ref="B541" r:id="rId312"/>
    <hyperlink ref="B542" r:id="rId313"/>
    <hyperlink ref="B543" r:id="rId314"/>
    <hyperlink ref="B544" r:id="rId315"/>
    <hyperlink ref="B545" r:id="rId316"/>
    <hyperlink ref="B551" r:id="rId317"/>
    <hyperlink ref="B552" r:id="rId318"/>
    <hyperlink ref="B555" r:id="rId319"/>
    <hyperlink ref="B602" r:id="rId320"/>
    <hyperlink ref="B604" r:id="rId321"/>
    <hyperlink ref="B605" r:id="rId322"/>
    <hyperlink ref="B606" r:id="rId323"/>
    <hyperlink ref="B607" r:id="rId324"/>
    <hyperlink ref="B608" r:id="rId325"/>
    <hyperlink ref="B609" r:id="rId326"/>
    <hyperlink ref="B610" r:id="rId327"/>
    <hyperlink ref="B611" r:id="rId328"/>
    <hyperlink ref="B612" r:id="rId329"/>
    <hyperlink ref="B613" r:id="rId330"/>
    <hyperlink ref="B614" r:id="rId331"/>
    <hyperlink ref="B615" r:id="rId332"/>
    <hyperlink ref="B616" r:id="rId333"/>
    <hyperlink ref="B617" r:id="rId334"/>
    <hyperlink ref="B618" r:id="rId335"/>
    <hyperlink ref="B619" r:id="rId336"/>
    <hyperlink ref="B626" r:id="rId337"/>
    <hyperlink ref="B627" r:id="rId338"/>
    <hyperlink ref="B628" r:id="rId339"/>
    <hyperlink ref="B629" r:id="rId340"/>
    <hyperlink ref="B630" r:id="rId341"/>
    <hyperlink ref="B631" r:id="rId342"/>
    <hyperlink ref="B632" r:id="rId343"/>
    <hyperlink ref="B633" r:id="rId344"/>
    <hyperlink ref="B634" r:id="rId345"/>
    <hyperlink ref="B635" r:id="rId346"/>
    <hyperlink ref="B636" r:id="rId347"/>
    <hyperlink ref="B637" r:id="rId348"/>
    <hyperlink ref="B638" r:id="rId349"/>
    <hyperlink ref="B639" r:id="rId350"/>
    <hyperlink ref="B640" r:id="rId351"/>
    <hyperlink ref="B641" r:id="rId352"/>
    <hyperlink ref="B642" r:id="rId353"/>
    <hyperlink ref="B643" r:id="rId354"/>
    <hyperlink ref="B644" r:id="rId355"/>
    <hyperlink ref="B645" r:id="rId356"/>
    <hyperlink ref="B646" r:id="rId357"/>
    <hyperlink ref="B647" r:id="rId358"/>
    <hyperlink ref="B648" r:id="rId359"/>
    <hyperlink ref="B649" r:id="rId360"/>
    <hyperlink ref="B79" r:id="rId361" display="IAA007_03"/>
    <hyperlink ref="B116" r:id="rId362"/>
    <hyperlink ref="B118:B120" r:id="rId363" display="IAA024_04"/>
    <hyperlink ref="B121" r:id="rId364" display="IAA024_04"/>
    <hyperlink ref="B164" r:id="rId365" display="CTA029"/>
    <hyperlink ref="B185" r:id="rId366" display="PSA004_03"/>
    <hyperlink ref="B214" r:id="rId367" display="PSA026"/>
    <hyperlink ref="B435:B440" r:id="rId368" display="APA091"/>
    <hyperlink ref="B439" r:id="rId369" display="APA091"/>
    <hyperlink ref="B215" r:id="rId370" display="PSA026"/>
    <hyperlink ref="B165:B166" r:id="rId371" display="CTA029"/>
    <hyperlink ref="B620" r:id="rId372" display="PLE018"/>
    <hyperlink ref="B621:B623" r:id="rId373" display="PLE018"/>
    <hyperlink ref="B95" r:id="rId374"/>
    <hyperlink ref="B94" r:id="rId375"/>
    <hyperlink ref="B93" r:id="rId376"/>
    <hyperlink ref="B92" r:id="rId377"/>
    <hyperlink ref="B91" r:id="rId378"/>
    <hyperlink ref="B90" r:id="rId379"/>
    <hyperlink ref="B194" r:id="rId380" display="PSA013_02"/>
    <hyperlink ref="B242" r:id="rId381" display="PFA001_11"/>
    <hyperlink ref="B441" r:id="rId382" display="APA091"/>
    <hyperlink ref="B442:B443" r:id="rId383" display="APA091"/>
    <hyperlink ref="B534" r:id="rId384" display="TBD001_01"/>
    <hyperlink ref="B536" r:id="rId385" display="TBD001_01"/>
    <hyperlink ref="B546" r:id="rId386"/>
    <hyperlink ref="B547:B548" r:id="rId387" display="TBD001_08"/>
    <hyperlink ref="B558" r:id="rId388" display="PDA001"/>
    <hyperlink ref="B559:B567" r:id="rId389" display="PDA001"/>
    <hyperlink ref="B570" r:id="rId390" display="PDA001"/>
    <hyperlink ref="B44" r:id="rId391" display="BFA003_08 "/>
    <hyperlink ref="B210" r:id="rId392" display="PSA024"/>
    <hyperlink ref="B211" r:id="rId393" display="PSA024"/>
    <hyperlink ref="B195" r:id="rId394" display="PSA013_02"/>
    <hyperlink ref="B320" r:id="rId395" display="STA027"/>
    <hyperlink ref="B279" r:id="rId396" display="PFA005_05"/>
    <hyperlink ref="B268" r:id="rId397" display="PFA004_03"/>
    <hyperlink ref="B233" r:id="rId398" display="PFA001_06 "/>
    <hyperlink ref="B237" r:id="rId399" display="PFA001_10"/>
    <hyperlink ref="B238" r:id="rId400" display="PFA001_10"/>
    <hyperlink ref="B239" r:id="rId401" display="PFA001_10"/>
    <hyperlink ref="B241" r:id="rId402" display="PFA001_11"/>
    <hyperlink ref="B243" r:id="rId403" display="PFA001_11"/>
    <hyperlink ref="B244:B245" r:id="rId404" display="PFA001_11"/>
    <hyperlink ref="B246" r:id="rId405" display="PFA001_11"/>
    <hyperlink ref="B248" r:id="rId406" display="PFA002_01"/>
    <hyperlink ref="B250" r:id="rId407" display="PFA002_02"/>
    <hyperlink ref="B251:B259" r:id="rId408" display="PFA002_02"/>
    <hyperlink ref="B321" r:id="rId409" display="STA027"/>
    <hyperlink ref="B322" r:id="rId410" display="STA027"/>
    <hyperlink ref="B444" r:id="rId411" display="APA091"/>
    <hyperlink ref="B577" r:id="rId412" display="PDA001"/>
    <hyperlink ref="B578" r:id="rId413" display="PDA001"/>
    <hyperlink ref="B450" r:id="rId414" display="APA091"/>
    <hyperlink ref="B449" r:id="rId415" display="APA091"/>
    <hyperlink ref="B451:B456" r:id="rId416" display="APA091"/>
    <hyperlink ref="B280" r:id="rId417" display="PFA005_05"/>
    <hyperlink ref="B323" r:id="rId418" display="STA027"/>
    <hyperlink ref="B452" r:id="rId419" display="APA091"/>
    <hyperlink ref="B594" r:id="rId420" display="Preload and OS"/>
    <hyperlink ref="B596" r:id="rId421"/>
    <hyperlink ref="B597" r:id="rId422"/>
    <hyperlink ref="B598" r:id="rId423"/>
    <hyperlink ref="B599" r:id="rId424"/>
    <hyperlink ref="B600" r:id="rId425"/>
    <hyperlink ref="B601" r:id="rId426"/>
    <hyperlink ref="B289" r:id="rId427"/>
    <hyperlink ref="B290" r:id="rId428"/>
    <hyperlink ref="B453" r:id="rId429" display="APA091"/>
    <hyperlink ref="B454:B456" r:id="rId430" display="APA091"/>
    <hyperlink ref="B455" r:id="rId431" display="APA091"/>
    <hyperlink ref="B454" r:id="rId432" display="APA091"/>
    <hyperlink ref="B281" r:id="rId433" display="PFA005_05"/>
  </hyperlinks>
  <pageMargins left="0.69861111111111096" right="0.69861111111111096" top="1.1430555555555599" bottom="1.1430555555555599" header="0.51180555555555496" footer="0.51180555555555496"/>
  <pageSetup paperSize="9" scale="42" firstPageNumber="0" orientation="landscape" horizontalDpi="300" verticalDpi="300" r:id="rId434"/>
  <drawing r:id="rId435"/>
  <legacyDrawing r:id="rId43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1347"/>
  <sheetViews>
    <sheetView zoomScale="60" zoomScaleNormal="60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C1276" sqref="C1276"/>
    </sheetView>
  </sheetViews>
  <sheetFormatPr defaultColWidth="8.6640625" defaultRowHeight="15.5" outlineLevelRow="1" outlineLevelCol="1"/>
  <cols>
    <col min="1" max="1" width="0.6640625" style="299" customWidth="1"/>
    <col min="2" max="2" width="13.1640625" style="313" customWidth="1"/>
    <col min="3" max="3" width="36.08203125" style="301" customWidth="1"/>
    <col min="4" max="4" width="41" style="301" customWidth="1"/>
    <col min="5" max="5" width="8.6640625" style="302" customWidth="1"/>
    <col min="6" max="6" width="10.5" style="314" customWidth="1"/>
    <col min="7" max="7" width="9.08203125" style="315" customWidth="1"/>
    <col min="8" max="8" width="6.83203125" style="316" customWidth="1"/>
    <col min="9" max="9" width="8.83203125" style="319" customWidth="1"/>
    <col min="10" max="10" width="10" style="319" customWidth="1"/>
    <col min="11" max="11" width="10.58203125" style="325" customWidth="1"/>
    <col min="12" max="14" width="8.08203125" style="317" customWidth="1" outlineLevel="1"/>
    <col min="15" max="15" width="5.1640625" style="317" customWidth="1" outlineLevel="1"/>
    <col min="16" max="16" width="7.33203125" style="317" customWidth="1" outlineLevel="1"/>
    <col min="17" max="17" width="5" style="317" customWidth="1" outlineLevel="1"/>
    <col min="18" max="18" width="25.6640625" style="318" customWidth="1" outlineLevel="1"/>
    <col min="19" max="19" width="13.83203125" style="317" customWidth="1"/>
    <col min="20" max="20" width="10" style="319" customWidth="1" collapsed="1"/>
    <col min="21" max="21" width="6.83203125" style="318" customWidth="1"/>
    <col min="22" max="22" width="11.1640625" style="318" customWidth="1"/>
    <col min="23" max="23" width="13.4140625" style="317" customWidth="1"/>
    <col min="24" max="24" width="11.9140625" style="319" customWidth="1"/>
    <col min="25" max="25" width="2.6640625" style="299" customWidth="1"/>
    <col min="26" max="26" width="10.58203125" style="317" customWidth="1"/>
    <col min="27" max="27" width="10.58203125" style="319" customWidth="1"/>
    <col min="28" max="28" width="9.83203125" style="317" customWidth="1"/>
    <col min="29" max="29" width="9.83203125" style="319" customWidth="1"/>
    <col min="30" max="30" width="23.6640625" style="319" customWidth="1"/>
    <col min="31" max="32" width="9.83203125" style="317" customWidth="1"/>
    <col min="33" max="33" width="9.83203125" style="319" customWidth="1"/>
    <col min="34" max="34" width="13.33203125" style="319" customWidth="1"/>
    <col min="35" max="35" width="9.83203125" style="317" customWidth="1"/>
    <col min="36" max="36" width="9.6640625" style="318" customWidth="1"/>
    <col min="37" max="46" width="8.9140625" style="317" customWidth="1" outlineLevel="1"/>
    <col min="47" max="47" width="11" style="319" customWidth="1"/>
    <col min="48" max="48" width="12.4140625" style="299" customWidth="1"/>
    <col min="49" max="49" width="12.6640625" style="299" customWidth="1"/>
    <col min="50" max="1013" width="9" style="299" customWidth="1"/>
    <col min="1014" max="16384" width="8.6640625" style="299"/>
  </cols>
  <sheetData>
    <row r="1" spans="2:49" ht="23.5">
      <c r="B1" s="416" t="s">
        <v>1660</v>
      </c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226"/>
      <c r="T1" s="298"/>
      <c r="U1" s="299"/>
      <c r="V1" s="299"/>
      <c r="W1" s="226"/>
      <c r="X1" s="298"/>
      <c r="Z1" s="226"/>
      <c r="AA1" s="298"/>
      <c r="AB1" s="226"/>
      <c r="AC1" s="298"/>
      <c r="AD1" s="298"/>
      <c r="AE1" s="226"/>
      <c r="AF1" s="226"/>
      <c r="AG1" s="298"/>
      <c r="AH1" s="298"/>
      <c r="AI1" s="226"/>
      <c r="AJ1" s="299"/>
      <c r="AK1" s="226"/>
      <c r="AL1" s="226"/>
      <c r="AM1" s="226"/>
      <c r="AN1" s="226"/>
      <c r="AO1" s="226"/>
      <c r="AP1" s="226"/>
      <c r="AQ1" s="226"/>
      <c r="AR1" s="226"/>
      <c r="AS1" s="226"/>
      <c r="AT1" s="226"/>
      <c r="AU1" s="298"/>
      <c r="AW1" s="300"/>
    </row>
    <row r="2" spans="2:49" ht="21">
      <c r="B2" s="150" t="s">
        <v>1661</v>
      </c>
      <c r="C2" s="150" t="s">
        <v>1662</v>
      </c>
      <c r="E2" s="193"/>
      <c r="F2" s="193"/>
      <c r="G2" s="193"/>
      <c r="H2" s="193"/>
      <c r="I2" s="220"/>
      <c r="J2" s="220"/>
      <c r="K2" s="322"/>
      <c r="L2" s="193"/>
      <c r="M2" s="193"/>
      <c r="N2" s="193"/>
      <c r="O2" s="193"/>
      <c r="P2" s="193"/>
      <c r="Q2" s="193"/>
      <c r="R2" s="193"/>
      <c r="S2" s="193"/>
      <c r="T2" s="220"/>
      <c r="U2" s="193"/>
      <c r="V2" s="193"/>
      <c r="W2" s="193"/>
      <c r="X2" s="220"/>
      <c r="Z2" s="193"/>
      <c r="AA2" s="220"/>
      <c r="AB2" s="193"/>
      <c r="AC2" s="220"/>
      <c r="AD2" s="220"/>
      <c r="AE2" s="193"/>
      <c r="AF2" s="193"/>
      <c r="AG2" s="220"/>
      <c r="AH2" s="220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220"/>
    </row>
    <row r="3" spans="2:49" ht="21">
      <c r="B3" s="150" t="s">
        <v>1663</v>
      </c>
      <c r="C3" s="150">
        <v>8</v>
      </c>
      <c r="E3" s="193"/>
      <c r="F3" s="193"/>
      <c r="G3" s="193"/>
      <c r="H3" s="193"/>
      <c r="I3" s="220"/>
      <c r="J3" s="220"/>
      <c r="K3" s="322"/>
      <c r="L3" s="193"/>
      <c r="M3" s="193"/>
      <c r="N3" s="193"/>
      <c r="O3" s="193"/>
      <c r="P3" s="193"/>
      <c r="Q3" s="193"/>
      <c r="R3" s="193"/>
      <c r="S3" s="193"/>
      <c r="T3" s="220"/>
      <c r="U3" s="193"/>
      <c r="V3" s="193"/>
      <c r="W3" s="193"/>
      <c r="X3" s="220"/>
      <c r="Z3" s="193"/>
      <c r="AA3" s="220"/>
      <c r="AB3" s="193"/>
      <c r="AC3" s="220"/>
      <c r="AD3" s="220"/>
      <c r="AE3" s="193"/>
      <c r="AF3" s="193"/>
      <c r="AG3" s="220"/>
      <c r="AH3" s="220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220"/>
    </row>
    <row r="4" spans="2:49" s="303" customFormat="1" ht="21">
      <c r="B4" s="150"/>
      <c r="C4" s="150"/>
      <c r="D4" s="302"/>
      <c r="E4" s="188"/>
      <c r="F4" s="188"/>
      <c r="G4" s="188"/>
      <c r="H4" s="188"/>
      <c r="I4" s="220"/>
      <c r="J4" s="220"/>
      <c r="K4" s="251"/>
      <c r="L4" s="188"/>
      <c r="M4" s="188"/>
      <c r="N4" s="188"/>
      <c r="O4" s="188"/>
      <c r="P4" s="188"/>
      <c r="Q4" s="188"/>
      <c r="R4" s="188"/>
      <c r="S4" s="188"/>
      <c r="T4" s="220"/>
      <c r="U4" s="188"/>
      <c r="V4" s="188"/>
      <c r="W4" s="188"/>
      <c r="X4" s="220"/>
      <c r="Z4" s="211"/>
      <c r="AA4" s="211"/>
      <c r="AB4" s="188"/>
      <c r="AC4" s="211"/>
      <c r="AD4" s="211"/>
      <c r="AE4" s="211"/>
      <c r="AF4" s="211"/>
      <c r="AG4" s="211"/>
      <c r="AH4" s="211"/>
      <c r="AI4" s="211"/>
      <c r="AJ4" s="211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211"/>
    </row>
    <row r="5" spans="2:49" s="304" customFormat="1" ht="21">
      <c r="B5" s="192"/>
      <c r="C5" s="147"/>
      <c r="D5" s="147"/>
      <c r="E5" s="147"/>
      <c r="F5" s="147"/>
      <c r="G5" s="147"/>
      <c r="H5" s="147"/>
      <c r="I5" s="623" t="s">
        <v>1664</v>
      </c>
      <c r="J5" s="624"/>
      <c r="K5" s="625"/>
      <c r="L5" s="421" t="s">
        <v>1665</v>
      </c>
      <c r="M5" s="422"/>
      <c r="N5" s="422"/>
      <c r="O5" s="422"/>
      <c r="P5" s="422"/>
      <c r="Q5" s="422"/>
      <c r="R5" s="423"/>
      <c r="S5" s="366" t="s">
        <v>1666</v>
      </c>
      <c r="T5" s="288" t="s">
        <v>2814</v>
      </c>
      <c r="U5" s="366" t="s">
        <v>1666</v>
      </c>
      <c r="V5" s="366" t="s">
        <v>1666</v>
      </c>
      <c r="W5" s="366" t="s">
        <v>1666</v>
      </c>
      <c r="X5" s="238" t="s">
        <v>2815</v>
      </c>
      <c r="Z5" s="366" t="s">
        <v>1666</v>
      </c>
      <c r="AA5" s="288" t="s">
        <v>2814</v>
      </c>
      <c r="AB5" s="366" t="s">
        <v>1666</v>
      </c>
      <c r="AC5" s="288" t="s">
        <v>2814</v>
      </c>
      <c r="AD5" s="371" t="s">
        <v>2816</v>
      </c>
      <c r="AE5" s="371" t="s">
        <v>2816</v>
      </c>
      <c r="AF5" s="371" t="s">
        <v>2816</v>
      </c>
      <c r="AG5" s="238" t="s">
        <v>2815</v>
      </c>
      <c r="AH5" s="371" t="s">
        <v>2816</v>
      </c>
      <c r="AI5" s="288" t="s">
        <v>2814</v>
      </c>
      <c r="AJ5" s="288" t="s">
        <v>2814</v>
      </c>
      <c r="AK5" s="610" t="s">
        <v>1666</v>
      </c>
      <c r="AL5" s="610"/>
      <c r="AM5" s="610"/>
      <c r="AN5" s="610"/>
      <c r="AO5" s="610"/>
      <c r="AP5" s="610"/>
      <c r="AQ5" s="610"/>
      <c r="AR5" s="610"/>
      <c r="AS5" s="610"/>
      <c r="AT5" s="610"/>
      <c r="AU5" s="371" t="s">
        <v>2816</v>
      </c>
      <c r="AV5" s="371" t="s">
        <v>2816</v>
      </c>
      <c r="AW5" s="371" t="s">
        <v>2816</v>
      </c>
    </row>
    <row r="6" spans="2:49" s="305" customFormat="1" ht="14.5" customHeight="1">
      <c r="B6" s="608" t="s">
        <v>0</v>
      </c>
      <c r="C6" s="608" t="s">
        <v>1</v>
      </c>
      <c r="D6" s="608" t="s">
        <v>1667</v>
      </c>
      <c r="E6" s="611" t="s">
        <v>2</v>
      </c>
      <c r="F6" s="613" t="s">
        <v>3</v>
      </c>
      <c r="G6" s="608" t="s">
        <v>4</v>
      </c>
      <c r="H6" s="608" t="s">
        <v>5</v>
      </c>
      <c r="I6" s="604" t="s">
        <v>1657</v>
      </c>
      <c r="J6" s="604" t="s">
        <v>1109</v>
      </c>
      <c r="K6" s="621" t="s">
        <v>1625</v>
      </c>
      <c r="L6" s="426" t="s">
        <v>1134</v>
      </c>
      <c r="M6" s="414" t="s">
        <v>1135</v>
      </c>
      <c r="N6" s="415"/>
      <c r="O6" s="414" t="s">
        <v>1668</v>
      </c>
      <c r="P6" s="415"/>
      <c r="Q6" s="355" t="s">
        <v>1669</v>
      </c>
      <c r="R6" s="602" t="s">
        <v>1670</v>
      </c>
      <c r="S6" s="604" t="s">
        <v>2580</v>
      </c>
      <c r="T6" s="604" t="s">
        <v>2581</v>
      </c>
      <c r="U6" s="606" t="s">
        <v>1671</v>
      </c>
      <c r="V6" s="606" t="s">
        <v>1672</v>
      </c>
      <c r="W6" s="598" t="s">
        <v>1673</v>
      </c>
      <c r="X6" s="600" t="s">
        <v>1659</v>
      </c>
      <c r="Z6" s="590" t="s">
        <v>1676</v>
      </c>
      <c r="AA6" s="592" t="s">
        <v>1677</v>
      </c>
      <c r="AB6" s="590" t="s">
        <v>1674</v>
      </c>
      <c r="AC6" s="592" t="s">
        <v>1675</v>
      </c>
      <c r="AD6" s="592" t="s">
        <v>1506</v>
      </c>
      <c r="AE6" s="590" t="s">
        <v>1617</v>
      </c>
      <c r="AF6" s="590" t="s">
        <v>1636</v>
      </c>
      <c r="AG6" s="592" t="s">
        <v>1620</v>
      </c>
      <c r="AH6" s="592" t="s">
        <v>1506</v>
      </c>
      <c r="AI6" s="594" t="s">
        <v>1678</v>
      </c>
      <c r="AJ6" s="596" t="s">
        <v>1679</v>
      </c>
      <c r="AK6" s="438" t="s">
        <v>1680</v>
      </c>
      <c r="AL6" s="439"/>
      <c r="AM6" s="439"/>
      <c r="AN6" s="439"/>
      <c r="AO6" s="439"/>
      <c r="AP6" s="439"/>
      <c r="AQ6" s="439"/>
      <c r="AR6" s="439"/>
      <c r="AS6" s="439"/>
      <c r="AT6" s="440"/>
      <c r="AU6" s="586" t="s">
        <v>1624</v>
      </c>
      <c r="AV6" s="586" t="s">
        <v>1643</v>
      </c>
      <c r="AW6" s="586" t="s">
        <v>1578</v>
      </c>
    </row>
    <row r="7" spans="2:49" s="305" customFormat="1" ht="97.25" customHeight="1">
      <c r="B7" s="609"/>
      <c r="C7" s="609"/>
      <c r="D7" s="609"/>
      <c r="E7" s="612"/>
      <c r="F7" s="614"/>
      <c r="G7" s="609"/>
      <c r="H7" s="609"/>
      <c r="I7" s="605"/>
      <c r="J7" s="605"/>
      <c r="K7" s="622"/>
      <c r="L7" s="427"/>
      <c r="M7" s="239" t="s">
        <v>1136</v>
      </c>
      <c r="N7" s="354" t="s">
        <v>1681</v>
      </c>
      <c r="O7" s="354" t="s">
        <v>1147</v>
      </c>
      <c r="P7" s="354" t="s">
        <v>1682</v>
      </c>
      <c r="Q7" s="241" t="s">
        <v>1683</v>
      </c>
      <c r="R7" s="603"/>
      <c r="S7" s="605"/>
      <c r="T7" s="605"/>
      <c r="U7" s="607"/>
      <c r="V7" s="607"/>
      <c r="W7" s="599"/>
      <c r="X7" s="601"/>
      <c r="Z7" s="591"/>
      <c r="AA7" s="593"/>
      <c r="AB7" s="591"/>
      <c r="AC7" s="593"/>
      <c r="AD7" s="593"/>
      <c r="AE7" s="591"/>
      <c r="AF7" s="591"/>
      <c r="AG7" s="593"/>
      <c r="AH7" s="593"/>
      <c r="AI7" s="595"/>
      <c r="AJ7" s="597"/>
      <c r="AK7" s="441"/>
      <c r="AL7" s="442"/>
      <c r="AM7" s="442"/>
      <c r="AN7" s="442"/>
      <c r="AO7" s="442"/>
      <c r="AP7" s="442"/>
      <c r="AQ7" s="442"/>
      <c r="AR7" s="442"/>
      <c r="AS7" s="442"/>
      <c r="AT7" s="443"/>
      <c r="AU7" s="587"/>
      <c r="AV7" s="587"/>
      <c r="AW7" s="587"/>
    </row>
    <row r="8" spans="2:49" s="306" customFormat="1" ht="13.75" customHeight="1">
      <c r="B8" s="527" t="s">
        <v>1138</v>
      </c>
      <c r="C8" s="528"/>
      <c r="D8" s="528"/>
      <c r="E8" s="529"/>
      <c r="F8" s="588" t="s">
        <v>6</v>
      </c>
      <c r="G8" s="19" t="s">
        <v>7</v>
      </c>
      <c r="H8" s="20"/>
      <c r="I8" s="20">
        <f ca="1">I9/60</f>
        <v>1151.6969446014034</v>
      </c>
      <c r="J8" s="20">
        <f>J9/60</f>
        <v>2780.3358339825277</v>
      </c>
      <c r="K8" s="210">
        <f>K9/60</f>
        <v>59.076666666666668</v>
      </c>
      <c r="L8" s="42"/>
      <c r="M8" s="42"/>
      <c r="N8" s="42"/>
      <c r="O8" s="42"/>
      <c r="P8" s="42"/>
      <c r="Q8" s="42"/>
      <c r="R8" s="164"/>
      <c r="S8" s="164"/>
      <c r="T8" s="210">
        <f>T9/60</f>
        <v>0.5</v>
      </c>
      <c r="U8" s="164"/>
      <c r="V8" s="164"/>
      <c r="W8" s="209"/>
      <c r="X8" s="210">
        <f>X9/60</f>
        <v>0</v>
      </c>
      <c r="Z8" s="210"/>
      <c r="AA8" s="210">
        <f>AA9/60</f>
        <v>0</v>
      </c>
      <c r="AB8" s="210"/>
      <c r="AC8" s="210">
        <f>AC9/60</f>
        <v>0</v>
      </c>
      <c r="AD8" s="210"/>
      <c r="AE8" s="210"/>
      <c r="AF8" s="210"/>
      <c r="AG8" s="210">
        <f>AG9/60</f>
        <v>0</v>
      </c>
      <c r="AH8" s="210"/>
      <c r="AI8" s="209"/>
      <c r="AJ8" s="210">
        <f>AJ9/60</f>
        <v>0</v>
      </c>
      <c r="AK8" s="165" t="s">
        <v>1116</v>
      </c>
      <c r="AL8" s="165" t="s">
        <v>1117</v>
      </c>
      <c r="AM8" s="165" t="s">
        <v>1118</v>
      </c>
      <c r="AN8" s="165" t="s">
        <v>1119</v>
      </c>
      <c r="AO8" s="165" t="s">
        <v>1120</v>
      </c>
      <c r="AP8" s="165" t="s">
        <v>1121</v>
      </c>
      <c r="AQ8" s="165" t="s">
        <v>1122</v>
      </c>
      <c r="AR8" s="165" t="s">
        <v>1123</v>
      </c>
      <c r="AS8" s="165" t="s">
        <v>1124</v>
      </c>
      <c r="AT8" s="165" t="s">
        <v>1125</v>
      </c>
      <c r="AU8" s="210"/>
      <c r="AV8" s="210"/>
      <c r="AW8" s="210">
        <f>AW9/60</f>
        <v>2</v>
      </c>
    </row>
    <row r="9" spans="2:49" s="306" customFormat="1" ht="13">
      <c r="B9" s="530"/>
      <c r="C9" s="531"/>
      <c r="D9" s="531"/>
      <c r="E9" s="532"/>
      <c r="F9" s="589"/>
      <c r="G9" s="19" t="s">
        <v>8</v>
      </c>
      <c r="H9" s="20"/>
      <c r="I9" s="20">
        <f ca="1">SUM(I11,I262,I540,I641,I835,I920,I940,I968,I946,I1271)</f>
        <v>69101.8166760842</v>
      </c>
      <c r="J9" s="20">
        <f>SUM(J11,J262,J540,J641,J835,J920,J940,J968,J946,J1271)</f>
        <v>166820.15003895166</v>
      </c>
      <c r="K9" s="20">
        <f>SUM(K11,K262,K540,K641,K835,K920,K940,K968,K946,K1271)</f>
        <v>3544.6</v>
      </c>
      <c r="L9" s="42"/>
      <c r="M9" s="42"/>
      <c r="N9" s="42"/>
      <c r="O9" s="42"/>
      <c r="P9" s="42"/>
      <c r="Q9" s="42"/>
      <c r="R9" s="164"/>
      <c r="S9" s="164"/>
      <c r="T9" s="20">
        <f>SUM(T11,T262,T540,T641,T835,T920,T940,T968,T946,T1271)</f>
        <v>30</v>
      </c>
      <c r="U9" s="164"/>
      <c r="V9" s="164"/>
      <c r="W9" s="209"/>
      <c r="X9" s="20">
        <f>SUM(X11,X262,X540,X641,X835,X920,X940,X968,X946,X1271)</f>
        <v>0</v>
      </c>
      <c r="Z9" s="210"/>
      <c r="AA9" s="20">
        <f>SUM(AA11,AA262,AA540,AA641,AA835,AA920,AA940,AA968,AA946,AA1271)</f>
        <v>0</v>
      </c>
      <c r="AB9" s="210"/>
      <c r="AC9" s="20">
        <f>SUM(AC11,AC262,AC540,AC641,AC835,AC920,AC940,AC968,AC946,AC1271)</f>
        <v>0</v>
      </c>
      <c r="AD9" s="210"/>
      <c r="AE9" s="210"/>
      <c r="AF9" s="210"/>
      <c r="AG9" s="20">
        <f>SUM(AG11,AG262,AG540,AG641,AG835,AG920,AG940,AG968,AG946,AG1271)</f>
        <v>0</v>
      </c>
      <c r="AH9" s="210"/>
      <c r="AI9" s="209"/>
      <c r="AJ9" s="20">
        <f>SUM(AJ11,AJ262,AJ540,AJ641,AJ835,AJ920,AJ940,AJ968,AJ946,AJ1271)</f>
        <v>0</v>
      </c>
      <c r="AK9" s="165" t="s">
        <v>1126</v>
      </c>
      <c r="AL9" s="165" t="s">
        <v>1130</v>
      </c>
      <c r="AM9" s="165" t="s">
        <v>1684</v>
      </c>
      <c r="AN9" s="165" t="s">
        <v>1685</v>
      </c>
      <c r="AO9" s="165" t="s">
        <v>1686</v>
      </c>
      <c r="AP9" s="165" t="s">
        <v>1687</v>
      </c>
      <c r="AQ9" s="165" t="s">
        <v>1688</v>
      </c>
      <c r="AR9" s="165" t="s">
        <v>1689</v>
      </c>
      <c r="AS9" s="165" t="s">
        <v>1126</v>
      </c>
      <c r="AT9" s="165" t="s">
        <v>1130</v>
      </c>
      <c r="AU9" s="210"/>
      <c r="AV9" s="210"/>
      <c r="AW9" s="20">
        <f>SUM(AW11,AW262,AW540,AW641,AW835,AW920,AW940,AW968,AW946,AW1271)</f>
        <v>120</v>
      </c>
    </row>
    <row r="10" spans="2:49" s="306" customFormat="1" ht="13">
      <c r="B10" s="527" t="s">
        <v>9</v>
      </c>
      <c r="C10" s="528"/>
      <c r="D10" s="528"/>
      <c r="E10" s="529"/>
      <c r="F10" s="588"/>
      <c r="G10" s="21" t="s">
        <v>7</v>
      </c>
      <c r="H10" s="22"/>
      <c r="I10" s="23">
        <f>I11/60</f>
        <v>179.79333337157968</v>
      </c>
      <c r="J10" s="23">
        <f>J11/60</f>
        <v>750.55000000993425</v>
      </c>
      <c r="K10" s="252">
        <f>K11/60</f>
        <v>0</v>
      </c>
      <c r="L10" s="42"/>
      <c r="M10" s="42"/>
      <c r="N10" s="42"/>
      <c r="O10" s="42"/>
      <c r="P10" s="42"/>
      <c r="Q10" s="42"/>
      <c r="R10" s="164"/>
      <c r="S10" s="164"/>
      <c r="T10" s="23">
        <f>T11/60</f>
        <v>0</v>
      </c>
      <c r="U10" s="164"/>
      <c r="V10" s="164"/>
      <c r="W10" s="209"/>
      <c r="X10" s="210">
        <f>X11/60</f>
        <v>0</v>
      </c>
      <c r="Z10" s="210"/>
      <c r="AA10" s="210">
        <f>AA11/60</f>
        <v>0</v>
      </c>
      <c r="AB10" s="210"/>
      <c r="AC10" s="210">
        <f t="shared" ref="AC10:AJ10" si="0">AC11/60</f>
        <v>0</v>
      </c>
      <c r="AD10" s="210"/>
      <c r="AE10" s="210"/>
      <c r="AF10" s="210"/>
      <c r="AG10" s="210">
        <f t="shared" si="0"/>
        <v>0</v>
      </c>
      <c r="AH10" s="210"/>
      <c r="AI10" s="209"/>
      <c r="AJ10" s="210">
        <f t="shared" si="0"/>
        <v>0</v>
      </c>
      <c r="AK10" s="165" t="s">
        <v>1127</v>
      </c>
      <c r="AL10" s="165" t="s">
        <v>1128</v>
      </c>
      <c r="AM10" s="165" t="s">
        <v>1128</v>
      </c>
      <c r="AN10" s="165" t="s">
        <v>1129</v>
      </c>
      <c r="AO10" s="165" t="s">
        <v>1129</v>
      </c>
      <c r="AP10" s="165" t="s">
        <v>1129</v>
      </c>
      <c r="AQ10" s="165" t="s">
        <v>1129</v>
      </c>
      <c r="AR10" s="165" t="s">
        <v>1129</v>
      </c>
      <c r="AS10" s="165" t="s">
        <v>1129</v>
      </c>
      <c r="AT10" s="165" t="s">
        <v>1129</v>
      </c>
      <c r="AU10" s="210"/>
      <c r="AV10" s="210"/>
      <c r="AW10" s="210">
        <f>AW11/60</f>
        <v>0</v>
      </c>
    </row>
    <row r="11" spans="2:49" s="306" customFormat="1" ht="13">
      <c r="B11" s="530"/>
      <c r="C11" s="531"/>
      <c r="D11" s="531"/>
      <c r="E11" s="532"/>
      <c r="F11" s="589"/>
      <c r="G11" s="19" t="s">
        <v>8</v>
      </c>
      <c r="H11" s="20"/>
      <c r="I11" s="23">
        <f>SUMIF($G$12:$G$260,"DQA",I12:I260)</f>
        <v>10787.600002294781</v>
      </c>
      <c r="J11" s="23">
        <f>SUMIF($G$12:$G$260,"DQA",J12:J260)</f>
        <v>45033.000000596054</v>
      </c>
      <c r="K11" s="252">
        <f>SUM(K12:K260)</f>
        <v>0</v>
      </c>
      <c r="L11" s="42"/>
      <c r="M11" s="42"/>
      <c r="N11" s="42"/>
      <c r="O11" s="42"/>
      <c r="P11" s="42"/>
      <c r="Q11" s="42"/>
      <c r="R11" s="164"/>
      <c r="S11" s="164"/>
      <c r="T11" s="23">
        <f>SUM(T13:T261)</f>
        <v>0</v>
      </c>
      <c r="U11" s="164"/>
      <c r="V11" s="164"/>
      <c r="W11" s="209"/>
      <c r="X11" s="210">
        <f>SUM(X12:X253)</f>
        <v>0</v>
      </c>
      <c r="Z11" s="210"/>
      <c r="AA11" s="210">
        <f>SUM(AA12:AA253)</f>
        <v>0</v>
      </c>
      <c r="AB11" s="210"/>
      <c r="AC11" s="210">
        <f>SUM(AC12:AC253)</f>
        <v>0</v>
      </c>
      <c r="AD11" s="210"/>
      <c r="AE11" s="210"/>
      <c r="AF11" s="210"/>
      <c r="AG11" s="210">
        <f>SUM(AG12:AG253)</f>
        <v>0</v>
      </c>
      <c r="AH11" s="210"/>
      <c r="AI11" s="209"/>
      <c r="AJ11" s="210">
        <f>SUM(AJ12:AJ253)</f>
        <v>0</v>
      </c>
      <c r="AK11" s="267">
        <f t="shared" ref="AK11:AT11" si="1">COUNTIF(AK12:AK1346, "V")</f>
        <v>0</v>
      </c>
      <c r="AL11" s="267">
        <f t="shared" si="1"/>
        <v>0</v>
      </c>
      <c r="AM11" s="267">
        <f t="shared" si="1"/>
        <v>0</v>
      </c>
      <c r="AN11" s="267">
        <f t="shared" si="1"/>
        <v>0</v>
      </c>
      <c r="AO11" s="267">
        <f t="shared" si="1"/>
        <v>0</v>
      </c>
      <c r="AP11" s="267">
        <f t="shared" si="1"/>
        <v>0</v>
      </c>
      <c r="AQ11" s="267">
        <f t="shared" si="1"/>
        <v>0</v>
      </c>
      <c r="AR11" s="267">
        <f t="shared" si="1"/>
        <v>0</v>
      </c>
      <c r="AS11" s="267">
        <f t="shared" si="1"/>
        <v>0</v>
      </c>
      <c r="AT11" s="267">
        <f t="shared" si="1"/>
        <v>0</v>
      </c>
      <c r="AU11" s="210"/>
      <c r="AV11" s="210"/>
      <c r="AW11" s="210">
        <f>SUM(AW12:AW260)</f>
        <v>0</v>
      </c>
    </row>
    <row r="12" spans="2:49" s="306" customFormat="1" ht="13" outlineLevel="1">
      <c r="B12" s="457" t="s">
        <v>10</v>
      </c>
      <c r="C12" s="444" t="s">
        <v>11</v>
      </c>
      <c r="D12" s="32" t="s">
        <v>1690</v>
      </c>
      <c r="E12" s="469" t="s">
        <v>406</v>
      </c>
      <c r="F12" s="460">
        <v>43455</v>
      </c>
      <c r="G12" s="360" t="s">
        <v>12</v>
      </c>
      <c r="H12" s="27" t="s">
        <v>13</v>
      </c>
      <c r="I12" s="29">
        <v>4.8</v>
      </c>
      <c r="J12" s="29">
        <v>0</v>
      </c>
      <c r="K12" s="253">
        <v>0</v>
      </c>
      <c r="L12" s="31" t="s">
        <v>1691</v>
      </c>
      <c r="M12" s="31" t="s">
        <v>1692</v>
      </c>
      <c r="N12" s="31" t="s">
        <v>1693</v>
      </c>
      <c r="O12" s="31" t="s">
        <v>1142</v>
      </c>
      <c r="P12" s="31" t="s">
        <v>1142</v>
      </c>
      <c r="Q12" s="31" t="s">
        <v>1155</v>
      </c>
      <c r="R12" s="541" t="s">
        <v>1694</v>
      </c>
      <c r="S12" s="253"/>
      <c r="T12" s="31">
        <f>SUMIF(S12,"Y",I12)</f>
        <v>0</v>
      </c>
      <c r="U12" s="615"/>
      <c r="V12" s="615"/>
      <c r="W12" s="363"/>
      <c r="X12" s="31">
        <f t="shared" ref="X12:X143" si="2">T12*W12</f>
        <v>0</v>
      </c>
      <c r="Z12" s="48"/>
      <c r="AA12" s="31">
        <f>SUMIF(Z12,"Y",K12)*W12</f>
        <v>0</v>
      </c>
      <c r="AB12" s="48"/>
      <c r="AC12" s="31">
        <f>(I12-AA12)*COUNTIF(AK12:AT12,"L")</f>
        <v>0</v>
      </c>
      <c r="AD12" s="615"/>
      <c r="AE12" s="48"/>
      <c r="AF12" s="31">
        <f>IFERROR(COUNTIF(AK12:AT12,"S")/(COUNTIF(AK12:AT12,"V")+COUNTIF(AK12:AT12,"S")),0)</f>
        <v>0</v>
      </c>
      <c r="AG12" s="31">
        <f>(X12-AA12-AC12)*AF12</f>
        <v>0</v>
      </c>
      <c r="AH12" s="615"/>
      <c r="AI12" s="31">
        <f>COUNTIF(AK12:AT12,"V")</f>
        <v>0</v>
      </c>
      <c r="AJ12" s="31">
        <f>X12-AA12-AC12-AG12</f>
        <v>0</v>
      </c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</row>
    <row r="13" spans="2:49" s="306" customFormat="1" ht="13" outlineLevel="1">
      <c r="B13" s="458"/>
      <c r="C13" s="493"/>
      <c r="D13" s="32" t="s">
        <v>1696</v>
      </c>
      <c r="E13" s="470"/>
      <c r="F13" s="461"/>
      <c r="G13" s="360" t="s">
        <v>12</v>
      </c>
      <c r="H13" s="27" t="s">
        <v>13</v>
      </c>
      <c r="I13" s="29">
        <v>30</v>
      </c>
      <c r="J13" s="29">
        <v>30</v>
      </c>
      <c r="K13" s="253">
        <v>0</v>
      </c>
      <c r="L13" s="31" t="s">
        <v>1155</v>
      </c>
      <c r="M13" s="31" t="s">
        <v>1155</v>
      </c>
      <c r="N13" s="31" t="s">
        <v>1142</v>
      </c>
      <c r="O13" s="31" t="s">
        <v>1142</v>
      </c>
      <c r="P13" s="31" t="s">
        <v>1142</v>
      </c>
      <c r="Q13" s="31" t="s">
        <v>1155</v>
      </c>
      <c r="R13" s="542"/>
      <c r="S13" s="253"/>
      <c r="T13" s="31">
        <f t="shared" ref="T13:T104" si="3">SUMIF(S13,"Y",I13)</f>
        <v>0</v>
      </c>
      <c r="U13" s="616"/>
      <c r="V13" s="616"/>
      <c r="W13" s="48"/>
      <c r="X13" s="31">
        <f t="shared" si="2"/>
        <v>0</v>
      </c>
      <c r="Z13" s="48"/>
      <c r="AA13" s="31">
        <f t="shared" ref="AA13:AA104" si="4">SUMIF(Z13,"Y",K13)*W13</f>
        <v>0</v>
      </c>
      <c r="AB13" s="48"/>
      <c r="AC13" s="31">
        <f t="shared" ref="AC13:AC104" si="5">(I13-AA13)*COUNTIF(AK13:AT13,"L")</f>
        <v>0</v>
      </c>
      <c r="AD13" s="616"/>
      <c r="AE13" s="48"/>
      <c r="AF13" s="31">
        <f t="shared" ref="AF13:AF104" si="6">IFERROR(COUNTIF(AK13:AT13,"S")/(COUNTIF(AK13:AT13,"V")+COUNTIF(AK13:AT13,"S")),0)</f>
        <v>0</v>
      </c>
      <c r="AG13" s="31">
        <f t="shared" ref="AG13:AG104" si="7">(X13-AA13-AC13)*AF13</f>
        <v>0</v>
      </c>
      <c r="AH13" s="616"/>
      <c r="AI13" s="31">
        <f t="shared" ref="AI13:AI104" si="8">COUNTIF(AK13:AT13,"V")</f>
        <v>0</v>
      </c>
      <c r="AJ13" s="31">
        <f t="shared" ref="AJ13:AJ104" si="9">X13-AA13-AC13-AG13</f>
        <v>0</v>
      </c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</row>
    <row r="14" spans="2:49" s="306" customFormat="1" ht="13" outlineLevel="1">
      <c r="B14" s="458"/>
      <c r="C14" s="493"/>
      <c r="D14" s="32" t="s">
        <v>1697</v>
      </c>
      <c r="E14" s="470"/>
      <c r="F14" s="461"/>
      <c r="G14" s="360" t="s">
        <v>12</v>
      </c>
      <c r="H14" s="27" t="s">
        <v>13</v>
      </c>
      <c r="I14" s="29">
        <v>240</v>
      </c>
      <c r="J14" s="29">
        <v>240</v>
      </c>
      <c r="K14" s="253">
        <v>0</v>
      </c>
      <c r="L14" s="31" t="s">
        <v>1139</v>
      </c>
      <c r="M14" s="31" t="s">
        <v>1139</v>
      </c>
      <c r="N14" s="31" t="s">
        <v>1140</v>
      </c>
      <c r="O14" s="31" t="s">
        <v>1140</v>
      </c>
      <c r="P14" s="31" t="s">
        <v>1140</v>
      </c>
      <c r="Q14" s="31" t="s">
        <v>1139</v>
      </c>
      <c r="R14" s="542"/>
      <c r="S14" s="253"/>
      <c r="T14" s="31">
        <f t="shared" ref="T14:T28" si="10">SUMIF(S14,"Y",I14)</f>
        <v>0</v>
      </c>
      <c r="U14" s="616"/>
      <c r="V14" s="616"/>
      <c r="W14" s="48"/>
      <c r="X14" s="31">
        <f t="shared" ref="X14:X28" si="11">T14*W14</f>
        <v>0</v>
      </c>
      <c r="Z14" s="48"/>
      <c r="AA14" s="31">
        <f t="shared" ref="AA14:AA28" si="12">SUMIF(Z14,"Y",K14)*W14</f>
        <v>0</v>
      </c>
      <c r="AB14" s="48"/>
      <c r="AC14" s="31">
        <f t="shared" ref="AC14:AC28" si="13">(I14-AA14)*COUNTIF(AK14:AT14,"L")</f>
        <v>0</v>
      </c>
      <c r="AD14" s="616"/>
      <c r="AE14" s="48"/>
      <c r="AF14" s="31">
        <f t="shared" ref="AF14:AF28" si="14">IFERROR(COUNTIF(AK14:AT14,"S")/(COUNTIF(AK14:AT14,"V")+COUNTIF(AK14:AT14,"S")),0)</f>
        <v>0</v>
      </c>
      <c r="AG14" s="31">
        <f t="shared" ref="AG14:AG28" si="15">(X14-AA14-AC14)*AF14</f>
        <v>0</v>
      </c>
      <c r="AH14" s="616"/>
      <c r="AI14" s="31">
        <f t="shared" ref="AI14:AI28" si="16">COUNTIF(AK14:AT14,"V")</f>
        <v>0</v>
      </c>
      <c r="AJ14" s="31">
        <f t="shared" ref="AJ14:AJ28" si="17">X14-AA14-AC14-AG14</f>
        <v>0</v>
      </c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</row>
    <row r="15" spans="2:49" s="306" customFormat="1" ht="13" outlineLevel="1">
      <c r="B15" s="458"/>
      <c r="C15" s="493"/>
      <c r="D15" s="32" t="s">
        <v>2639</v>
      </c>
      <c r="E15" s="470"/>
      <c r="F15" s="461"/>
      <c r="G15" s="360" t="s">
        <v>12</v>
      </c>
      <c r="H15" s="27" t="s">
        <v>13</v>
      </c>
      <c r="I15" s="29">
        <v>60</v>
      </c>
      <c r="J15" s="29">
        <v>60</v>
      </c>
      <c r="K15" s="253">
        <v>0</v>
      </c>
      <c r="L15" s="31" t="s">
        <v>1139</v>
      </c>
      <c r="M15" s="31" t="s">
        <v>1139</v>
      </c>
      <c r="N15" s="31" t="s">
        <v>1140</v>
      </c>
      <c r="O15" s="31" t="s">
        <v>1140</v>
      </c>
      <c r="P15" s="31" t="s">
        <v>1140</v>
      </c>
      <c r="Q15" s="31" t="s">
        <v>1140</v>
      </c>
      <c r="R15" s="542"/>
      <c r="S15" s="253"/>
      <c r="T15" s="31">
        <f t="shared" ref="T15:T22" si="18">SUMIF(S15,"Y",I15)</f>
        <v>0</v>
      </c>
      <c r="U15" s="616"/>
      <c r="V15" s="616"/>
      <c r="W15" s="48"/>
      <c r="X15" s="31">
        <f t="shared" ref="X15:X22" si="19">T15*W15</f>
        <v>0</v>
      </c>
      <c r="Z15" s="48"/>
      <c r="AA15" s="31">
        <f t="shared" ref="AA15:AA22" si="20">SUMIF(Z15,"Y",K15)*W15</f>
        <v>0</v>
      </c>
      <c r="AB15" s="48"/>
      <c r="AC15" s="31">
        <f t="shared" ref="AC15:AC22" si="21">(I15-AA15)*COUNTIF(AK15:AT15,"L")</f>
        <v>0</v>
      </c>
      <c r="AD15" s="616"/>
      <c r="AE15" s="48"/>
      <c r="AF15" s="31">
        <f t="shared" ref="AF15:AF22" si="22">IFERROR(COUNTIF(AK15:AT15,"S")/(COUNTIF(AK15:AT15,"V")+COUNTIF(AK15:AT15,"S")),0)</f>
        <v>0</v>
      </c>
      <c r="AG15" s="31">
        <f t="shared" ref="AG15:AG22" si="23">(X15-AA15-AC15)*AF15</f>
        <v>0</v>
      </c>
      <c r="AH15" s="616"/>
      <c r="AI15" s="31">
        <f t="shared" ref="AI15:AI22" si="24">COUNTIF(AK15:AT15,"V")</f>
        <v>0</v>
      </c>
      <c r="AJ15" s="31">
        <f t="shared" ref="AJ15:AJ22" si="25">X15-AA15-AC15-AG15</f>
        <v>0</v>
      </c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</row>
    <row r="16" spans="2:49" s="306" customFormat="1" ht="13" outlineLevel="1">
      <c r="B16" s="458"/>
      <c r="C16" s="493"/>
      <c r="D16" s="32" t="s">
        <v>2640</v>
      </c>
      <c r="E16" s="470"/>
      <c r="F16" s="461"/>
      <c r="G16" s="360" t="s">
        <v>12</v>
      </c>
      <c r="H16" s="27" t="s">
        <v>13</v>
      </c>
      <c r="I16" s="29">
        <v>30</v>
      </c>
      <c r="J16" s="29">
        <v>30</v>
      </c>
      <c r="K16" s="253">
        <v>0</v>
      </c>
      <c r="L16" s="31" t="s">
        <v>1139</v>
      </c>
      <c r="M16" s="31" t="s">
        <v>1139</v>
      </c>
      <c r="N16" s="31" t="s">
        <v>1140</v>
      </c>
      <c r="O16" s="31" t="s">
        <v>1140</v>
      </c>
      <c r="P16" s="31" t="s">
        <v>1140</v>
      </c>
      <c r="Q16" s="31" t="s">
        <v>1140</v>
      </c>
      <c r="R16" s="542"/>
      <c r="S16" s="253"/>
      <c r="T16" s="31">
        <f t="shared" ref="T16:T17" si="26">SUMIF(S16,"Y",I16)</f>
        <v>0</v>
      </c>
      <c r="U16" s="616"/>
      <c r="V16" s="616"/>
      <c r="W16" s="48"/>
      <c r="X16" s="31">
        <f t="shared" ref="X16:X17" si="27">T16*W16</f>
        <v>0</v>
      </c>
      <c r="Z16" s="48"/>
      <c r="AA16" s="31">
        <f t="shared" ref="AA16:AA17" si="28">SUMIF(Z16,"Y",K16)*W16</f>
        <v>0</v>
      </c>
      <c r="AB16" s="48"/>
      <c r="AC16" s="31">
        <f t="shared" ref="AC16:AC17" si="29">(I16-AA16)*COUNTIF(AK16:AT16,"L")</f>
        <v>0</v>
      </c>
      <c r="AD16" s="616"/>
      <c r="AE16" s="48"/>
      <c r="AF16" s="31">
        <f t="shared" ref="AF16:AF17" si="30">IFERROR(COUNTIF(AK16:AT16,"S")/(COUNTIF(AK16:AT16,"V")+COUNTIF(AK16:AT16,"S")),0)</f>
        <v>0</v>
      </c>
      <c r="AG16" s="31">
        <f t="shared" ref="AG16:AG17" si="31">(X16-AA16-AC16)*AF16</f>
        <v>0</v>
      </c>
      <c r="AH16" s="616"/>
      <c r="AI16" s="31">
        <f t="shared" ref="AI16:AI17" si="32">COUNTIF(AK16:AT16,"V")</f>
        <v>0</v>
      </c>
      <c r="AJ16" s="31">
        <f t="shared" ref="AJ16:AJ17" si="33">X16-AA16-AC16-AG16</f>
        <v>0</v>
      </c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</row>
    <row r="17" spans="2:49" s="306" customFormat="1" ht="13" outlineLevel="1">
      <c r="B17" s="458"/>
      <c r="C17" s="493"/>
      <c r="D17" s="32" t="s">
        <v>2641</v>
      </c>
      <c r="E17" s="470"/>
      <c r="F17" s="461"/>
      <c r="G17" s="360" t="s">
        <v>12</v>
      </c>
      <c r="H17" s="27" t="s">
        <v>13</v>
      </c>
      <c r="I17" s="29">
        <v>60</v>
      </c>
      <c r="J17" s="29">
        <v>60</v>
      </c>
      <c r="K17" s="253">
        <v>0</v>
      </c>
      <c r="L17" s="31" t="s">
        <v>1139</v>
      </c>
      <c r="M17" s="31" t="s">
        <v>1139</v>
      </c>
      <c r="N17" s="31" t="s">
        <v>1140</v>
      </c>
      <c r="O17" s="31" t="s">
        <v>1140</v>
      </c>
      <c r="P17" s="31" t="s">
        <v>1140</v>
      </c>
      <c r="Q17" s="31" t="s">
        <v>1140</v>
      </c>
      <c r="R17" s="542"/>
      <c r="S17" s="253"/>
      <c r="T17" s="31">
        <f t="shared" si="26"/>
        <v>0</v>
      </c>
      <c r="U17" s="616"/>
      <c r="V17" s="616"/>
      <c r="W17" s="48"/>
      <c r="X17" s="31">
        <f t="shared" si="27"/>
        <v>0</v>
      </c>
      <c r="Z17" s="48"/>
      <c r="AA17" s="31">
        <f t="shared" si="28"/>
        <v>0</v>
      </c>
      <c r="AB17" s="48"/>
      <c r="AC17" s="31">
        <f t="shared" si="29"/>
        <v>0</v>
      </c>
      <c r="AD17" s="616"/>
      <c r="AE17" s="48"/>
      <c r="AF17" s="31">
        <f t="shared" si="30"/>
        <v>0</v>
      </c>
      <c r="AG17" s="31">
        <f t="shared" si="31"/>
        <v>0</v>
      </c>
      <c r="AH17" s="616"/>
      <c r="AI17" s="31">
        <f t="shared" si="32"/>
        <v>0</v>
      </c>
      <c r="AJ17" s="31">
        <f t="shared" si="33"/>
        <v>0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</row>
    <row r="18" spans="2:49" s="306" customFormat="1" ht="13" outlineLevel="1">
      <c r="B18" s="458"/>
      <c r="C18" s="493"/>
      <c r="D18" s="32" t="s">
        <v>2642</v>
      </c>
      <c r="E18" s="470"/>
      <c r="F18" s="461"/>
      <c r="G18" s="360" t="s">
        <v>12</v>
      </c>
      <c r="H18" s="27" t="s">
        <v>13</v>
      </c>
      <c r="I18" s="29">
        <v>15</v>
      </c>
      <c r="J18" s="29">
        <v>15</v>
      </c>
      <c r="K18" s="253">
        <v>0</v>
      </c>
      <c r="L18" s="31" t="s">
        <v>1139</v>
      </c>
      <c r="M18" s="31" t="s">
        <v>1139</v>
      </c>
      <c r="N18" s="31" t="s">
        <v>1140</v>
      </c>
      <c r="O18" s="31" t="s">
        <v>1140</v>
      </c>
      <c r="P18" s="31" t="s">
        <v>1140</v>
      </c>
      <c r="Q18" s="31" t="s">
        <v>1140</v>
      </c>
      <c r="R18" s="542"/>
      <c r="S18" s="253"/>
      <c r="T18" s="31">
        <f t="shared" si="18"/>
        <v>0</v>
      </c>
      <c r="U18" s="616"/>
      <c r="V18" s="616"/>
      <c r="W18" s="48"/>
      <c r="X18" s="31">
        <f t="shared" si="19"/>
        <v>0</v>
      </c>
      <c r="Z18" s="48"/>
      <c r="AA18" s="31">
        <f t="shared" si="20"/>
        <v>0</v>
      </c>
      <c r="AB18" s="48"/>
      <c r="AC18" s="31">
        <f t="shared" si="21"/>
        <v>0</v>
      </c>
      <c r="AD18" s="616"/>
      <c r="AE18" s="48"/>
      <c r="AF18" s="31">
        <f t="shared" si="22"/>
        <v>0</v>
      </c>
      <c r="AG18" s="31">
        <f t="shared" si="23"/>
        <v>0</v>
      </c>
      <c r="AH18" s="616"/>
      <c r="AI18" s="31">
        <f t="shared" si="24"/>
        <v>0</v>
      </c>
      <c r="AJ18" s="31">
        <f t="shared" si="25"/>
        <v>0</v>
      </c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</row>
    <row r="19" spans="2:49" s="306" customFormat="1" ht="13" outlineLevel="1">
      <c r="B19" s="458"/>
      <c r="C19" s="493"/>
      <c r="D19" s="32" t="s">
        <v>2643</v>
      </c>
      <c r="E19" s="470"/>
      <c r="F19" s="461"/>
      <c r="G19" s="360" t="s">
        <v>12</v>
      </c>
      <c r="H19" s="27" t="s">
        <v>13</v>
      </c>
      <c r="I19" s="29">
        <v>60</v>
      </c>
      <c r="J19" s="29">
        <v>60</v>
      </c>
      <c r="K19" s="253">
        <v>0</v>
      </c>
      <c r="L19" s="31" t="s">
        <v>1139</v>
      </c>
      <c r="M19" s="31" t="s">
        <v>1139</v>
      </c>
      <c r="N19" s="31" t="s">
        <v>1140</v>
      </c>
      <c r="O19" s="31" t="s">
        <v>1140</v>
      </c>
      <c r="P19" s="31" t="s">
        <v>1140</v>
      </c>
      <c r="Q19" s="31" t="s">
        <v>1140</v>
      </c>
      <c r="R19" s="542"/>
      <c r="S19" s="253"/>
      <c r="T19" s="31">
        <f t="shared" si="18"/>
        <v>0</v>
      </c>
      <c r="U19" s="616"/>
      <c r="V19" s="616"/>
      <c r="W19" s="48"/>
      <c r="X19" s="31">
        <f t="shared" si="19"/>
        <v>0</v>
      </c>
      <c r="Z19" s="48"/>
      <c r="AA19" s="31">
        <f t="shared" si="20"/>
        <v>0</v>
      </c>
      <c r="AB19" s="48"/>
      <c r="AC19" s="31">
        <f t="shared" si="21"/>
        <v>0</v>
      </c>
      <c r="AD19" s="616"/>
      <c r="AE19" s="48"/>
      <c r="AF19" s="31">
        <f t="shared" si="22"/>
        <v>0</v>
      </c>
      <c r="AG19" s="31">
        <f t="shared" si="23"/>
        <v>0</v>
      </c>
      <c r="AH19" s="616"/>
      <c r="AI19" s="31">
        <f t="shared" si="24"/>
        <v>0</v>
      </c>
      <c r="AJ19" s="31">
        <f t="shared" si="25"/>
        <v>0</v>
      </c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</row>
    <row r="20" spans="2:49" s="306" customFormat="1" ht="13" outlineLevel="1">
      <c r="B20" s="458"/>
      <c r="C20" s="493"/>
      <c r="D20" s="32" t="s">
        <v>2644</v>
      </c>
      <c r="E20" s="470"/>
      <c r="F20" s="461"/>
      <c r="G20" s="360" t="s">
        <v>12</v>
      </c>
      <c r="H20" s="27" t="s">
        <v>13</v>
      </c>
      <c r="I20" s="29">
        <v>30</v>
      </c>
      <c r="J20" s="29">
        <v>30</v>
      </c>
      <c r="K20" s="253">
        <v>0</v>
      </c>
      <c r="L20" s="31" t="s">
        <v>1139</v>
      </c>
      <c r="M20" s="31" t="s">
        <v>1139</v>
      </c>
      <c r="N20" s="31" t="s">
        <v>1140</v>
      </c>
      <c r="O20" s="31" t="s">
        <v>1140</v>
      </c>
      <c r="P20" s="31" t="s">
        <v>1140</v>
      </c>
      <c r="Q20" s="31" t="s">
        <v>1140</v>
      </c>
      <c r="R20" s="542"/>
      <c r="S20" s="253"/>
      <c r="T20" s="31">
        <f t="shared" si="18"/>
        <v>0</v>
      </c>
      <c r="U20" s="616"/>
      <c r="V20" s="616"/>
      <c r="W20" s="48"/>
      <c r="X20" s="31">
        <f t="shared" si="19"/>
        <v>0</v>
      </c>
      <c r="Z20" s="48"/>
      <c r="AA20" s="31">
        <f t="shared" si="20"/>
        <v>0</v>
      </c>
      <c r="AB20" s="48"/>
      <c r="AC20" s="31">
        <f t="shared" si="21"/>
        <v>0</v>
      </c>
      <c r="AD20" s="616"/>
      <c r="AE20" s="48"/>
      <c r="AF20" s="31">
        <f t="shared" si="22"/>
        <v>0</v>
      </c>
      <c r="AG20" s="31">
        <f t="shared" si="23"/>
        <v>0</v>
      </c>
      <c r="AH20" s="616"/>
      <c r="AI20" s="31">
        <f t="shared" si="24"/>
        <v>0</v>
      </c>
      <c r="AJ20" s="31">
        <f t="shared" si="25"/>
        <v>0</v>
      </c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</row>
    <row r="21" spans="2:49" s="306" customFormat="1" ht="13" outlineLevel="1">
      <c r="B21" s="458"/>
      <c r="C21" s="493"/>
      <c r="D21" s="32" t="s">
        <v>2645</v>
      </c>
      <c r="E21" s="470"/>
      <c r="F21" s="461"/>
      <c r="G21" s="360" t="s">
        <v>12</v>
      </c>
      <c r="H21" s="27" t="s">
        <v>13</v>
      </c>
      <c r="I21" s="29">
        <v>20</v>
      </c>
      <c r="J21" s="29">
        <v>20</v>
      </c>
      <c r="K21" s="253">
        <v>0</v>
      </c>
      <c r="L21" s="31" t="s">
        <v>1139</v>
      </c>
      <c r="M21" s="31" t="s">
        <v>1139</v>
      </c>
      <c r="N21" s="31" t="s">
        <v>1140</v>
      </c>
      <c r="O21" s="31" t="s">
        <v>1140</v>
      </c>
      <c r="P21" s="31" t="s">
        <v>1140</v>
      </c>
      <c r="Q21" s="31" t="s">
        <v>1140</v>
      </c>
      <c r="R21" s="542"/>
      <c r="S21" s="253"/>
      <c r="T21" s="31">
        <f t="shared" si="18"/>
        <v>0</v>
      </c>
      <c r="U21" s="616"/>
      <c r="V21" s="616"/>
      <c r="W21" s="48"/>
      <c r="X21" s="31">
        <f t="shared" si="19"/>
        <v>0</v>
      </c>
      <c r="Z21" s="48"/>
      <c r="AA21" s="31">
        <f t="shared" si="20"/>
        <v>0</v>
      </c>
      <c r="AB21" s="48"/>
      <c r="AC21" s="31">
        <f t="shared" si="21"/>
        <v>0</v>
      </c>
      <c r="AD21" s="616"/>
      <c r="AE21" s="48"/>
      <c r="AF21" s="31">
        <f t="shared" si="22"/>
        <v>0</v>
      </c>
      <c r="AG21" s="31">
        <f t="shared" si="23"/>
        <v>0</v>
      </c>
      <c r="AH21" s="616"/>
      <c r="AI21" s="31">
        <f t="shared" si="24"/>
        <v>0</v>
      </c>
      <c r="AJ21" s="31">
        <f t="shared" si="25"/>
        <v>0</v>
      </c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</row>
    <row r="22" spans="2:49" s="306" customFormat="1" ht="13" outlineLevel="1">
      <c r="B22" s="458"/>
      <c r="C22" s="493"/>
      <c r="D22" s="32" t="s">
        <v>2646</v>
      </c>
      <c r="E22" s="470"/>
      <c r="F22" s="461"/>
      <c r="G22" s="360" t="s">
        <v>12</v>
      </c>
      <c r="H22" s="27" t="s">
        <v>13</v>
      </c>
      <c r="I22" s="29">
        <v>30</v>
      </c>
      <c r="J22" s="29">
        <v>30</v>
      </c>
      <c r="K22" s="253">
        <v>0</v>
      </c>
      <c r="L22" s="31" t="s">
        <v>1139</v>
      </c>
      <c r="M22" s="31" t="s">
        <v>1139</v>
      </c>
      <c r="N22" s="31" t="s">
        <v>1140</v>
      </c>
      <c r="O22" s="31" t="s">
        <v>1140</v>
      </c>
      <c r="P22" s="31" t="s">
        <v>1140</v>
      </c>
      <c r="Q22" s="31" t="s">
        <v>1140</v>
      </c>
      <c r="R22" s="542"/>
      <c r="S22" s="253"/>
      <c r="T22" s="31">
        <f t="shared" si="18"/>
        <v>0</v>
      </c>
      <c r="U22" s="616"/>
      <c r="V22" s="616"/>
      <c r="W22" s="48"/>
      <c r="X22" s="31">
        <f t="shared" si="19"/>
        <v>0</v>
      </c>
      <c r="Z22" s="48"/>
      <c r="AA22" s="31">
        <f t="shared" si="20"/>
        <v>0</v>
      </c>
      <c r="AB22" s="48"/>
      <c r="AC22" s="31">
        <f t="shared" si="21"/>
        <v>0</v>
      </c>
      <c r="AD22" s="616"/>
      <c r="AE22" s="48"/>
      <c r="AF22" s="31">
        <f t="shared" si="22"/>
        <v>0</v>
      </c>
      <c r="AG22" s="31">
        <f t="shared" si="23"/>
        <v>0</v>
      </c>
      <c r="AH22" s="616"/>
      <c r="AI22" s="31">
        <f t="shared" si="24"/>
        <v>0</v>
      </c>
      <c r="AJ22" s="31">
        <f t="shared" si="25"/>
        <v>0</v>
      </c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49" s="306" customFormat="1" ht="13" outlineLevel="1">
      <c r="B23" s="458"/>
      <c r="C23" s="493"/>
      <c r="D23" s="32" t="s">
        <v>2647</v>
      </c>
      <c r="E23" s="470"/>
      <c r="F23" s="461"/>
      <c r="G23" s="360" t="s">
        <v>12</v>
      </c>
      <c r="H23" s="27" t="s">
        <v>13</v>
      </c>
      <c r="I23" s="29">
        <v>30</v>
      </c>
      <c r="J23" s="29">
        <v>30</v>
      </c>
      <c r="K23" s="253">
        <v>0</v>
      </c>
      <c r="L23" s="31" t="s">
        <v>1139</v>
      </c>
      <c r="M23" s="31" t="s">
        <v>1139</v>
      </c>
      <c r="N23" s="31" t="s">
        <v>1140</v>
      </c>
      <c r="O23" s="31" t="s">
        <v>1140</v>
      </c>
      <c r="P23" s="31" t="s">
        <v>1140</v>
      </c>
      <c r="Q23" s="31" t="s">
        <v>1140</v>
      </c>
      <c r="R23" s="542"/>
      <c r="S23" s="253"/>
      <c r="T23" s="31">
        <f t="shared" si="10"/>
        <v>0</v>
      </c>
      <c r="U23" s="616"/>
      <c r="V23" s="616"/>
      <c r="W23" s="48"/>
      <c r="X23" s="31">
        <f t="shared" si="11"/>
        <v>0</v>
      </c>
      <c r="Z23" s="48"/>
      <c r="AA23" s="31">
        <f t="shared" si="12"/>
        <v>0</v>
      </c>
      <c r="AB23" s="48"/>
      <c r="AC23" s="31">
        <f t="shared" si="13"/>
        <v>0</v>
      </c>
      <c r="AD23" s="616"/>
      <c r="AE23" s="48"/>
      <c r="AF23" s="31">
        <f t="shared" si="14"/>
        <v>0</v>
      </c>
      <c r="AG23" s="31">
        <f t="shared" si="15"/>
        <v>0</v>
      </c>
      <c r="AH23" s="616"/>
      <c r="AI23" s="31">
        <f t="shared" si="16"/>
        <v>0</v>
      </c>
      <c r="AJ23" s="31">
        <f t="shared" si="17"/>
        <v>0</v>
      </c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</row>
    <row r="24" spans="2:49" s="306" customFormat="1" ht="13" outlineLevel="1">
      <c r="B24" s="458"/>
      <c r="C24" s="493"/>
      <c r="D24" s="32" t="s">
        <v>2648</v>
      </c>
      <c r="E24" s="470"/>
      <c r="F24" s="461"/>
      <c r="G24" s="360" t="s">
        <v>12</v>
      </c>
      <c r="H24" s="27" t="s">
        <v>13</v>
      </c>
      <c r="I24" s="29">
        <v>10</v>
      </c>
      <c r="J24" s="29">
        <v>10</v>
      </c>
      <c r="K24" s="253">
        <v>0</v>
      </c>
      <c r="L24" s="31" t="s">
        <v>1139</v>
      </c>
      <c r="M24" s="31" t="s">
        <v>1139</v>
      </c>
      <c r="N24" s="31" t="s">
        <v>1140</v>
      </c>
      <c r="O24" s="31" t="s">
        <v>1140</v>
      </c>
      <c r="P24" s="31" t="s">
        <v>1140</v>
      </c>
      <c r="Q24" s="31" t="s">
        <v>1140</v>
      </c>
      <c r="R24" s="542"/>
      <c r="S24" s="253"/>
      <c r="T24" s="31">
        <f t="shared" si="10"/>
        <v>0</v>
      </c>
      <c r="U24" s="616"/>
      <c r="V24" s="616"/>
      <c r="W24" s="48"/>
      <c r="X24" s="31">
        <f t="shared" si="11"/>
        <v>0</v>
      </c>
      <c r="Z24" s="48"/>
      <c r="AA24" s="31">
        <f t="shared" si="12"/>
        <v>0</v>
      </c>
      <c r="AB24" s="48"/>
      <c r="AC24" s="31">
        <f t="shared" si="13"/>
        <v>0</v>
      </c>
      <c r="AD24" s="616"/>
      <c r="AE24" s="48"/>
      <c r="AF24" s="31">
        <f t="shared" si="14"/>
        <v>0</v>
      </c>
      <c r="AG24" s="31">
        <f t="shared" si="15"/>
        <v>0</v>
      </c>
      <c r="AH24" s="616"/>
      <c r="AI24" s="31">
        <f t="shared" si="16"/>
        <v>0</v>
      </c>
      <c r="AJ24" s="31">
        <f t="shared" si="17"/>
        <v>0</v>
      </c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</row>
    <row r="25" spans="2:49" s="306" customFormat="1" ht="13" outlineLevel="1">
      <c r="B25" s="458"/>
      <c r="C25" s="493"/>
      <c r="D25" s="32" t="s">
        <v>2649</v>
      </c>
      <c r="E25" s="470"/>
      <c r="F25" s="461"/>
      <c r="G25" s="360" t="s">
        <v>12</v>
      </c>
      <c r="H25" s="27" t="s">
        <v>13</v>
      </c>
      <c r="I25" s="29">
        <v>10</v>
      </c>
      <c r="J25" s="29">
        <v>10</v>
      </c>
      <c r="K25" s="253">
        <v>0</v>
      </c>
      <c r="L25" s="31" t="s">
        <v>1139</v>
      </c>
      <c r="M25" s="31" t="s">
        <v>1139</v>
      </c>
      <c r="N25" s="31" t="s">
        <v>1140</v>
      </c>
      <c r="O25" s="31" t="s">
        <v>1140</v>
      </c>
      <c r="P25" s="31" t="s">
        <v>1140</v>
      </c>
      <c r="Q25" s="31" t="s">
        <v>1140</v>
      </c>
      <c r="R25" s="542"/>
      <c r="S25" s="253"/>
      <c r="T25" s="31">
        <f t="shared" ref="T25" si="34">SUMIF(S25,"Y",I25)</f>
        <v>0</v>
      </c>
      <c r="U25" s="616"/>
      <c r="V25" s="616"/>
      <c r="W25" s="48"/>
      <c r="X25" s="31">
        <f t="shared" ref="X25" si="35">T25*W25</f>
        <v>0</v>
      </c>
      <c r="Z25" s="48"/>
      <c r="AA25" s="31">
        <f t="shared" ref="AA25" si="36">SUMIF(Z25,"Y",K25)*W25</f>
        <v>0</v>
      </c>
      <c r="AB25" s="48"/>
      <c r="AC25" s="31">
        <f t="shared" ref="AC25" si="37">(I25-AA25)*COUNTIF(AK25:AT25,"L")</f>
        <v>0</v>
      </c>
      <c r="AD25" s="616"/>
      <c r="AE25" s="48"/>
      <c r="AF25" s="31">
        <f t="shared" ref="AF25" si="38">IFERROR(COUNTIF(AK25:AT25,"S")/(COUNTIF(AK25:AT25,"V")+COUNTIF(AK25:AT25,"S")),0)</f>
        <v>0</v>
      </c>
      <c r="AG25" s="31">
        <f t="shared" ref="AG25" si="39">(X25-AA25-AC25)*AF25</f>
        <v>0</v>
      </c>
      <c r="AH25" s="616"/>
      <c r="AI25" s="31">
        <f t="shared" ref="AI25" si="40">COUNTIF(AK25:AT25,"V")</f>
        <v>0</v>
      </c>
      <c r="AJ25" s="31">
        <f t="shared" ref="AJ25" si="41">X25-AA25-AC25-AG25</f>
        <v>0</v>
      </c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</row>
    <row r="26" spans="2:49" s="306" customFormat="1" ht="13" outlineLevel="1">
      <c r="B26" s="458"/>
      <c r="C26" s="493"/>
      <c r="D26" s="32" t="s">
        <v>2650</v>
      </c>
      <c r="E26" s="470"/>
      <c r="F26" s="461"/>
      <c r="G26" s="360" t="s">
        <v>12</v>
      </c>
      <c r="H26" s="27" t="s">
        <v>13</v>
      </c>
      <c r="I26" s="29">
        <v>10</v>
      </c>
      <c r="J26" s="29">
        <v>10</v>
      </c>
      <c r="K26" s="253">
        <v>0</v>
      </c>
      <c r="L26" s="31" t="s">
        <v>1139</v>
      </c>
      <c r="M26" s="31" t="s">
        <v>1139</v>
      </c>
      <c r="N26" s="31" t="s">
        <v>1140</v>
      </c>
      <c r="O26" s="31" t="s">
        <v>1140</v>
      </c>
      <c r="P26" s="31" t="s">
        <v>1140</v>
      </c>
      <c r="Q26" s="31" t="s">
        <v>1140</v>
      </c>
      <c r="R26" s="542"/>
      <c r="S26" s="253"/>
      <c r="T26" s="31">
        <f t="shared" ref="T26:T27" si="42">SUMIF(S26,"Y",I26)</f>
        <v>0</v>
      </c>
      <c r="U26" s="616"/>
      <c r="V26" s="616"/>
      <c r="W26" s="48"/>
      <c r="X26" s="31">
        <f t="shared" ref="X26:X27" si="43">T26*W26</f>
        <v>0</v>
      </c>
      <c r="Z26" s="48"/>
      <c r="AA26" s="31">
        <f t="shared" ref="AA26:AA27" si="44">SUMIF(Z26,"Y",K26)*W26</f>
        <v>0</v>
      </c>
      <c r="AB26" s="48"/>
      <c r="AC26" s="31">
        <f t="shared" ref="AC26:AC27" si="45">(I26-AA26)*COUNTIF(AK26:AT26,"L")</f>
        <v>0</v>
      </c>
      <c r="AD26" s="616"/>
      <c r="AE26" s="48"/>
      <c r="AF26" s="31">
        <f t="shared" ref="AF26:AF27" si="46">IFERROR(COUNTIF(AK26:AT26,"S")/(COUNTIF(AK26:AT26,"V")+COUNTIF(AK26:AT26,"S")),0)</f>
        <v>0</v>
      </c>
      <c r="AG26" s="31">
        <f t="shared" ref="AG26:AG27" si="47">(X26-AA26-AC26)*AF26</f>
        <v>0</v>
      </c>
      <c r="AH26" s="616"/>
      <c r="AI26" s="31">
        <f t="shared" ref="AI26:AI27" si="48">COUNTIF(AK26:AT26,"V")</f>
        <v>0</v>
      </c>
      <c r="AJ26" s="31">
        <f t="shared" ref="AJ26:AJ27" si="49">X26-AA26-AC26-AG26</f>
        <v>0</v>
      </c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</row>
    <row r="27" spans="2:49" s="306" customFormat="1" ht="13" outlineLevel="1">
      <c r="B27" s="458"/>
      <c r="C27" s="493"/>
      <c r="D27" s="32" t="s">
        <v>2651</v>
      </c>
      <c r="E27" s="470"/>
      <c r="F27" s="461"/>
      <c r="G27" s="360" t="s">
        <v>12</v>
      </c>
      <c r="H27" s="27" t="s">
        <v>13</v>
      </c>
      <c r="I27" s="29">
        <v>10</v>
      </c>
      <c r="J27" s="29">
        <v>10</v>
      </c>
      <c r="K27" s="253">
        <v>0</v>
      </c>
      <c r="L27" s="31" t="s">
        <v>1139</v>
      </c>
      <c r="M27" s="31" t="s">
        <v>1139</v>
      </c>
      <c r="N27" s="31" t="s">
        <v>1140</v>
      </c>
      <c r="O27" s="31" t="s">
        <v>1140</v>
      </c>
      <c r="P27" s="31" t="s">
        <v>1140</v>
      </c>
      <c r="Q27" s="31" t="s">
        <v>1140</v>
      </c>
      <c r="R27" s="542"/>
      <c r="S27" s="253"/>
      <c r="T27" s="31">
        <f t="shared" si="42"/>
        <v>0</v>
      </c>
      <c r="U27" s="616"/>
      <c r="V27" s="616"/>
      <c r="W27" s="48"/>
      <c r="X27" s="31">
        <f t="shared" si="43"/>
        <v>0</v>
      </c>
      <c r="Z27" s="48"/>
      <c r="AA27" s="31">
        <f t="shared" si="44"/>
        <v>0</v>
      </c>
      <c r="AB27" s="48"/>
      <c r="AC27" s="31">
        <f t="shared" si="45"/>
        <v>0</v>
      </c>
      <c r="AD27" s="616"/>
      <c r="AE27" s="48"/>
      <c r="AF27" s="31">
        <f t="shared" si="46"/>
        <v>0</v>
      </c>
      <c r="AG27" s="31">
        <f t="shared" si="47"/>
        <v>0</v>
      </c>
      <c r="AH27" s="616"/>
      <c r="AI27" s="31">
        <f t="shared" si="48"/>
        <v>0</v>
      </c>
      <c r="AJ27" s="31">
        <f t="shared" si="49"/>
        <v>0</v>
      </c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49" s="306" customFormat="1" ht="13" outlineLevel="1">
      <c r="B28" s="458"/>
      <c r="C28" s="493"/>
      <c r="D28" s="32" t="s">
        <v>2652</v>
      </c>
      <c r="E28" s="470"/>
      <c r="F28" s="461"/>
      <c r="G28" s="360" t="s">
        <v>12</v>
      </c>
      <c r="H28" s="27" t="s">
        <v>13</v>
      </c>
      <c r="I28" s="29">
        <v>50</v>
      </c>
      <c r="J28" s="29">
        <v>50</v>
      </c>
      <c r="K28" s="253">
        <v>0</v>
      </c>
      <c r="L28" s="31" t="s">
        <v>1139</v>
      </c>
      <c r="M28" s="31" t="s">
        <v>1139</v>
      </c>
      <c r="N28" s="31" t="s">
        <v>1140</v>
      </c>
      <c r="O28" s="31" t="s">
        <v>1140</v>
      </c>
      <c r="P28" s="31" t="s">
        <v>1140</v>
      </c>
      <c r="Q28" s="31" t="s">
        <v>1140</v>
      </c>
      <c r="R28" s="542"/>
      <c r="S28" s="253"/>
      <c r="T28" s="31">
        <f t="shared" si="10"/>
        <v>0</v>
      </c>
      <c r="U28" s="616"/>
      <c r="V28" s="616"/>
      <c r="W28" s="48"/>
      <c r="X28" s="31">
        <f t="shared" si="11"/>
        <v>0</v>
      </c>
      <c r="Z28" s="48"/>
      <c r="AA28" s="31">
        <f t="shared" si="12"/>
        <v>0</v>
      </c>
      <c r="AB28" s="48"/>
      <c r="AC28" s="31">
        <f t="shared" si="13"/>
        <v>0</v>
      </c>
      <c r="AD28" s="616"/>
      <c r="AE28" s="48"/>
      <c r="AF28" s="31">
        <f t="shared" si="14"/>
        <v>0</v>
      </c>
      <c r="AG28" s="31">
        <f t="shared" si="15"/>
        <v>0</v>
      </c>
      <c r="AH28" s="616"/>
      <c r="AI28" s="31">
        <f t="shared" si="16"/>
        <v>0</v>
      </c>
      <c r="AJ28" s="31">
        <f t="shared" si="17"/>
        <v>0</v>
      </c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</row>
    <row r="29" spans="2:49" s="306" customFormat="1" ht="13" outlineLevel="1">
      <c r="B29" s="459"/>
      <c r="C29" s="445"/>
      <c r="D29" s="32" t="s">
        <v>2653</v>
      </c>
      <c r="E29" s="471"/>
      <c r="F29" s="462"/>
      <c r="G29" s="360" t="s">
        <v>12</v>
      </c>
      <c r="H29" s="27" t="s">
        <v>13</v>
      </c>
      <c r="I29" s="29">
        <v>15</v>
      </c>
      <c r="J29" s="29">
        <v>15</v>
      </c>
      <c r="K29" s="253">
        <v>0</v>
      </c>
      <c r="L29" s="31" t="s">
        <v>1691</v>
      </c>
      <c r="M29" s="31" t="s">
        <v>1692</v>
      </c>
      <c r="N29" s="31" t="s">
        <v>1693</v>
      </c>
      <c r="O29" s="31" t="s">
        <v>1142</v>
      </c>
      <c r="P29" s="31" t="s">
        <v>1142</v>
      </c>
      <c r="Q29" s="31" t="s">
        <v>1140</v>
      </c>
      <c r="R29" s="543"/>
      <c r="S29" s="253"/>
      <c r="T29" s="31">
        <f t="shared" si="3"/>
        <v>0</v>
      </c>
      <c r="U29" s="617"/>
      <c r="V29" s="617"/>
      <c r="W29" s="48"/>
      <c r="X29" s="31">
        <f t="shared" si="2"/>
        <v>0</v>
      </c>
      <c r="Z29" s="48"/>
      <c r="AA29" s="31">
        <f t="shared" si="4"/>
        <v>0</v>
      </c>
      <c r="AB29" s="48"/>
      <c r="AC29" s="31">
        <f t="shared" si="5"/>
        <v>0</v>
      </c>
      <c r="AD29" s="617"/>
      <c r="AE29" s="48"/>
      <c r="AF29" s="31">
        <f t="shared" si="6"/>
        <v>0</v>
      </c>
      <c r="AG29" s="31">
        <f t="shared" si="7"/>
        <v>0</v>
      </c>
      <c r="AH29" s="617"/>
      <c r="AI29" s="31">
        <f t="shared" si="8"/>
        <v>0</v>
      </c>
      <c r="AJ29" s="31">
        <f t="shared" si="9"/>
        <v>0</v>
      </c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</row>
    <row r="30" spans="2:49" s="306" customFormat="1" ht="13" outlineLevel="1">
      <c r="B30" s="457" t="s">
        <v>14</v>
      </c>
      <c r="C30" s="444" t="s">
        <v>15</v>
      </c>
      <c r="D30" s="32" t="s">
        <v>1690</v>
      </c>
      <c r="E30" s="469" t="s">
        <v>16</v>
      </c>
      <c r="F30" s="460">
        <v>42636</v>
      </c>
      <c r="G30" s="360" t="s">
        <v>12</v>
      </c>
      <c r="H30" s="27" t="s">
        <v>13</v>
      </c>
      <c r="I30" s="29">
        <v>4.8</v>
      </c>
      <c r="J30" s="29">
        <v>5</v>
      </c>
      <c r="K30" s="253">
        <v>0</v>
      </c>
      <c r="L30" s="31" t="s">
        <v>1698</v>
      </c>
      <c r="M30" s="31" t="s">
        <v>1699</v>
      </c>
      <c r="N30" s="31" t="s">
        <v>1693</v>
      </c>
      <c r="O30" s="31" t="s">
        <v>1155</v>
      </c>
      <c r="P30" s="31" t="s">
        <v>1142</v>
      </c>
      <c r="Q30" s="31" t="s">
        <v>1155</v>
      </c>
      <c r="R30" s="541" t="s">
        <v>1694</v>
      </c>
      <c r="S30" s="253"/>
      <c r="T30" s="31">
        <f t="shared" si="3"/>
        <v>0</v>
      </c>
      <c r="U30" s="615"/>
      <c r="V30" s="615"/>
      <c r="W30" s="48"/>
      <c r="X30" s="31">
        <f t="shared" si="2"/>
        <v>0</v>
      </c>
      <c r="Z30" s="48"/>
      <c r="AA30" s="31">
        <f t="shared" si="4"/>
        <v>0</v>
      </c>
      <c r="AB30" s="48"/>
      <c r="AC30" s="31">
        <f t="shared" si="5"/>
        <v>0</v>
      </c>
      <c r="AD30" s="615"/>
      <c r="AE30" s="48"/>
      <c r="AF30" s="31">
        <f t="shared" si="6"/>
        <v>0</v>
      </c>
      <c r="AG30" s="31">
        <f t="shared" si="7"/>
        <v>0</v>
      </c>
      <c r="AH30" s="615"/>
      <c r="AI30" s="31">
        <f t="shared" si="8"/>
        <v>0</v>
      </c>
      <c r="AJ30" s="31">
        <f t="shared" si="9"/>
        <v>0</v>
      </c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</row>
    <row r="31" spans="2:49" s="306" customFormat="1" ht="13" outlineLevel="1">
      <c r="B31" s="458"/>
      <c r="C31" s="493"/>
      <c r="D31" s="32" t="s">
        <v>1696</v>
      </c>
      <c r="E31" s="470"/>
      <c r="F31" s="461"/>
      <c r="G31" s="360" t="s">
        <v>12</v>
      </c>
      <c r="H31" s="27" t="s">
        <v>13</v>
      </c>
      <c r="I31" s="29">
        <v>30</v>
      </c>
      <c r="J31" s="29">
        <v>30</v>
      </c>
      <c r="K31" s="253">
        <v>0</v>
      </c>
      <c r="L31" s="31" t="s">
        <v>1698</v>
      </c>
      <c r="M31" s="31" t="s">
        <v>1142</v>
      </c>
      <c r="N31" s="31" t="s">
        <v>1693</v>
      </c>
      <c r="O31" s="31" t="s">
        <v>1155</v>
      </c>
      <c r="P31" s="31" t="s">
        <v>1142</v>
      </c>
      <c r="Q31" s="31" t="s">
        <v>1155</v>
      </c>
      <c r="R31" s="542"/>
      <c r="S31" s="253"/>
      <c r="T31" s="31">
        <f t="shared" si="3"/>
        <v>0</v>
      </c>
      <c r="U31" s="616"/>
      <c r="V31" s="616"/>
      <c r="W31" s="48"/>
      <c r="X31" s="31">
        <f t="shared" si="2"/>
        <v>0</v>
      </c>
      <c r="Z31" s="48"/>
      <c r="AA31" s="31">
        <f t="shared" si="4"/>
        <v>0</v>
      </c>
      <c r="AB31" s="48"/>
      <c r="AC31" s="31">
        <f t="shared" si="5"/>
        <v>0</v>
      </c>
      <c r="AD31" s="616"/>
      <c r="AE31" s="48"/>
      <c r="AF31" s="31">
        <f t="shared" si="6"/>
        <v>0</v>
      </c>
      <c r="AG31" s="31">
        <f t="shared" si="7"/>
        <v>0</v>
      </c>
      <c r="AH31" s="616"/>
      <c r="AI31" s="31">
        <f t="shared" si="8"/>
        <v>0</v>
      </c>
      <c r="AJ31" s="31">
        <f t="shared" si="9"/>
        <v>0</v>
      </c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</row>
    <row r="32" spans="2:49" s="306" customFormat="1" ht="13" outlineLevel="1">
      <c r="B32" s="458"/>
      <c r="C32" s="493"/>
      <c r="D32" s="32" t="s">
        <v>1697</v>
      </c>
      <c r="E32" s="470"/>
      <c r="F32" s="461"/>
      <c r="G32" s="360" t="s">
        <v>12</v>
      </c>
      <c r="H32" s="27" t="s">
        <v>13</v>
      </c>
      <c r="I32" s="29">
        <v>60</v>
      </c>
      <c r="J32" s="29">
        <v>60</v>
      </c>
      <c r="K32" s="253">
        <v>0</v>
      </c>
      <c r="L32" s="31" t="s">
        <v>1140</v>
      </c>
      <c r="M32" s="31" t="s">
        <v>1140</v>
      </c>
      <c r="N32" s="31" t="s">
        <v>1140</v>
      </c>
      <c r="O32" s="31" t="s">
        <v>1139</v>
      </c>
      <c r="P32" s="31" t="s">
        <v>1140</v>
      </c>
      <c r="Q32" s="31" t="s">
        <v>1139</v>
      </c>
      <c r="R32" s="542"/>
      <c r="S32" s="253"/>
      <c r="T32" s="31">
        <f t="shared" si="3"/>
        <v>0</v>
      </c>
      <c r="U32" s="616"/>
      <c r="V32" s="616"/>
      <c r="W32" s="48"/>
      <c r="X32" s="31">
        <f t="shared" si="2"/>
        <v>0</v>
      </c>
      <c r="Z32" s="48"/>
      <c r="AA32" s="31">
        <f t="shared" si="4"/>
        <v>0</v>
      </c>
      <c r="AB32" s="48"/>
      <c r="AC32" s="31">
        <f t="shared" si="5"/>
        <v>0</v>
      </c>
      <c r="AD32" s="616"/>
      <c r="AE32" s="48"/>
      <c r="AF32" s="31">
        <f t="shared" si="6"/>
        <v>0</v>
      </c>
      <c r="AG32" s="31">
        <f t="shared" si="7"/>
        <v>0</v>
      </c>
      <c r="AH32" s="616"/>
      <c r="AI32" s="31">
        <f t="shared" si="8"/>
        <v>0</v>
      </c>
      <c r="AJ32" s="31">
        <f t="shared" si="9"/>
        <v>0</v>
      </c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49" s="306" customFormat="1" ht="13" outlineLevel="1">
      <c r="B33" s="458"/>
      <c r="C33" s="493"/>
      <c r="D33" s="32" t="s">
        <v>2654</v>
      </c>
      <c r="E33" s="470"/>
      <c r="F33" s="461"/>
      <c r="G33" s="360" t="s">
        <v>12</v>
      </c>
      <c r="H33" s="27" t="s">
        <v>13</v>
      </c>
      <c r="I33" s="29">
        <v>60</v>
      </c>
      <c r="J33" s="29">
        <v>60</v>
      </c>
      <c r="K33" s="253">
        <v>0</v>
      </c>
      <c r="L33" s="31" t="s">
        <v>1140</v>
      </c>
      <c r="M33" s="31" t="s">
        <v>1140</v>
      </c>
      <c r="N33" s="31" t="s">
        <v>1140</v>
      </c>
      <c r="O33" s="31" t="s">
        <v>1139</v>
      </c>
      <c r="P33" s="31" t="s">
        <v>1140</v>
      </c>
      <c r="Q33" s="31" t="s">
        <v>1140</v>
      </c>
      <c r="R33" s="542"/>
      <c r="S33" s="253"/>
      <c r="T33" s="31">
        <f t="shared" ref="T33" si="50">SUMIF(S33,"Y",I33)</f>
        <v>0</v>
      </c>
      <c r="U33" s="616"/>
      <c r="V33" s="616"/>
      <c r="W33" s="48"/>
      <c r="X33" s="31">
        <f t="shared" ref="X33" si="51">T33*W33</f>
        <v>0</v>
      </c>
      <c r="Z33" s="48"/>
      <c r="AA33" s="31">
        <f t="shared" ref="AA33" si="52">SUMIF(Z33,"Y",K33)*W33</f>
        <v>0</v>
      </c>
      <c r="AB33" s="48"/>
      <c r="AC33" s="31">
        <f t="shared" ref="AC33" si="53">(I33-AA33)*COUNTIF(AK33:AT33,"L")</f>
        <v>0</v>
      </c>
      <c r="AD33" s="616"/>
      <c r="AE33" s="48"/>
      <c r="AF33" s="31">
        <f t="shared" ref="AF33" si="54">IFERROR(COUNTIF(AK33:AT33,"S")/(COUNTIF(AK33:AT33,"V")+COUNTIF(AK33:AT33,"S")),0)</f>
        <v>0</v>
      </c>
      <c r="AG33" s="31">
        <f t="shared" ref="AG33" si="55">(X33-AA33-AC33)*AF33</f>
        <v>0</v>
      </c>
      <c r="AH33" s="616"/>
      <c r="AI33" s="31">
        <f t="shared" ref="AI33" si="56">COUNTIF(AK33:AT33,"V")</f>
        <v>0</v>
      </c>
      <c r="AJ33" s="31">
        <f t="shared" ref="AJ33" si="57">X33-AA33-AC33-AG33</f>
        <v>0</v>
      </c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</row>
    <row r="34" spans="2:49" s="306" customFormat="1" ht="13" outlineLevel="1">
      <c r="B34" s="458"/>
      <c r="C34" s="493"/>
      <c r="D34" s="32" t="s">
        <v>2655</v>
      </c>
      <c r="E34" s="470"/>
      <c r="F34" s="461"/>
      <c r="G34" s="360" t="s">
        <v>12</v>
      </c>
      <c r="H34" s="27" t="s">
        <v>13</v>
      </c>
      <c r="I34" s="29">
        <v>60</v>
      </c>
      <c r="J34" s="29">
        <v>60</v>
      </c>
      <c r="K34" s="253">
        <v>0</v>
      </c>
      <c r="L34" s="31" t="s">
        <v>1140</v>
      </c>
      <c r="M34" s="31" t="s">
        <v>1140</v>
      </c>
      <c r="N34" s="31" t="s">
        <v>1140</v>
      </c>
      <c r="O34" s="31" t="s">
        <v>1139</v>
      </c>
      <c r="P34" s="31" t="s">
        <v>1140</v>
      </c>
      <c r="Q34" s="31" t="s">
        <v>1140</v>
      </c>
      <c r="R34" s="542"/>
      <c r="S34" s="253"/>
      <c r="T34" s="31">
        <f t="shared" si="3"/>
        <v>0</v>
      </c>
      <c r="U34" s="616"/>
      <c r="V34" s="616"/>
      <c r="W34" s="48"/>
      <c r="X34" s="31">
        <f t="shared" si="2"/>
        <v>0</v>
      </c>
      <c r="Z34" s="48"/>
      <c r="AA34" s="31">
        <f t="shared" si="4"/>
        <v>0</v>
      </c>
      <c r="AB34" s="48"/>
      <c r="AC34" s="31">
        <f t="shared" si="5"/>
        <v>0</v>
      </c>
      <c r="AD34" s="616"/>
      <c r="AE34" s="48"/>
      <c r="AF34" s="31">
        <f t="shared" si="6"/>
        <v>0</v>
      </c>
      <c r="AG34" s="31">
        <f t="shared" si="7"/>
        <v>0</v>
      </c>
      <c r="AH34" s="616"/>
      <c r="AI34" s="31">
        <f t="shared" si="8"/>
        <v>0</v>
      </c>
      <c r="AJ34" s="31">
        <f t="shared" si="9"/>
        <v>0</v>
      </c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</row>
    <row r="35" spans="2:49" s="306" customFormat="1" ht="13" outlineLevel="1">
      <c r="B35" s="458"/>
      <c r="C35" s="493"/>
      <c r="D35" s="32" t="s">
        <v>2656</v>
      </c>
      <c r="E35" s="470"/>
      <c r="F35" s="461"/>
      <c r="G35" s="360" t="s">
        <v>12</v>
      </c>
      <c r="H35" s="27" t="s">
        <v>13</v>
      </c>
      <c r="I35" s="29">
        <v>60</v>
      </c>
      <c r="J35" s="29">
        <v>60</v>
      </c>
      <c r="K35" s="253">
        <v>0</v>
      </c>
      <c r="L35" s="31" t="s">
        <v>1140</v>
      </c>
      <c r="M35" s="31" t="s">
        <v>1140</v>
      </c>
      <c r="N35" s="31" t="s">
        <v>1140</v>
      </c>
      <c r="O35" s="31" t="s">
        <v>1139</v>
      </c>
      <c r="P35" s="31" t="s">
        <v>1140</v>
      </c>
      <c r="Q35" s="31" t="s">
        <v>1140</v>
      </c>
      <c r="R35" s="542"/>
      <c r="S35" s="253"/>
      <c r="T35" s="31">
        <f t="shared" si="3"/>
        <v>0</v>
      </c>
      <c r="U35" s="616"/>
      <c r="V35" s="616"/>
      <c r="W35" s="48"/>
      <c r="X35" s="31">
        <f t="shared" si="2"/>
        <v>0</v>
      </c>
      <c r="Z35" s="48"/>
      <c r="AA35" s="31">
        <f t="shared" si="4"/>
        <v>0</v>
      </c>
      <c r="AB35" s="48"/>
      <c r="AC35" s="31">
        <f t="shared" si="5"/>
        <v>0</v>
      </c>
      <c r="AD35" s="616"/>
      <c r="AE35" s="48"/>
      <c r="AF35" s="31">
        <f t="shared" si="6"/>
        <v>0</v>
      </c>
      <c r="AG35" s="31">
        <f t="shared" si="7"/>
        <v>0</v>
      </c>
      <c r="AH35" s="616"/>
      <c r="AI35" s="31">
        <f t="shared" si="8"/>
        <v>0</v>
      </c>
      <c r="AJ35" s="31">
        <f t="shared" si="9"/>
        <v>0</v>
      </c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</row>
    <row r="36" spans="2:49" s="306" customFormat="1" ht="13" outlineLevel="1">
      <c r="B36" s="458"/>
      <c r="C36" s="493"/>
      <c r="D36" s="32" t="s">
        <v>2657</v>
      </c>
      <c r="E36" s="470"/>
      <c r="F36" s="461"/>
      <c r="G36" s="360" t="s">
        <v>12</v>
      </c>
      <c r="H36" s="27" t="s">
        <v>13</v>
      </c>
      <c r="I36" s="29">
        <v>15</v>
      </c>
      <c r="J36" s="29">
        <v>15</v>
      </c>
      <c r="K36" s="253">
        <v>0</v>
      </c>
      <c r="L36" s="31" t="s">
        <v>1140</v>
      </c>
      <c r="M36" s="31" t="s">
        <v>1140</v>
      </c>
      <c r="N36" s="31" t="s">
        <v>1140</v>
      </c>
      <c r="O36" s="31" t="s">
        <v>1139</v>
      </c>
      <c r="P36" s="31" t="s">
        <v>1140</v>
      </c>
      <c r="Q36" s="31" t="s">
        <v>1140</v>
      </c>
      <c r="R36" s="542"/>
      <c r="S36" s="253"/>
      <c r="T36" s="31">
        <f t="shared" ref="T36:T39" si="58">SUMIF(S36,"Y",I36)</f>
        <v>0</v>
      </c>
      <c r="U36" s="616"/>
      <c r="V36" s="616"/>
      <c r="W36" s="48"/>
      <c r="X36" s="31">
        <f t="shared" ref="X36:X39" si="59">T36*W36</f>
        <v>0</v>
      </c>
      <c r="Z36" s="48"/>
      <c r="AA36" s="31">
        <f t="shared" ref="AA36:AA39" si="60">SUMIF(Z36,"Y",K36)*W36</f>
        <v>0</v>
      </c>
      <c r="AB36" s="48"/>
      <c r="AC36" s="31">
        <f t="shared" ref="AC36:AC39" si="61">(I36-AA36)*COUNTIF(AK36:AT36,"L")</f>
        <v>0</v>
      </c>
      <c r="AD36" s="616"/>
      <c r="AE36" s="48"/>
      <c r="AF36" s="31">
        <f t="shared" ref="AF36:AF39" si="62">IFERROR(COUNTIF(AK36:AT36,"S")/(COUNTIF(AK36:AT36,"V")+COUNTIF(AK36:AT36,"S")),0)</f>
        <v>0</v>
      </c>
      <c r="AG36" s="31">
        <f t="shared" ref="AG36:AG39" si="63">(X36-AA36-AC36)*AF36</f>
        <v>0</v>
      </c>
      <c r="AH36" s="616"/>
      <c r="AI36" s="31">
        <f t="shared" ref="AI36:AI39" si="64">COUNTIF(AK36:AT36,"V")</f>
        <v>0</v>
      </c>
      <c r="AJ36" s="31">
        <f t="shared" ref="AJ36:AJ39" si="65">X36-AA36-AC36-AG36</f>
        <v>0</v>
      </c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</row>
    <row r="37" spans="2:49" s="306" customFormat="1" ht="13" outlineLevel="1">
      <c r="B37" s="458"/>
      <c r="C37" s="493"/>
      <c r="D37" s="32" t="s">
        <v>2658</v>
      </c>
      <c r="E37" s="470"/>
      <c r="F37" s="461"/>
      <c r="G37" s="360" t="s">
        <v>12</v>
      </c>
      <c r="H37" s="27" t="s">
        <v>13</v>
      </c>
      <c r="I37" s="29">
        <v>60</v>
      </c>
      <c r="J37" s="29">
        <v>60</v>
      </c>
      <c r="K37" s="253">
        <v>0</v>
      </c>
      <c r="L37" s="31" t="s">
        <v>1140</v>
      </c>
      <c r="M37" s="31" t="s">
        <v>1140</v>
      </c>
      <c r="N37" s="31" t="s">
        <v>1140</v>
      </c>
      <c r="O37" s="31" t="s">
        <v>1139</v>
      </c>
      <c r="P37" s="31" t="s">
        <v>1140</v>
      </c>
      <c r="Q37" s="31" t="s">
        <v>1140</v>
      </c>
      <c r="R37" s="542"/>
      <c r="S37" s="253"/>
      <c r="T37" s="31">
        <f t="shared" si="58"/>
        <v>0</v>
      </c>
      <c r="U37" s="616"/>
      <c r="V37" s="616"/>
      <c r="W37" s="48"/>
      <c r="X37" s="31">
        <f t="shared" si="59"/>
        <v>0</v>
      </c>
      <c r="Z37" s="48"/>
      <c r="AA37" s="31">
        <f t="shared" si="60"/>
        <v>0</v>
      </c>
      <c r="AB37" s="48"/>
      <c r="AC37" s="31">
        <f t="shared" si="61"/>
        <v>0</v>
      </c>
      <c r="AD37" s="616"/>
      <c r="AE37" s="48"/>
      <c r="AF37" s="31">
        <f t="shared" si="62"/>
        <v>0</v>
      </c>
      <c r="AG37" s="31">
        <f t="shared" si="63"/>
        <v>0</v>
      </c>
      <c r="AH37" s="616"/>
      <c r="AI37" s="31">
        <f t="shared" si="64"/>
        <v>0</v>
      </c>
      <c r="AJ37" s="31">
        <f t="shared" si="65"/>
        <v>0</v>
      </c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</row>
    <row r="38" spans="2:49" s="306" customFormat="1" ht="13" outlineLevel="1">
      <c r="B38" s="458"/>
      <c r="C38" s="493"/>
      <c r="D38" s="32" t="s">
        <v>2659</v>
      </c>
      <c r="E38" s="470"/>
      <c r="F38" s="461"/>
      <c r="G38" s="360" t="s">
        <v>12</v>
      </c>
      <c r="H38" s="27" t="s">
        <v>13</v>
      </c>
      <c r="I38" s="29">
        <v>30</v>
      </c>
      <c r="J38" s="29">
        <v>30</v>
      </c>
      <c r="K38" s="253">
        <v>0</v>
      </c>
      <c r="L38" s="31" t="s">
        <v>1140</v>
      </c>
      <c r="M38" s="31" t="s">
        <v>1140</v>
      </c>
      <c r="N38" s="31" t="s">
        <v>1140</v>
      </c>
      <c r="O38" s="31" t="s">
        <v>1139</v>
      </c>
      <c r="P38" s="31" t="s">
        <v>1140</v>
      </c>
      <c r="Q38" s="31" t="s">
        <v>1140</v>
      </c>
      <c r="R38" s="542"/>
      <c r="S38" s="253"/>
      <c r="T38" s="31">
        <f t="shared" si="58"/>
        <v>0</v>
      </c>
      <c r="U38" s="616"/>
      <c r="V38" s="616"/>
      <c r="W38" s="48"/>
      <c r="X38" s="31">
        <f t="shared" si="59"/>
        <v>0</v>
      </c>
      <c r="Z38" s="48"/>
      <c r="AA38" s="31">
        <f t="shared" si="60"/>
        <v>0</v>
      </c>
      <c r="AB38" s="48"/>
      <c r="AC38" s="31">
        <f t="shared" si="61"/>
        <v>0</v>
      </c>
      <c r="AD38" s="616"/>
      <c r="AE38" s="48"/>
      <c r="AF38" s="31">
        <f t="shared" si="62"/>
        <v>0</v>
      </c>
      <c r="AG38" s="31">
        <f t="shared" si="63"/>
        <v>0</v>
      </c>
      <c r="AH38" s="616"/>
      <c r="AI38" s="31">
        <f t="shared" si="64"/>
        <v>0</v>
      </c>
      <c r="AJ38" s="31">
        <f t="shared" si="65"/>
        <v>0</v>
      </c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</row>
    <row r="39" spans="2:49" s="306" customFormat="1" ht="13" outlineLevel="1">
      <c r="B39" s="458"/>
      <c r="C39" s="493"/>
      <c r="D39" s="32" t="s">
        <v>2660</v>
      </c>
      <c r="E39" s="470"/>
      <c r="F39" s="461"/>
      <c r="G39" s="360" t="s">
        <v>12</v>
      </c>
      <c r="H39" s="27" t="s">
        <v>13</v>
      </c>
      <c r="I39" s="29">
        <v>10</v>
      </c>
      <c r="J39" s="29">
        <v>10</v>
      </c>
      <c r="K39" s="253">
        <v>0</v>
      </c>
      <c r="L39" s="31" t="s">
        <v>1140</v>
      </c>
      <c r="M39" s="31" t="s">
        <v>1140</v>
      </c>
      <c r="N39" s="31" t="s">
        <v>1140</v>
      </c>
      <c r="O39" s="31" t="s">
        <v>1139</v>
      </c>
      <c r="P39" s="31" t="s">
        <v>1140</v>
      </c>
      <c r="Q39" s="31" t="s">
        <v>1140</v>
      </c>
      <c r="R39" s="542"/>
      <c r="S39" s="253"/>
      <c r="T39" s="31">
        <f t="shared" si="58"/>
        <v>0</v>
      </c>
      <c r="U39" s="616"/>
      <c r="V39" s="616"/>
      <c r="W39" s="48"/>
      <c r="X39" s="31">
        <f t="shared" si="59"/>
        <v>0</v>
      </c>
      <c r="Z39" s="48"/>
      <c r="AA39" s="31">
        <f t="shared" si="60"/>
        <v>0</v>
      </c>
      <c r="AB39" s="48"/>
      <c r="AC39" s="31">
        <f t="shared" si="61"/>
        <v>0</v>
      </c>
      <c r="AD39" s="616"/>
      <c r="AE39" s="48"/>
      <c r="AF39" s="31">
        <f t="shared" si="62"/>
        <v>0</v>
      </c>
      <c r="AG39" s="31">
        <f t="shared" si="63"/>
        <v>0</v>
      </c>
      <c r="AH39" s="616"/>
      <c r="AI39" s="31">
        <f t="shared" si="64"/>
        <v>0</v>
      </c>
      <c r="AJ39" s="31">
        <f t="shared" si="65"/>
        <v>0</v>
      </c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</row>
    <row r="40" spans="2:49" s="306" customFormat="1" ht="13" outlineLevel="1">
      <c r="B40" s="458"/>
      <c r="C40" s="493"/>
      <c r="D40" s="32" t="s">
        <v>2649</v>
      </c>
      <c r="E40" s="470"/>
      <c r="F40" s="461"/>
      <c r="G40" s="360" t="s">
        <v>12</v>
      </c>
      <c r="H40" s="27" t="s">
        <v>13</v>
      </c>
      <c r="I40" s="29">
        <v>10</v>
      </c>
      <c r="J40" s="29">
        <v>10</v>
      </c>
      <c r="K40" s="253">
        <v>0</v>
      </c>
      <c r="L40" s="31" t="s">
        <v>1140</v>
      </c>
      <c r="M40" s="31" t="s">
        <v>1140</v>
      </c>
      <c r="N40" s="31" t="s">
        <v>1140</v>
      </c>
      <c r="O40" s="31" t="s">
        <v>1139</v>
      </c>
      <c r="P40" s="31" t="s">
        <v>1140</v>
      </c>
      <c r="Q40" s="31" t="s">
        <v>1140</v>
      </c>
      <c r="R40" s="542"/>
      <c r="S40" s="253"/>
      <c r="T40" s="31">
        <f t="shared" si="3"/>
        <v>0</v>
      </c>
      <c r="U40" s="616"/>
      <c r="V40" s="616"/>
      <c r="W40" s="48"/>
      <c r="X40" s="31">
        <f t="shared" si="2"/>
        <v>0</v>
      </c>
      <c r="Z40" s="48"/>
      <c r="AA40" s="31">
        <f t="shared" si="4"/>
        <v>0</v>
      </c>
      <c r="AB40" s="48"/>
      <c r="AC40" s="31">
        <f t="shared" si="5"/>
        <v>0</v>
      </c>
      <c r="AD40" s="616"/>
      <c r="AE40" s="48"/>
      <c r="AF40" s="31">
        <f t="shared" si="6"/>
        <v>0</v>
      </c>
      <c r="AG40" s="31">
        <f t="shared" si="7"/>
        <v>0</v>
      </c>
      <c r="AH40" s="616"/>
      <c r="AI40" s="31">
        <f t="shared" si="8"/>
        <v>0</v>
      </c>
      <c r="AJ40" s="31">
        <f t="shared" si="9"/>
        <v>0</v>
      </c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</row>
    <row r="41" spans="2:49" s="306" customFormat="1" ht="13" outlineLevel="1">
      <c r="B41" s="458"/>
      <c r="C41" s="493"/>
      <c r="D41" s="32" t="s">
        <v>2661</v>
      </c>
      <c r="E41" s="470"/>
      <c r="F41" s="461"/>
      <c r="G41" s="360" t="s">
        <v>12</v>
      </c>
      <c r="H41" s="27" t="s">
        <v>13</v>
      </c>
      <c r="I41" s="29">
        <v>10</v>
      </c>
      <c r="J41" s="29">
        <v>10</v>
      </c>
      <c r="K41" s="253">
        <v>0</v>
      </c>
      <c r="L41" s="31" t="s">
        <v>1140</v>
      </c>
      <c r="M41" s="31" t="s">
        <v>1140</v>
      </c>
      <c r="N41" s="31" t="s">
        <v>1140</v>
      </c>
      <c r="O41" s="31" t="s">
        <v>1139</v>
      </c>
      <c r="P41" s="31" t="s">
        <v>1140</v>
      </c>
      <c r="Q41" s="31" t="s">
        <v>1140</v>
      </c>
      <c r="R41" s="542"/>
      <c r="S41" s="253"/>
      <c r="T41" s="31">
        <f t="shared" ref="T41" si="66">SUMIF(S41,"Y",I41)</f>
        <v>0</v>
      </c>
      <c r="U41" s="616"/>
      <c r="V41" s="616"/>
      <c r="W41" s="48"/>
      <c r="X41" s="31">
        <f t="shared" ref="X41" si="67">T41*W41</f>
        <v>0</v>
      </c>
      <c r="Z41" s="48"/>
      <c r="AA41" s="31">
        <f t="shared" ref="AA41" si="68">SUMIF(Z41,"Y",K41)*W41</f>
        <v>0</v>
      </c>
      <c r="AB41" s="48"/>
      <c r="AC41" s="31">
        <f t="shared" ref="AC41" si="69">(I41-AA41)*COUNTIF(AK41:AT41,"L")</f>
        <v>0</v>
      </c>
      <c r="AD41" s="616"/>
      <c r="AE41" s="48"/>
      <c r="AF41" s="31">
        <f t="shared" ref="AF41" si="70">IFERROR(COUNTIF(AK41:AT41,"S")/(COUNTIF(AK41:AT41,"V")+COUNTIF(AK41:AT41,"S")),0)</f>
        <v>0</v>
      </c>
      <c r="AG41" s="31">
        <f t="shared" ref="AG41" si="71">(X41-AA41-AC41)*AF41</f>
        <v>0</v>
      </c>
      <c r="AH41" s="616"/>
      <c r="AI41" s="31">
        <f t="shared" ref="AI41" si="72">COUNTIF(AK41:AT41,"V")</f>
        <v>0</v>
      </c>
      <c r="AJ41" s="31">
        <f t="shared" ref="AJ41" si="73">X41-AA41-AC41-AG41</f>
        <v>0</v>
      </c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</row>
    <row r="42" spans="2:49" s="306" customFormat="1" ht="13" outlineLevel="1">
      <c r="B42" s="458"/>
      <c r="C42" s="493"/>
      <c r="D42" s="32" t="s">
        <v>2662</v>
      </c>
      <c r="E42" s="470"/>
      <c r="F42" s="461"/>
      <c r="G42" s="360" t="s">
        <v>12</v>
      </c>
      <c r="H42" s="27" t="s">
        <v>13</v>
      </c>
      <c r="I42" s="29">
        <v>20</v>
      </c>
      <c r="J42" s="29">
        <v>20</v>
      </c>
      <c r="K42" s="253">
        <v>0</v>
      </c>
      <c r="L42" s="31" t="s">
        <v>1140</v>
      </c>
      <c r="M42" s="31" t="s">
        <v>1140</v>
      </c>
      <c r="N42" s="31" t="s">
        <v>1140</v>
      </c>
      <c r="O42" s="31" t="s">
        <v>1139</v>
      </c>
      <c r="P42" s="31" t="s">
        <v>1140</v>
      </c>
      <c r="Q42" s="31" t="s">
        <v>1140</v>
      </c>
      <c r="R42" s="542"/>
      <c r="S42" s="253"/>
      <c r="T42" s="31">
        <f t="shared" ref="T42" si="74">SUMIF(S42,"Y",I42)</f>
        <v>0</v>
      </c>
      <c r="U42" s="616"/>
      <c r="V42" s="616"/>
      <c r="W42" s="48"/>
      <c r="X42" s="31">
        <f t="shared" ref="X42" si="75">T42*W42</f>
        <v>0</v>
      </c>
      <c r="Z42" s="48"/>
      <c r="AA42" s="31">
        <f t="shared" ref="AA42" si="76">SUMIF(Z42,"Y",K42)*W42</f>
        <v>0</v>
      </c>
      <c r="AB42" s="48"/>
      <c r="AC42" s="31">
        <f t="shared" ref="AC42" si="77">(I42-AA42)*COUNTIF(AK42:AT42,"L")</f>
        <v>0</v>
      </c>
      <c r="AD42" s="616"/>
      <c r="AE42" s="48"/>
      <c r="AF42" s="31">
        <f t="shared" ref="AF42" si="78">IFERROR(COUNTIF(AK42:AT42,"S")/(COUNTIF(AK42:AT42,"V")+COUNTIF(AK42:AT42,"S")),0)</f>
        <v>0</v>
      </c>
      <c r="AG42" s="31">
        <f t="shared" ref="AG42" si="79">(X42-AA42-AC42)*AF42</f>
        <v>0</v>
      </c>
      <c r="AH42" s="616"/>
      <c r="AI42" s="31">
        <f t="shared" ref="AI42" si="80">COUNTIF(AK42:AT42,"V")</f>
        <v>0</v>
      </c>
      <c r="AJ42" s="31">
        <f t="shared" ref="AJ42" si="81">X42-AA42-AC42-AG42</f>
        <v>0</v>
      </c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</row>
    <row r="43" spans="2:49" s="306" customFormat="1" ht="13" outlineLevel="1">
      <c r="B43" s="459"/>
      <c r="C43" s="445"/>
      <c r="D43" s="32" t="s">
        <v>2653</v>
      </c>
      <c r="E43" s="471"/>
      <c r="F43" s="462"/>
      <c r="G43" s="360" t="s">
        <v>12</v>
      </c>
      <c r="H43" s="27" t="s">
        <v>13</v>
      </c>
      <c r="I43" s="29">
        <v>60</v>
      </c>
      <c r="J43" s="29">
        <v>60</v>
      </c>
      <c r="K43" s="253">
        <v>0</v>
      </c>
      <c r="L43" s="31" t="s">
        <v>1698</v>
      </c>
      <c r="M43" s="31" t="s">
        <v>1142</v>
      </c>
      <c r="N43" s="31" t="s">
        <v>1693</v>
      </c>
      <c r="O43" s="31" t="s">
        <v>1155</v>
      </c>
      <c r="P43" s="31" t="s">
        <v>1142</v>
      </c>
      <c r="Q43" s="31" t="s">
        <v>1140</v>
      </c>
      <c r="R43" s="543"/>
      <c r="S43" s="253"/>
      <c r="T43" s="31">
        <f t="shared" si="3"/>
        <v>0</v>
      </c>
      <c r="U43" s="617"/>
      <c r="V43" s="617"/>
      <c r="W43" s="48"/>
      <c r="X43" s="31">
        <f t="shared" si="2"/>
        <v>0</v>
      </c>
      <c r="Z43" s="48"/>
      <c r="AA43" s="31">
        <f t="shared" si="4"/>
        <v>0</v>
      </c>
      <c r="AB43" s="48"/>
      <c r="AC43" s="31">
        <f t="shared" si="5"/>
        <v>0</v>
      </c>
      <c r="AD43" s="617"/>
      <c r="AE43" s="48"/>
      <c r="AF43" s="31">
        <f t="shared" si="6"/>
        <v>0</v>
      </c>
      <c r="AG43" s="31">
        <f t="shared" si="7"/>
        <v>0</v>
      </c>
      <c r="AH43" s="617"/>
      <c r="AI43" s="31">
        <f t="shared" si="8"/>
        <v>0</v>
      </c>
      <c r="AJ43" s="31">
        <f t="shared" si="9"/>
        <v>0</v>
      </c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</row>
    <row r="44" spans="2:49" s="306" customFormat="1" ht="13" outlineLevel="1">
      <c r="B44" s="457" t="s">
        <v>17</v>
      </c>
      <c r="C44" s="550" t="s">
        <v>18</v>
      </c>
      <c r="D44" s="32" t="s">
        <v>1690</v>
      </c>
      <c r="E44" s="469" t="s">
        <v>19</v>
      </c>
      <c r="F44" s="460">
        <v>43210</v>
      </c>
      <c r="G44" s="360" t="s">
        <v>12</v>
      </c>
      <c r="H44" s="27" t="s">
        <v>13</v>
      </c>
      <c r="I44" s="29">
        <v>4.8</v>
      </c>
      <c r="J44" s="29">
        <v>5</v>
      </c>
      <c r="K44" s="253">
        <v>0</v>
      </c>
      <c r="L44" s="31" t="s">
        <v>1691</v>
      </c>
      <c r="M44" s="31" t="s">
        <v>1692</v>
      </c>
      <c r="N44" s="31" t="s">
        <v>1693</v>
      </c>
      <c r="O44" s="31" t="s">
        <v>1155</v>
      </c>
      <c r="P44" s="31" t="s">
        <v>1155</v>
      </c>
      <c r="Q44" s="31" t="s">
        <v>1155</v>
      </c>
      <c r="R44" s="550" t="s">
        <v>1700</v>
      </c>
      <c r="S44" s="253"/>
      <c r="T44" s="31">
        <f t="shared" si="3"/>
        <v>0</v>
      </c>
      <c r="U44" s="451"/>
      <c r="V44" s="451"/>
      <c r="W44" s="74"/>
      <c r="X44" s="31">
        <f t="shared" si="2"/>
        <v>0</v>
      </c>
      <c r="Z44" s="74"/>
      <c r="AA44" s="31">
        <f t="shared" si="4"/>
        <v>0</v>
      </c>
      <c r="AB44" s="74"/>
      <c r="AC44" s="31">
        <f t="shared" si="5"/>
        <v>0</v>
      </c>
      <c r="AD44" s="451"/>
      <c r="AE44" s="74"/>
      <c r="AF44" s="31">
        <f t="shared" si="6"/>
        <v>0</v>
      </c>
      <c r="AG44" s="31">
        <f t="shared" si="7"/>
        <v>0</v>
      </c>
      <c r="AH44" s="451"/>
      <c r="AI44" s="31">
        <f t="shared" si="8"/>
        <v>0</v>
      </c>
      <c r="AJ44" s="31">
        <f t="shared" si="9"/>
        <v>0</v>
      </c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</row>
    <row r="45" spans="2:49" s="306" customFormat="1" ht="13" outlineLevel="1">
      <c r="B45" s="458"/>
      <c r="C45" s="551"/>
      <c r="D45" s="32" t="s">
        <v>1701</v>
      </c>
      <c r="E45" s="470"/>
      <c r="F45" s="461"/>
      <c r="G45" s="360" t="s">
        <v>12</v>
      </c>
      <c r="H45" s="27" t="s">
        <v>13</v>
      </c>
      <c r="I45" s="29">
        <v>34.799999999999997</v>
      </c>
      <c r="J45" s="29">
        <v>35</v>
      </c>
      <c r="K45" s="253">
        <v>0</v>
      </c>
      <c r="L45" s="31" t="s">
        <v>1702</v>
      </c>
      <c r="M45" s="31" t="s">
        <v>1703</v>
      </c>
      <c r="N45" s="31" t="s">
        <v>1142</v>
      </c>
      <c r="O45" s="31" t="s">
        <v>1155</v>
      </c>
      <c r="P45" s="31" t="s">
        <v>1155</v>
      </c>
      <c r="Q45" s="31" t="s">
        <v>1155</v>
      </c>
      <c r="R45" s="551"/>
      <c r="S45" s="253"/>
      <c r="T45" s="31">
        <f t="shared" si="3"/>
        <v>0</v>
      </c>
      <c r="U45" s="452"/>
      <c r="V45" s="452"/>
      <c r="W45" s="74"/>
      <c r="X45" s="31">
        <f t="shared" si="2"/>
        <v>0</v>
      </c>
      <c r="Z45" s="74"/>
      <c r="AA45" s="31">
        <f t="shared" si="4"/>
        <v>0</v>
      </c>
      <c r="AB45" s="74"/>
      <c r="AC45" s="31">
        <f t="shared" si="5"/>
        <v>0</v>
      </c>
      <c r="AD45" s="452"/>
      <c r="AE45" s="74"/>
      <c r="AF45" s="31">
        <f t="shared" si="6"/>
        <v>0</v>
      </c>
      <c r="AG45" s="31">
        <f t="shared" si="7"/>
        <v>0</v>
      </c>
      <c r="AH45" s="452"/>
      <c r="AI45" s="31">
        <f t="shared" si="8"/>
        <v>0</v>
      </c>
      <c r="AJ45" s="31">
        <f t="shared" si="9"/>
        <v>0</v>
      </c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</row>
    <row r="46" spans="2:49" s="306" customFormat="1" ht="13" outlineLevel="1">
      <c r="B46" s="458"/>
      <c r="C46" s="551"/>
      <c r="D46" s="32" t="s">
        <v>1704</v>
      </c>
      <c r="E46" s="470"/>
      <c r="F46" s="461"/>
      <c r="G46" s="360" t="s">
        <v>12</v>
      </c>
      <c r="H46" s="27" t="s">
        <v>13</v>
      </c>
      <c r="I46" s="29">
        <v>34.799999999999997</v>
      </c>
      <c r="J46" s="29">
        <v>35</v>
      </c>
      <c r="K46" s="253">
        <v>0</v>
      </c>
      <c r="L46" s="31" t="s">
        <v>1702</v>
      </c>
      <c r="M46" s="31" t="s">
        <v>1703</v>
      </c>
      <c r="N46" s="31" t="s">
        <v>1142</v>
      </c>
      <c r="O46" s="31" t="s">
        <v>1155</v>
      </c>
      <c r="P46" s="31" t="s">
        <v>1155</v>
      </c>
      <c r="Q46" s="31" t="s">
        <v>1155</v>
      </c>
      <c r="R46" s="551"/>
      <c r="S46" s="253"/>
      <c r="T46" s="31">
        <f t="shared" si="3"/>
        <v>0</v>
      </c>
      <c r="U46" s="452"/>
      <c r="V46" s="452"/>
      <c r="W46" s="74"/>
      <c r="X46" s="31">
        <f t="shared" si="2"/>
        <v>0</v>
      </c>
      <c r="Z46" s="74"/>
      <c r="AA46" s="31">
        <f t="shared" si="4"/>
        <v>0</v>
      </c>
      <c r="AB46" s="74"/>
      <c r="AC46" s="31">
        <f t="shared" si="5"/>
        <v>0</v>
      </c>
      <c r="AD46" s="452"/>
      <c r="AE46" s="74"/>
      <c r="AF46" s="31">
        <f t="shared" si="6"/>
        <v>0</v>
      </c>
      <c r="AG46" s="31">
        <f t="shared" si="7"/>
        <v>0</v>
      </c>
      <c r="AH46" s="452"/>
      <c r="AI46" s="31">
        <f t="shared" si="8"/>
        <v>0</v>
      </c>
      <c r="AJ46" s="31">
        <f t="shared" si="9"/>
        <v>0</v>
      </c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</row>
    <row r="47" spans="2:49" s="306" customFormat="1" ht="13" outlineLevel="1">
      <c r="B47" s="459"/>
      <c r="C47" s="552"/>
      <c r="D47" s="32" t="s">
        <v>1705</v>
      </c>
      <c r="E47" s="471"/>
      <c r="F47" s="462"/>
      <c r="G47" s="360" t="s">
        <v>12</v>
      </c>
      <c r="H47" s="27" t="s">
        <v>13</v>
      </c>
      <c r="I47" s="29">
        <v>4.8</v>
      </c>
      <c r="J47" s="29">
        <v>30</v>
      </c>
      <c r="K47" s="253">
        <v>0</v>
      </c>
      <c r="L47" s="31" t="s">
        <v>1155</v>
      </c>
      <c r="M47" s="31" t="s">
        <v>1703</v>
      </c>
      <c r="N47" s="31" t="s">
        <v>1142</v>
      </c>
      <c r="O47" s="31" t="s">
        <v>1155</v>
      </c>
      <c r="P47" s="31" t="s">
        <v>1155</v>
      </c>
      <c r="Q47" s="31" t="s">
        <v>1155</v>
      </c>
      <c r="R47" s="552"/>
      <c r="S47" s="253"/>
      <c r="T47" s="31">
        <f t="shared" si="3"/>
        <v>0</v>
      </c>
      <c r="U47" s="453"/>
      <c r="V47" s="453"/>
      <c r="W47" s="74"/>
      <c r="X47" s="31">
        <f t="shared" si="2"/>
        <v>0</v>
      </c>
      <c r="Z47" s="74"/>
      <c r="AA47" s="31">
        <f t="shared" si="4"/>
        <v>0</v>
      </c>
      <c r="AB47" s="74"/>
      <c r="AC47" s="31">
        <f t="shared" si="5"/>
        <v>0</v>
      </c>
      <c r="AD47" s="453"/>
      <c r="AE47" s="74"/>
      <c r="AF47" s="31">
        <f t="shared" si="6"/>
        <v>0</v>
      </c>
      <c r="AG47" s="31">
        <f t="shared" si="7"/>
        <v>0</v>
      </c>
      <c r="AH47" s="453"/>
      <c r="AI47" s="31">
        <f t="shared" si="8"/>
        <v>0</v>
      </c>
      <c r="AJ47" s="31">
        <f t="shared" si="9"/>
        <v>0</v>
      </c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</row>
    <row r="48" spans="2:49" s="306" customFormat="1" ht="13" outlineLevel="1">
      <c r="B48" s="448" t="s">
        <v>21</v>
      </c>
      <c r="C48" s="448" t="s">
        <v>22</v>
      </c>
      <c r="D48" s="32" t="s">
        <v>1690</v>
      </c>
      <c r="E48" s="565" t="s">
        <v>23</v>
      </c>
      <c r="F48" s="460">
        <v>43138</v>
      </c>
      <c r="G48" s="360" t="s">
        <v>12</v>
      </c>
      <c r="H48" s="27" t="s">
        <v>24</v>
      </c>
      <c r="I48" s="29">
        <v>4.8</v>
      </c>
      <c r="J48" s="29">
        <v>5</v>
      </c>
      <c r="K48" s="253">
        <v>0</v>
      </c>
      <c r="L48" s="31" t="s">
        <v>1692</v>
      </c>
      <c r="M48" s="31" t="s">
        <v>1703</v>
      </c>
      <c r="N48" s="31" t="s">
        <v>1142</v>
      </c>
      <c r="O48" s="31" t="s">
        <v>1155</v>
      </c>
      <c r="P48" s="31" t="s">
        <v>1142</v>
      </c>
      <c r="Q48" s="31" t="s">
        <v>1155</v>
      </c>
      <c r="R48" s="448" t="s">
        <v>1694</v>
      </c>
      <c r="S48" s="253"/>
      <c r="T48" s="31">
        <f t="shared" si="3"/>
        <v>0</v>
      </c>
      <c r="U48" s="451"/>
      <c r="V48" s="451"/>
      <c r="W48" s="74"/>
      <c r="X48" s="31">
        <f t="shared" si="2"/>
        <v>0</v>
      </c>
      <c r="Z48" s="74"/>
      <c r="AA48" s="31">
        <f t="shared" si="4"/>
        <v>0</v>
      </c>
      <c r="AB48" s="74"/>
      <c r="AC48" s="31">
        <f t="shared" si="5"/>
        <v>0</v>
      </c>
      <c r="AD48" s="451"/>
      <c r="AE48" s="74"/>
      <c r="AF48" s="31">
        <f t="shared" si="6"/>
        <v>0</v>
      </c>
      <c r="AG48" s="31">
        <f t="shared" si="7"/>
        <v>0</v>
      </c>
      <c r="AH48" s="451"/>
      <c r="AI48" s="31">
        <f t="shared" si="8"/>
        <v>0</v>
      </c>
      <c r="AJ48" s="31">
        <f t="shared" si="9"/>
        <v>0</v>
      </c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</row>
    <row r="49" spans="2:49" s="306" customFormat="1" ht="13" outlineLevel="1">
      <c r="B49" s="449"/>
      <c r="C49" s="449"/>
      <c r="D49" s="32" t="s">
        <v>1706</v>
      </c>
      <c r="E49" s="566"/>
      <c r="F49" s="461"/>
      <c r="G49" s="360" t="s">
        <v>12</v>
      </c>
      <c r="H49" s="27" t="s">
        <v>24</v>
      </c>
      <c r="I49" s="29">
        <v>19.8</v>
      </c>
      <c r="J49" s="29">
        <v>80</v>
      </c>
      <c r="K49" s="253">
        <v>0</v>
      </c>
      <c r="L49" s="31" t="s">
        <v>1692</v>
      </c>
      <c r="M49" s="31" t="s">
        <v>1703</v>
      </c>
      <c r="N49" s="31" t="s">
        <v>1142</v>
      </c>
      <c r="O49" s="31" t="s">
        <v>1155</v>
      </c>
      <c r="P49" s="31" t="s">
        <v>1142</v>
      </c>
      <c r="Q49" s="31" t="s">
        <v>1155</v>
      </c>
      <c r="R49" s="449"/>
      <c r="S49" s="253"/>
      <c r="T49" s="31">
        <f t="shared" si="3"/>
        <v>0</v>
      </c>
      <c r="U49" s="452"/>
      <c r="V49" s="452"/>
      <c r="W49" s="74"/>
      <c r="X49" s="31">
        <f t="shared" si="2"/>
        <v>0</v>
      </c>
      <c r="Z49" s="74"/>
      <c r="AA49" s="31">
        <f t="shared" si="4"/>
        <v>0</v>
      </c>
      <c r="AB49" s="74"/>
      <c r="AC49" s="31">
        <f t="shared" si="5"/>
        <v>0</v>
      </c>
      <c r="AD49" s="452"/>
      <c r="AE49" s="74"/>
      <c r="AF49" s="31">
        <f t="shared" si="6"/>
        <v>0</v>
      </c>
      <c r="AG49" s="31">
        <f t="shared" si="7"/>
        <v>0</v>
      </c>
      <c r="AH49" s="452"/>
      <c r="AI49" s="31">
        <f t="shared" si="8"/>
        <v>0</v>
      </c>
      <c r="AJ49" s="31">
        <f t="shared" si="9"/>
        <v>0</v>
      </c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</row>
    <row r="50" spans="2:49" s="306" customFormat="1" ht="13" outlineLevel="1">
      <c r="B50" s="449"/>
      <c r="C50" s="449"/>
      <c r="D50" s="377" t="s">
        <v>2809</v>
      </c>
      <c r="E50" s="566"/>
      <c r="F50" s="461"/>
      <c r="G50" s="360" t="s">
        <v>12</v>
      </c>
      <c r="H50" s="27" t="s">
        <v>24</v>
      </c>
      <c r="I50" s="29">
        <v>4.8</v>
      </c>
      <c r="J50" s="29">
        <v>15</v>
      </c>
      <c r="K50" s="253">
        <v>0</v>
      </c>
      <c r="L50" s="31" t="s">
        <v>1139</v>
      </c>
      <c r="M50" s="31" t="s">
        <v>1139</v>
      </c>
      <c r="N50" s="31" t="s">
        <v>1140</v>
      </c>
      <c r="O50" s="31" t="s">
        <v>1139</v>
      </c>
      <c r="P50" s="31" t="s">
        <v>1140</v>
      </c>
      <c r="Q50" s="31" t="s">
        <v>1140</v>
      </c>
      <c r="R50" s="449"/>
      <c r="S50" s="253"/>
      <c r="T50" s="31">
        <f t="shared" si="3"/>
        <v>0</v>
      </c>
      <c r="U50" s="452"/>
      <c r="V50" s="452"/>
      <c r="W50" s="74"/>
      <c r="X50" s="31">
        <f t="shared" si="2"/>
        <v>0</v>
      </c>
      <c r="Z50" s="74"/>
      <c r="AA50" s="31">
        <f t="shared" ref="AA50:AA51" si="82">SUMIF(Z50,"Y",K50)*W50</f>
        <v>0</v>
      </c>
      <c r="AB50" s="74"/>
      <c r="AC50" s="31">
        <f t="shared" ref="AC50:AC51" si="83">(I50-AA50)*COUNTIF(AK50:AT50,"L")</f>
        <v>0</v>
      </c>
      <c r="AD50" s="452"/>
      <c r="AE50" s="74"/>
      <c r="AF50" s="31">
        <f t="shared" ref="AF50:AF51" si="84">IFERROR(COUNTIF(AK50:AT50,"S")/(COUNTIF(AK50:AT50,"V")+COUNTIF(AK50:AT50,"S")),0)</f>
        <v>0</v>
      </c>
      <c r="AG50" s="31">
        <f t="shared" ref="AG50:AG51" si="85">(X50-AA50-AC50)*AF50</f>
        <v>0</v>
      </c>
      <c r="AH50" s="452"/>
      <c r="AI50" s="31">
        <f t="shared" ref="AI50:AI51" si="86">COUNTIF(AK50:AT50,"V")</f>
        <v>0</v>
      </c>
      <c r="AJ50" s="31">
        <f t="shared" ref="AJ50:AJ51" si="87">X50-AA50-AC50-AG50</f>
        <v>0</v>
      </c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</row>
    <row r="51" spans="2:49" s="306" customFormat="1" ht="13" outlineLevel="1">
      <c r="B51" s="450"/>
      <c r="C51" s="450"/>
      <c r="D51" s="377" t="s">
        <v>2810</v>
      </c>
      <c r="E51" s="567"/>
      <c r="F51" s="462"/>
      <c r="G51" s="360" t="s">
        <v>12</v>
      </c>
      <c r="H51" s="27" t="s">
        <v>24</v>
      </c>
      <c r="I51" s="29">
        <v>10.199999999999999</v>
      </c>
      <c r="J51" s="29">
        <v>0</v>
      </c>
      <c r="K51" s="253">
        <v>0</v>
      </c>
      <c r="L51" s="31" t="s">
        <v>1139</v>
      </c>
      <c r="M51" s="31" t="s">
        <v>1139</v>
      </c>
      <c r="N51" s="31" t="s">
        <v>1140</v>
      </c>
      <c r="O51" s="31" t="s">
        <v>1139</v>
      </c>
      <c r="P51" s="31" t="s">
        <v>1140</v>
      </c>
      <c r="Q51" s="31" t="s">
        <v>1140</v>
      </c>
      <c r="R51" s="450"/>
      <c r="S51" s="253"/>
      <c r="T51" s="31">
        <f t="shared" ref="T51" si="88">SUMIF(S51,"Y",I51)</f>
        <v>0</v>
      </c>
      <c r="U51" s="453"/>
      <c r="V51" s="453"/>
      <c r="W51" s="74"/>
      <c r="X51" s="31">
        <f t="shared" ref="X51" si="89">T51*W51</f>
        <v>0</v>
      </c>
      <c r="Z51" s="74"/>
      <c r="AA51" s="31">
        <f t="shared" si="82"/>
        <v>0</v>
      </c>
      <c r="AB51" s="74"/>
      <c r="AC51" s="31">
        <f t="shared" si="83"/>
        <v>0</v>
      </c>
      <c r="AD51" s="453"/>
      <c r="AE51" s="74"/>
      <c r="AF51" s="31">
        <f t="shared" si="84"/>
        <v>0</v>
      </c>
      <c r="AG51" s="31">
        <f t="shared" si="85"/>
        <v>0</v>
      </c>
      <c r="AH51" s="453"/>
      <c r="AI51" s="31">
        <f t="shared" si="86"/>
        <v>0</v>
      </c>
      <c r="AJ51" s="31">
        <f t="shared" si="87"/>
        <v>0</v>
      </c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</row>
    <row r="52" spans="2:49" s="306" customFormat="1" ht="13" outlineLevel="1">
      <c r="B52" s="457" t="s">
        <v>25</v>
      </c>
      <c r="C52" s="550" t="s">
        <v>26</v>
      </c>
      <c r="D52" s="32" t="s">
        <v>1690</v>
      </c>
      <c r="E52" s="469" t="s">
        <v>27</v>
      </c>
      <c r="F52" s="460">
        <v>42516</v>
      </c>
      <c r="G52" s="367" t="s">
        <v>28</v>
      </c>
      <c r="H52" s="27" t="s">
        <v>13</v>
      </c>
      <c r="I52" s="29">
        <v>4.8</v>
      </c>
      <c r="J52" s="29">
        <v>5</v>
      </c>
      <c r="K52" s="253">
        <v>0</v>
      </c>
      <c r="L52" s="31" t="s">
        <v>1702</v>
      </c>
      <c r="M52" s="31" t="s">
        <v>1703</v>
      </c>
      <c r="N52" s="31" t="s">
        <v>1142</v>
      </c>
      <c r="O52" s="31" t="s">
        <v>1155</v>
      </c>
      <c r="P52" s="31" t="s">
        <v>1142</v>
      </c>
      <c r="Q52" s="31" t="s">
        <v>1155</v>
      </c>
      <c r="R52" s="550" t="s">
        <v>1694</v>
      </c>
      <c r="S52" s="253"/>
      <c r="T52" s="31">
        <f t="shared" si="3"/>
        <v>0</v>
      </c>
      <c r="U52" s="451"/>
      <c r="V52" s="451"/>
      <c r="W52" s="74"/>
      <c r="X52" s="31">
        <f t="shared" si="2"/>
        <v>0</v>
      </c>
      <c r="Z52" s="74"/>
      <c r="AA52" s="31">
        <f t="shared" si="4"/>
        <v>0</v>
      </c>
      <c r="AB52" s="74"/>
      <c r="AC52" s="31">
        <f t="shared" si="5"/>
        <v>0</v>
      </c>
      <c r="AD52" s="451"/>
      <c r="AE52" s="74"/>
      <c r="AF52" s="31">
        <f t="shared" si="6"/>
        <v>0</v>
      </c>
      <c r="AG52" s="31">
        <f t="shared" si="7"/>
        <v>0</v>
      </c>
      <c r="AH52" s="451"/>
      <c r="AI52" s="31">
        <f t="shared" si="8"/>
        <v>0</v>
      </c>
      <c r="AJ52" s="31">
        <f t="shared" si="9"/>
        <v>0</v>
      </c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</row>
    <row r="53" spans="2:49" s="306" customFormat="1" ht="13" outlineLevel="1">
      <c r="B53" s="458"/>
      <c r="C53" s="551"/>
      <c r="D53" s="32" t="s">
        <v>1707</v>
      </c>
      <c r="E53" s="470"/>
      <c r="F53" s="461"/>
      <c r="G53" s="367" t="s">
        <v>28</v>
      </c>
      <c r="H53" s="27" t="s">
        <v>13</v>
      </c>
      <c r="I53" s="29">
        <v>15</v>
      </c>
      <c r="J53" s="29">
        <v>15</v>
      </c>
      <c r="K53" s="253">
        <v>0</v>
      </c>
      <c r="L53" s="31" t="s">
        <v>1692</v>
      </c>
      <c r="M53" s="31" t="s">
        <v>1155</v>
      </c>
      <c r="N53" s="31" t="s">
        <v>1142</v>
      </c>
      <c r="O53" s="31" t="s">
        <v>1155</v>
      </c>
      <c r="P53" s="31" t="s">
        <v>1708</v>
      </c>
      <c r="Q53" s="31" t="s">
        <v>1691</v>
      </c>
      <c r="R53" s="551"/>
      <c r="S53" s="253"/>
      <c r="T53" s="31">
        <f t="shared" si="3"/>
        <v>0</v>
      </c>
      <c r="U53" s="452"/>
      <c r="V53" s="452"/>
      <c r="W53" s="74"/>
      <c r="X53" s="31">
        <f t="shared" si="2"/>
        <v>0</v>
      </c>
      <c r="Z53" s="74"/>
      <c r="AA53" s="31">
        <f t="shared" si="4"/>
        <v>0</v>
      </c>
      <c r="AB53" s="74"/>
      <c r="AC53" s="31">
        <f t="shared" si="5"/>
        <v>0</v>
      </c>
      <c r="AD53" s="452"/>
      <c r="AE53" s="74"/>
      <c r="AF53" s="31">
        <f t="shared" si="6"/>
        <v>0</v>
      </c>
      <c r="AG53" s="31">
        <f t="shared" si="7"/>
        <v>0</v>
      </c>
      <c r="AH53" s="452"/>
      <c r="AI53" s="31">
        <f t="shared" si="8"/>
        <v>0</v>
      </c>
      <c r="AJ53" s="31">
        <f t="shared" si="9"/>
        <v>0</v>
      </c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</row>
    <row r="54" spans="2:49" s="306" customFormat="1" ht="13" outlineLevel="1">
      <c r="B54" s="459"/>
      <c r="C54" s="552"/>
      <c r="D54" s="32" t="s">
        <v>1709</v>
      </c>
      <c r="E54" s="471"/>
      <c r="F54" s="462"/>
      <c r="G54" s="367" t="s">
        <v>28</v>
      </c>
      <c r="H54" s="27" t="s">
        <v>13</v>
      </c>
      <c r="I54" s="29">
        <v>15</v>
      </c>
      <c r="J54" s="29">
        <v>45</v>
      </c>
      <c r="K54" s="253">
        <v>0</v>
      </c>
      <c r="L54" s="31" t="s">
        <v>1703</v>
      </c>
      <c r="M54" s="31" t="s">
        <v>1155</v>
      </c>
      <c r="N54" s="31" t="s">
        <v>1142</v>
      </c>
      <c r="O54" s="31" t="s">
        <v>1155</v>
      </c>
      <c r="P54" s="31" t="s">
        <v>1142</v>
      </c>
      <c r="Q54" s="31" t="s">
        <v>1155</v>
      </c>
      <c r="R54" s="552"/>
      <c r="S54" s="253"/>
      <c r="T54" s="31">
        <f t="shared" si="3"/>
        <v>0</v>
      </c>
      <c r="U54" s="453"/>
      <c r="V54" s="453"/>
      <c r="W54" s="74"/>
      <c r="X54" s="31">
        <f t="shared" si="2"/>
        <v>0</v>
      </c>
      <c r="Z54" s="74"/>
      <c r="AA54" s="31">
        <f t="shared" si="4"/>
        <v>0</v>
      </c>
      <c r="AB54" s="74"/>
      <c r="AC54" s="31">
        <f t="shared" si="5"/>
        <v>0</v>
      </c>
      <c r="AD54" s="453"/>
      <c r="AE54" s="74"/>
      <c r="AF54" s="31">
        <f t="shared" si="6"/>
        <v>0</v>
      </c>
      <c r="AG54" s="31">
        <f t="shared" si="7"/>
        <v>0</v>
      </c>
      <c r="AH54" s="453"/>
      <c r="AI54" s="31">
        <f t="shared" si="8"/>
        <v>0</v>
      </c>
      <c r="AJ54" s="31">
        <f t="shared" si="9"/>
        <v>0</v>
      </c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</row>
    <row r="55" spans="2:49" s="306" customFormat="1" ht="13" outlineLevel="1">
      <c r="B55" s="457" t="s">
        <v>32</v>
      </c>
      <c r="C55" s="550" t="s">
        <v>33</v>
      </c>
      <c r="D55" s="32" t="s">
        <v>1690</v>
      </c>
      <c r="E55" s="469" t="s">
        <v>36</v>
      </c>
      <c r="F55" s="460">
        <v>43620</v>
      </c>
      <c r="G55" s="367" t="s">
        <v>12</v>
      </c>
      <c r="H55" s="27" t="s">
        <v>13</v>
      </c>
      <c r="I55" s="29">
        <v>4.8</v>
      </c>
      <c r="J55" s="29">
        <v>4.8</v>
      </c>
      <c r="K55" s="253">
        <v>0</v>
      </c>
      <c r="L55" s="31" t="s">
        <v>1703</v>
      </c>
      <c r="M55" s="31" t="s">
        <v>1155</v>
      </c>
      <c r="N55" s="31" t="s">
        <v>1142</v>
      </c>
      <c r="O55" s="31" t="s">
        <v>1155</v>
      </c>
      <c r="P55" s="31" t="s">
        <v>1142</v>
      </c>
      <c r="Q55" s="31" t="s">
        <v>1155</v>
      </c>
      <c r="R55" s="550" t="s">
        <v>1700</v>
      </c>
      <c r="S55" s="253"/>
      <c r="T55" s="31">
        <f t="shared" si="3"/>
        <v>0</v>
      </c>
      <c r="U55" s="451"/>
      <c r="V55" s="451"/>
      <c r="W55" s="74"/>
      <c r="X55" s="31">
        <f t="shared" si="2"/>
        <v>0</v>
      </c>
      <c r="Z55" s="74"/>
      <c r="AA55" s="31">
        <f t="shared" si="4"/>
        <v>0</v>
      </c>
      <c r="AB55" s="74"/>
      <c r="AC55" s="31">
        <f t="shared" si="5"/>
        <v>0</v>
      </c>
      <c r="AD55" s="451"/>
      <c r="AE55" s="74"/>
      <c r="AF55" s="31">
        <f t="shared" si="6"/>
        <v>0</v>
      </c>
      <c r="AG55" s="31">
        <f t="shared" si="7"/>
        <v>0</v>
      </c>
      <c r="AH55" s="451"/>
      <c r="AI55" s="31">
        <f t="shared" si="8"/>
        <v>0</v>
      </c>
      <c r="AJ55" s="31">
        <f t="shared" si="9"/>
        <v>0</v>
      </c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</row>
    <row r="56" spans="2:49" s="306" customFormat="1" ht="13" outlineLevel="1">
      <c r="B56" s="459"/>
      <c r="C56" s="552"/>
      <c r="D56" s="32" t="s">
        <v>33</v>
      </c>
      <c r="E56" s="471"/>
      <c r="F56" s="462"/>
      <c r="G56" s="367" t="s">
        <v>12</v>
      </c>
      <c r="H56" s="27" t="s">
        <v>13</v>
      </c>
      <c r="I56" s="29">
        <v>15</v>
      </c>
      <c r="J56" s="29">
        <v>4.8</v>
      </c>
      <c r="K56" s="253">
        <v>0</v>
      </c>
      <c r="L56" s="31" t="s">
        <v>1703</v>
      </c>
      <c r="M56" s="31" t="s">
        <v>1155</v>
      </c>
      <c r="N56" s="31" t="s">
        <v>1142</v>
      </c>
      <c r="O56" s="31" t="s">
        <v>1155</v>
      </c>
      <c r="P56" s="31" t="s">
        <v>1142</v>
      </c>
      <c r="Q56" s="31" t="s">
        <v>1155</v>
      </c>
      <c r="R56" s="552"/>
      <c r="S56" s="253"/>
      <c r="T56" s="31">
        <f t="shared" si="3"/>
        <v>0</v>
      </c>
      <c r="U56" s="453"/>
      <c r="V56" s="453"/>
      <c r="W56" s="74"/>
      <c r="X56" s="31">
        <f t="shared" si="2"/>
        <v>0</v>
      </c>
      <c r="Z56" s="74"/>
      <c r="AA56" s="31">
        <f t="shared" si="4"/>
        <v>0</v>
      </c>
      <c r="AB56" s="74"/>
      <c r="AC56" s="31">
        <f t="shared" si="5"/>
        <v>0</v>
      </c>
      <c r="AD56" s="453"/>
      <c r="AE56" s="74"/>
      <c r="AF56" s="31">
        <f t="shared" si="6"/>
        <v>0</v>
      </c>
      <c r="AG56" s="31">
        <f t="shared" si="7"/>
        <v>0</v>
      </c>
      <c r="AH56" s="453"/>
      <c r="AI56" s="31">
        <f t="shared" si="8"/>
        <v>0</v>
      </c>
      <c r="AJ56" s="31">
        <f t="shared" si="9"/>
        <v>0</v>
      </c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</row>
    <row r="57" spans="2:49" s="306" customFormat="1" ht="13.75" customHeight="1" outlineLevel="1">
      <c r="B57" s="457" t="s">
        <v>45</v>
      </c>
      <c r="C57" s="550" t="s">
        <v>46</v>
      </c>
      <c r="D57" s="32" t="s">
        <v>1690</v>
      </c>
      <c r="E57" s="469" t="s">
        <v>47</v>
      </c>
      <c r="F57" s="460">
        <v>43132</v>
      </c>
      <c r="G57" s="356" t="s">
        <v>28</v>
      </c>
      <c r="H57" s="27" t="s">
        <v>24</v>
      </c>
      <c r="I57" s="29">
        <v>4.8</v>
      </c>
      <c r="J57" s="33">
        <v>5</v>
      </c>
      <c r="K57" s="253">
        <v>0</v>
      </c>
      <c r="L57" s="31" t="s">
        <v>1703</v>
      </c>
      <c r="M57" s="31" t="s">
        <v>1155</v>
      </c>
      <c r="N57" s="31" t="s">
        <v>1142</v>
      </c>
      <c r="O57" s="31" t="s">
        <v>1155</v>
      </c>
      <c r="P57" s="31" t="s">
        <v>1142</v>
      </c>
      <c r="Q57" s="31" t="s">
        <v>1142</v>
      </c>
      <c r="R57" s="541" t="s">
        <v>1700</v>
      </c>
      <c r="S57" s="253"/>
      <c r="T57" s="31">
        <f t="shared" si="3"/>
        <v>0</v>
      </c>
      <c r="U57" s="48"/>
      <c r="V57" s="48"/>
      <c r="W57" s="48"/>
      <c r="X57" s="31">
        <f t="shared" si="2"/>
        <v>0</v>
      </c>
      <c r="Z57" s="48"/>
      <c r="AA57" s="31">
        <f t="shared" si="4"/>
        <v>0</v>
      </c>
      <c r="AB57" s="48"/>
      <c r="AC57" s="31">
        <f t="shared" si="5"/>
        <v>0</v>
      </c>
      <c r="AD57" s="48"/>
      <c r="AE57" s="48"/>
      <c r="AF57" s="31">
        <f t="shared" si="6"/>
        <v>0</v>
      </c>
      <c r="AG57" s="31">
        <f t="shared" si="7"/>
        <v>0</v>
      </c>
      <c r="AH57" s="48"/>
      <c r="AI57" s="31">
        <f t="shared" si="8"/>
        <v>0</v>
      </c>
      <c r="AJ57" s="31">
        <f t="shared" si="9"/>
        <v>0</v>
      </c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</row>
    <row r="58" spans="2:49" s="306" customFormat="1" ht="13" outlineLevel="1">
      <c r="B58" s="458"/>
      <c r="C58" s="551"/>
      <c r="D58" s="32" t="s">
        <v>1710</v>
      </c>
      <c r="E58" s="470"/>
      <c r="F58" s="461"/>
      <c r="G58" s="356" t="s">
        <v>28</v>
      </c>
      <c r="H58" s="27" t="s">
        <v>24</v>
      </c>
      <c r="I58" s="29">
        <v>15</v>
      </c>
      <c r="J58" s="33">
        <v>20</v>
      </c>
      <c r="K58" s="253">
        <v>0</v>
      </c>
      <c r="L58" s="31" t="s">
        <v>1703</v>
      </c>
      <c r="M58" s="31" t="s">
        <v>1155</v>
      </c>
      <c r="N58" s="31" t="s">
        <v>1142</v>
      </c>
      <c r="O58" s="31" t="s">
        <v>1155</v>
      </c>
      <c r="P58" s="31" t="s">
        <v>1142</v>
      </c>
      <c r="Q58" s="31" t="s">
        <v>1155</v>
      </c>
      <c r="R58" s="542"/>
      <c r="S58" s="253"/>
      <c r="T58" s="31">
        <f t="shared" si="3"/>
        <v>0</v>
      </c>
      <c r="U58" s="48"/>
      <c r="V58" s="48"/>
      <c r="W58" s="48"/>
      <c r="X58" s="31">
        <f t="shared" si="2"/>
        <v>0</v>
      </c>
      <c r="Z58" s="48"/>
      <c r="AA58" s="31">
        <f t="shared" si="4"/>
        <v>0</v>
      </c>
      <c r="AB58" s="48"/>
      <c r="AC58" s="31">
        <f t="shared" si="5"/>
        <v>0</v>
      </c>
      <c r="AD58" s="48"/>
      <c r="AE58" s="48"/>
      <c r="AF58" s="31">
        <f t="shared" si="6"/>
        <v>0</v>
      </c>
      <c r="AG58" s="31">
        <f t="shared" si="7"/>
        <v>0</v>
      </c>
      <c r="AH58" s="48"/>
      <c r="AI58" s="31">
        <f t="shared" si="8"/>
        <v>0</v>
      </c>
      <c r="AJ58" s="31">
        <f t="shared" si="9"/>
        <v>0</v>
      </c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</row>
    <row r="59" spans="2:49" s="306" customFormat="1" ht="13" outlineLevel="1">
      <c r="B59" s="458"/>
      <c r="C59" s="551"/>
      <c r="D59" s="32" t="s">
        <v>1711</v>
      </c>
      <c r="E59" s="470"/>
      <c r="F59" s="461"/>
      <c r="G59" s="356" t="s">
        <v>28</v>
      </c>
      <c r="H59" s="27" t="s">
        <v>24</v>
      </c>
      <c r="I59" s="29">
        <v>30</v>
      </c>
      <c r="J59" s="33">
        <v>30</v>
      </c>
      <c r="K59" s="253">
        <v>0</v>
      </c>
      <c r="L59" s="31" t="s">
        <v>1703</v>
      </c>
      <c r="M59" s="31" t="s">
        <v>1155</v>
      </c>
      <c r="N59" s="31" t="s">
        <v>1142</v>
      </c>
      <c r="O59" s="31" t="s">
        <v>1155</v>
      </c>
      <c r="P59" s="31" t="s">
        <v>1142</v>
      </c>
      <c r="Q59" s="31" t="s">
        <v>1142</v>
      </c>
      <c r="R59" s="542"/>
      <c r="S59" s="253"/>
      <c r="T59" s="31">
        <f t="shared" si="3"/>
        <v>0</v>
      </c>
      <c r="U59" s="48"/>
      <c r="V59" s="48"/>
      <c r="W59" s="48"/>
      <c r="X59" s="31">
        <f t="shared" si="2"/>
        <v>0</v>
      </c>
      <c r="Z59" s="48"/>
      <c r="AA59" s="31">
        <f t="shared" si="4"/>
        <v>0</v>
      </c>
      <c r="AB59" s="48"/>
      <c r="AC59" s="31">
        <f t="shared" si="5"/>
        <v>0</v>
      </c>
      <c r="AD59" s="48"/>
      <c r="AE59" s="48"/>
      <c r="AF59" s="31">
        <f t="shared" si="6"/>
        <v>0</v>
      </c>
      <c r="AG59" s="31">
        <f t="shared" si="7"/>
        <v>0</v>
      </c>
      <c r="AH59" s="48"/>
      <c r="AI59" s="31">
        <f t="shared" si="8"/>
        <v>0</v>
      </c>
      <c r="AJ59" s="31">
        <f t="shared" si="9"/>
        <v>0</v>
      </c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</row>
    <row r="60" spans="2:49" s="306" customFormat="1" ht="13" outlineLevel="1">
      <c r="B60" s="458"/>
      <c r="C60" s="551"/>
      <c r="D60" s="32" t="s">
        <v>1712</v>
      </c>
      <c r="E60" s="470"/>
      <c r="F60" s="461"/>
      <c r="G60" s="356" t="s">
        <v>28</v>
      </c>
      <c r="H60" s="27" t="s">
        <v>24</v>
      </c>
      <c r="I60" s="29">
        <v>10.200000000000001</v>
      </c>
      <c r="J60" s="33">
        <v>10</v>
      </c>
      <c r="K60" s="253">
        <v>0</v>
      </c>
      <c r="L60" s="31" t="s">
        <v>1703</v>
      </c>
      <c r="M60" s="31" t="s">
        <v>1155</v>
      </c>
      <c r="N60" s="31" t="s">
        <v>1142</v>
      </c>
      <c r="O60" s="31" t="s">
        <v>1155</v>
      </c>
      <c r="P60" s="31" t="s">
        <v>1142</v>
      </c>
      <c r="Q60" s="31" t="s">
        <v>1142</v>
      </c>
      <c r="R60" s="542"/>
      <c r="S60" s="253"/>
      <c r="T60" s="31">
        <f t="shared" si="3"/>
        <v>0</v>
      </c>
      <c r="U60" s="48"/>
      <c r="V60" s="48"/>
      <c r="W60" s="48"/>
      <c r="X60" s="31">
        <f t="shared" si="2"/>
        <v>0</v>
      </c>
      <c r="Z60" s="48"/>
      <c r="AA60" s="31">
        <f t="shared" si="4"/>
        <v>0</v>
      </c>
      <c r="AB60" s="48"/>
      <c r="AC60" s="31">
        <f t="shared" si="5"/>
        <v>0</v>
      </c>
      <c r="AD60" s="48"/>
      <c r="AE60" s="48"/>
      <c r="AF60" s="31">
        <f t="shared" si="6"/>
        <v>0</v>
      </c>
      <c r="AG60" s="31">
        <f t="shared" si="7"/>
        <v>0</v>
      </c>
      <c r="AH60" s="48"/>
      <c r="AI60" s="31">
        <f t="shared" si="8"/>
        <v>0</v>
      </c>
      <c r="AJ60" s="31">
        <f t="shared" si="9"/>
        <v>0</v>
      </c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</row>
    <row r="61" spans="2:49" s="306" customFormat="1" ht="13" outlineLevel="1">
      <c r="B61" s="459"/>
      <c r="C61" s="552"/>
      <c r="D61" s="32" t="s">
        <v>1713</v>
      </c>
      <c r="E61" s="471"/>
      <c r="F61" s="462"/>
      <c r="G61" s="356" t="s">
        <v>28</v>
      </c>
      <c r="H61" s="27" t="s">
        <v>24</v>
      </c>
      <c r="I61" s="29">
        <v>60</v>
      </c>
      <c r="J61" s="33">
        <v>60</v>
      </c>
      <c r="K61" s="253">
        <v>0</v>
      </c>
      <c r="L61" s="31" t="s">
        <v>1703</v>
      </c>
      <c r="M61" s="31" t="s">
        <v>1155</v>
      </c>
      <c r="N61" s="31" t="s">
        <v>1142</v>
      </c>
      <c r="O61" s="31" t="s">
        <v>1155</v>
      </c>
      <c r="P61" s="31" t="s">
        <v>1142</v>
      </c>
      <c r="Q61" s="31" t="s">
        <v>1140</v>
      </c>
      <c r="R61" s="543"/>
      <c r="S61" s="253"/>
      <c r="T61" s="31">
        <f t="shared" si="3"/>
        <v>0</v>
      </c>
      <c r="U61" s="48"/>
      <c r="V61" s="48"/>
      <c r="W61" s="48"/>
      <c r="X61" s="31">
        <f t="shared" si="2"/>
        <v>0</v>
      </c>
      <c r="Z61" s="48"/>
      <c r="AA61" s="31">
        <f t="shared" si="4"/>
        <v>0</v>
      </c>
      <c r="AB61" s="48"/>
      <c r="AC61" s="31">
        <f t="shared" si="5"/>
        <v>0</v>
      </c>
      <c r="AD61" s="48"/>
      <c r="AE61" s="48"/>
      <c r="AF61" s="31">
        <f t="shared" si="6"/>
        <v>0</v>
      </c>
      <c r="AG61" s="31">
        <f t="shared" si="7"/>
        <v>0</v>
      </c>
      <c r="AH61" s="48"/>
      <c r="AI61" s="31">
        <f t="shared" si="8"/>
        <v>0</v>
      </c>
      <c r="AJ61" s="31">
        <f t="shared" si="9"/>
        <v>0</v>
      </c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</row>
    <row r="62" spans="2:49" s="306" customFormat="1" ht="13" outlineLevel="1">
      <c r="B62" s="457" t="s">
        <v>1317</v>
      </c>
      <c r="C62" s="454" t="s">
        <v>1318</v>
      </c>
      <c r="D62" s="32" t="s">
        <v>1690</v>
      </c>
      <c r="E62" s="469" t="s">
        <v>50</v>
      </c>
      <c r="F62" s="460">
        <v>43654</v>
      </c>
      <c r="G62" s="367" t="s">
        <v>12</v>
      </c>
      <c r="H62" s="27" t="s">
        <v>24</v>
      </c>
      <c r="I62" s="28">
        <v>4.8</v>
      </c>
      <c r="J62" s="29">
        <v>0</v>
      </c>
      <c r="K62" s="253">
        <v>0</v>
      </c>
      <c r="L62" s="31" t="s">
        <v>1703</v>
      </c>
      <c r="M62" s="31" t="s">
        <v>1155</v>
      </c>
      <c r="N62" s="31" t="s">
        <v>1142</v>
      </c>
      <c r="O62" s="31" t="s">
        <v>1155</v>
      </c>
      <c r="P62" s="31" t="s">
        <v>1142</v>
      </c>
      <c r="Q62" s="31" t="s">
        <v>1155</v>
      </c>
      <c r="R62" s="583" t="s">
        <v>1714</v>
      </c>
      <c r="S62" s="253"/>
      <c r="T62" s="31">
        <f t="shared" si="3"/>
        <v>0</v>
      </c>
      <c r="U62" s="618"/>
      <c r="V62" s="618"/>
      <c r="W62" s="71"/>
      <c r="X62" s="72">
        <f t="shared" si="2"/>
        <v>0</v>
      </c>
      <c r="Z62" s="71"/>
      <c r="AA62" s="31">
        <f t="shared" si="4"/>
        <v>0</v>
      </c>
      <c r="AB62" s="71"/>
      <c r="AC62" s="31">
        <f t="shared" si="5"/>
        <v>0</v>
      </c>
      <c r="AD62" s="618"/>
      <c r="AE62" s="71"/>
      <c r="AF62" s="72">
        <f t="shared" si="6"/>
        <v>0</v>
      </c>
      <c r="AG62" s="31">
        <f t="shared" si="7"/>
        <v>0</v>
      </c>
      <c r="AH62" s="618"/>
      <c r="AI62" s="31">
        <f t="shared" si="8"/>
        <v>0</v>
      </c>
      <c r="AJ62" s="31">
        <f t="shared" si="9"/>
        <v>0</v>
      </c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31"/>
      <c r="AV62" s="31"/>
      <c r="AW62" s="31"/>
    </row>
    <row r="63" spans="2:49" s="306" customFormat="1" ht="13" outlineLevel="1">
      <c r="B63" s="458"/>
      <c r="C63" s="455"/>
      <c r="D63" s="32" t="s">
        <v>1715</v>
      </c>
      <c r="E63" s="470"/>
      <c r="F63" s="461"/>
      <c r="G63" s="367" t="s">
        <v>12</v>
      </c>
      <c r="H63" s="27" t="s">
        <v>24</v>
      </c>
      <c r="I63" s="28">
        <v>10.200000000000001</v>
      </c>
      <c r="J63" s="29">
        <v>0</v>
      </c>
      <c r="K63" s="253">
        <v>0</v>
      </c>
      <c r="L63" s="31" t="s">
        <v>1703</v>
      </c>
      <c r="M63" s="31" t="s">
        <v>1155</v>
      </c>
      <c r="N63" s="31" t="s">
        <v>1142</v>
      </c>
      <c r="O63" s="31" t="s">
        <v>1155</v>
      </c>
      <c r="P63" s="31" t="s">
        <v>1142</v>
      </c>
      <c r="Q63" s="31" t="s">
        <v>1155</v>
      </c>
      <c r="R63" s="584"/>
      <c r="S63" s="253"/>
      <c r="T63" s="31">
        <f t="shared" si="3"/>
        <v>0</v>
      </c>
      <c r="U63" s="619"/>
      <c r="V63" s="619"/>
      <c r="W63" s="71"/>
      <c r="X63" s="72">
        <f t="shared" si="2"/>
        <v>0</v>
      </c>
      <c r="Z63" s="71"/>
      <c r="AA63" s="31">
        <f t="shared" si="4"/>
        <v>0</v>
      </c>
      <c r="AB63" s="71"/>
      <c r="AC63" s="31">
        <f t="shared" si="5"/>
        <v>0</v>
      </c>
      <c r="AD63" s="619"/>
      <c r="AE63" s="71"/>
      <c r="AF63" s="72">
        <f t="shared" si="6"/>
        <v>0</v>
      </c>
      <c r="AG63" s="31">
        <f t="shared" si="7"/>
        <v>0</v>
      </c>
      <c r="AH63" s="619"/>
      <c r="AI63" s="31">
        <f t="shared" si="8"/>
        <v>0</v>
      </c>
      <c r="AJ63" s="31">
        <f t="shared" si="9"/>
        <v>0</v>
      </c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31"/>
      <c r="AV63" s="31"/>
      <c r="AW63" s="31"/>
    </row>
    <row r="64" spans="2:49" s="306" customFormat="1" ht="13" outlineLevel="1">
      <c r="B64" s="458"/>
      <c r="C64" s="455"/>
      <c r="D64" s="32" t="s">
        <v>1716</v>
      </c>
      <c r="E64" s="470"/>
      <c r="F64" s="461"/>
      <c r="G64" s="367" t="s">
        <v>12</v>
      </c>
      <c r="H64" s="27" t="s">
        <v>24</v>
      </c>
      <c r="I64" s="28">
        <v>4.8</v>
      </c>
      <c r="J64" s="29">
        <v>0</v>
      </c>
      <c r="K64" s="253">
        <v>0</v>
      </c>
      <c r="L64" s="31" t="s">
        <v>1703</v>
      </c>
      <c r="M64" s="31" t="s">
        <v>1155</v>
      </c>
      <c r="N64" s="31" t="s">
        <v>1142</v>
      </c>
      <c r="O64" s="31" t="s">
        <v>1155</v>
      </c>
      <c r="P64" s="31" t="s">
        <v>1142</v>
      </c>
      <c r="Q64" s="31" t="s">
        <v>1155</v>
      </c>
      <c r="R64" s="584"/>
      <c r="S64" s="253"/>
      <c r="T64" s="31">
        <f t="shared" si="3"/>
        <v>0</v>
      </c>
      <c r="U64" s="619"/>
      <c r="V64" s="619"/>
      <c r="W64" s="71"/>
      <c r="X64" s="72">
        <f t="shared" si="2"/>
        <v>0</v>
      </c>
      <c r="Z64" s="71"/>
      <c r="AA64" s="31">
        <f t="shared" si="4"/>
        <v>0</v>
      </c>
      <c r="AB64" s="71"/>
      <c r="AC64" s="31">
        <f t="shared" si="5"/>
        <v>0</v>
      </c>
      <c r="AD64" s="619"/>
      <c r="AE64" s="71"/>
      <c r="AF64" s="72">
        <f t="shared" si="6"/>
        <v>0</v>
      </c>
      <c r="AG64" s="31">
        <f t="shared" si="7"/>
        <v>0</v>
      </c>
      <c r="AH64" s="619"/>
      <c r="AI64" s="31">
        <f t="shared" si="8"/>
        <v>0</v>
      </c>
      <c r="AJ64" s="31">
        <f t="shared" si="9"/>
        <v>0</v>
      </c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31"/>
      <c r="AV64" s="31"/>
      <c r="AW64" s="31"/>
    </row>
    <row r="65" spans="2:49" s="306" customFormat="1" ht="13" outlineLevel="1">
      <c r="B65" s="459"/>
      <c r="C65" s="456"/>
      <c r="D65" s="32" t="s">
        <v>1717</v>
      </c>
      <c r="E65" s="471"/>
      <c r="F65" s="462"/>
      <c r="G65" s="367" t="s">
        <v>12</v>
      </c>
      <c r="H65" s="27" t="s">
        <v>24</v>
      </c>
      <c r="I65" s="28">
        <v>10.200000000000001</v>
      </c>
      <c r="J65" s="29">
        <v>0</v>
      </c>
      <c r="K65" s="253">
        <v>0</v>
      </c>
      <c r="L65" s="31" t="s">
        <v>1703</v>
      </c>
      <c r="M65" s="31" t="s">
        <v>1155</v>
      </c>
      <c r="N65" s="31" t="s">
        <v>1142</v>
      </c>
      <c r="O65" s="31" t="s">
        <v>1155</v>
      </c>
      <c r="P65" s="31" t="s">
        <v>1142</v>
      </c>
      <c r="Q65" s="31" t="s">
        <v>2813</v>
      </c>
      <c r="R65" s="585"/>
      <c r="S65" s="253"/>
      <c r="T65" s="31">
        <f t="shared" si="3"/>
        <v>0</v>
      </c>
      <c r="U65" s="620"/>
      <c r="V65" s="620"/>
      <c r="W65" s="71"/>
      <c r="X65" s="72">
        <f t="shared" si="2"/>
        <v>0</v>
      </c>
      <c r="Z65" s="71"/>
      <c r="AA65" s="31">
        <f t="shared" si="4"/>
        <v>0</v>
      </c>
      <c r="AB65" s="71"/>
      <c r="AC65" s="31">
        <f t="shared" si="5"/>
        <v>0</v>
      </c>
      <c r="AD65" s="620"/>
      <c r="AE65" s="71"/>
      <c r="AF65" s="72">
        <f t="shared" si="6"/>
        <v>0</v>
      </c>
      <c r="AG65" s="31">
        <f t="shared" si="7"/>
        <v>0</v>
      </c>
      <c r="AH65" s="620"/>
      <c r="AI65" s="31">
        <f t="shared" si="8"/>
        <v>0</v>
      </c>
      <c r="AJ65" s="31">
        <f t="shared" si="9"/>
        <v>0</v>
      </c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31"/>
      <c r="AV65" s="31"/>
      <c r="AW65" s="31"/>
    </row>
    <row r="66" spans="2:49" s="306" customFormat="1" ht="13" outlineLevel="1">
      <c r="B66" s="490" t="s">
        <v>1112</v>
      </c>
      <c r="C66" s="481" t="s">
        <v>1319</v>
      </c>
      <c r="D66" s="24" t="s">
        <v>2699</v>
      </c>
      <c r="E66" s="550" t="s">
        <v>50</v>
      </c>
      <c r="F66" s="460">
        <v>43690</v>
      </c>
      <c r="G66" s="367" t="s">
        <v>12</v>
      </c>
      <c r="H66" s="39"/>
      <c r="I66" s="28">
        <v>15</v>
      </c>
      <c r="J66" s="29">
        <v>5</v>
      </c>
      <c r="K66" s="253">
        <v>0</v>
      </c>
      <c r="L66" s="173"/>
      <c r="M66" s="173"/>
      <c r="N66" s="173"/>
      <c r="O66" s="173"/>
      <c r="P66" s="173"/>
      <c r="Q66" s="173"/>
      <c r="R66" s="178"/>
      <c r="S66" s="253"/>
      <c r="T66" s="31">
        <f t="shared" si="3"/>
        <v>0</v>
      </c>
      <c r="U66" s="71"/>
      <c r="V66" s="71"/>
      <c r="W66" s="71"/>
      <c r="X66" s="72">
        <f t="shared" si="2"/>
        <v>0</v>
      </c>
      <c r="Z66" s="71"/>
      <c r="AA66" s="31">
        <f t="shared" si="4"/>
        <v>0</v>
      </c>
      <c r="AB66" s="71"/>
      <c r="AC66" s="31">
        <f t="shared" si="5"/>
        <v>0</v>
      </c>
      <c r="AD66" s="71"/>
      <c r="AE66" s="71"/>
      <c r="AF66" s="72">
        <f t="shared" si="6"/>
        <v>0</v>
      </c>
      <c r="AG66" s="31">
        <f t="shared" si="7"/>
        <v>0</v>
      </c>
      <c r="AH66" s="71"/>
      <c r="AI66" s="31">
        <f t="shared" si="8"/>
        <v>0</v>
      </c>
      <c r="AJ66" s="31">
        <f t="shared" si="9"/>
        <v>0</v>
      </c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31"/>
      <c r="AV66" s="31"/>
      <c r="AW66" s="31"/>
    </row>
    <row r="67" spans="2:49" s="306" customFormat="1" ht="13" outlineLevel="1">
      <c r="B67" s="491"/>
      <c r="C67" s="482"/>
      <c r="D67" s="24" t="s">
        <v>2700</v>
      </c>
      <c r="E67" s="551"/>
      <c r="F67" s="461"/>
      <c r="G67" s="367" t="s">
        <v>12</v>
      </c>
      <c r="H67" s="39"/>
      <c r="I67" s="28">
        <v>15</v>
      </c>
      <c r="J67" s="29">
        <v>5</v>
      </c>
      <c r="K67" s="253">
        <v>0</v>
      </c>
      <c r="L67" s="173"/>
      <c r="M67" s="173"/>
      <c r="N67" s="173"/>
      <c r="O67" s="173"/>
      <c r="P67" s="173"/>
      <c r="Q67" s="173"/>
      <c r="R67" s="178"/>
      <c r="S67" s="253"/>
      <c r="T67" s="31">
        <f t="shared" ref="T67:T68" si="90">SUMIF(S67,"Y",I67)</f>
        <v>0</v>
      </c>
      <c r="U67" s="71"/>
      <c r="V67" s="71"/>
      <c r="W67" s="71"/>
      <c r="X67" s="72">
        <f t="shared" ref="X67:X68" si="91">T67*W67</f>
        <v>0</v>
      </c>
      <c r="Z67" s="71"/>
      <c r="AA67" s="31">
        <f t="shared" ref="AA67:AA68" si="92">SUMIF(Z67,"Y",K67)*W67</f>
        <v>0</v>
      </c>
      <c r="AB67" s="71"/>
      <c r="AC67" s="31">
        <f t="shared" ref="AC67:AC68" si="93">(I67-AA67)*COUNTIF(AK67:AT67,"L")</f>
        <v>0</v>
      </c>
      <c r="AD67" s="71"/>
      <c r="AE67" s="71"/>
      <c r="AF67" s="72">
        <f t="shared" ref="AF67:AF68" si="94">IFERROR(COUNTIF(AK67:AT67,"S")/(COUNTIF(AK67:AT67,"V")+COUNTIF(AK67:AT67,"S")),0)</f>
        <v>0</v>
      </c>
      <c r="AG67" s="31">
        <f t="shared" ref="AG67:AG68" si="95">(X67-AA67-AC67)*AF67</f>
        <v>0</v>
      </c>
      <c r="AH67" s="71"/>
      <c r="AI67" s="31">
        <f t="shared" ref="AI67:AI68" si="96">COUNTIF(AK67:AT67,"V")</f>
        <v>0</v>
      </c>
      <c r="AJ67" s="31">
        <f t="shared" ref="AJ67:AJ68" si="97">X67-AA67-AC67-AG67</f>
        <v>0</v>
      </c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31"/>
      <c r="AV67" s="31"/>
      <c r="AW67" s="31"/>
    </row>
    <row r="68" spans="2:49" s="306" customFormat="1" ht="13" outlineLevel="1">
      <c r="B68" s="491"/>
      <c r="C68" s="482"/>
      <c r="D68" s="24" t="s">
        <v>2701</v>
      </c>
      <c r="E68" s="551"/>
      <c r="F68" s="461"/>
      <c r="G68" s="367" t="s">
        <v>12</v>
      </c>
      <c r="H68" s="39"/>
      <c r="I68" s="28">
        <v>10.200000000000001</v>
      </c>
      <c r="J68" s="28">
        <v>10.200000000000001</v>
      </c>
      <c r="K68" s="253">
        <v>0</v>
      </c>
      <c r="L68" s="173"/>
      <c r="M68" s="173"/>
      <c r="N68" s="173"/>
      <c r="O68" s="173"/>
      <c r="P68" s="173"/>
      <c r="Q68" s="173"/>
      <c r="R68" s="178"/>
      <c r="S68" s="253"/>
      <c r="T68" s="31">
        <f t="shared" si="90"/>
        <v>0</v>
      </c>
      <c r="U68" s="71"/>
      <c r="V68" s="71"/>
      <c r="W68" s="71"/>
      <c r="X68" s="72">
        <f t="shared" si="91"/>
        <v>0</v>
      </c>
      <c r="Z68" s="71"/>
      <c r="AA68" s="31">
        <f t="shared" si="92"/>
        <v>0</v>
      </c>
      <c r="AB68" s="71"/>
      <c r="AC68" s="31">
        <f t="shared" si="93"/>
        <v>0</v>
      </c>
      <c r="AD68" s="71"/>
      <c r="AE68" s="71"/>
      <c r="AF68" s="72">
        <f t="shared" si="94"/>
        <v>0</v>
      </c>
      <c r="AG68" s="31">
        <f t="shared" si="95"/>
        <v>0</v>
      </c>
      <c r="AH68" s="71"/>
      <c r="AI68" s="31">
        <f t="shared" si="96"/>
        <v>0</v>
      </c>
      <c r="AJ68" s="31">
        <f t="shared" si="97"/>
        <v>0</v>
      </c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31"/>
      <c r="AV68" s="31"/>
      <c r="AW68" s="31"/>
    </row>
    <row r="69" spans="2:49" s="306" customFormat="1" ht="13" outlineLevel="1">
      <c r="B69" s="491"/>
      <c r="C69" s="482"/>
      <c r="D69" s="24" t="s">
        <v>2702</v>
      </c>
      <c r="E69" s="551"/>
      <c r="F69" s="461"/>
      <c r="G69" s="367" t="s">
        <v>12</v>
      </c>
      <c r="H69" s="39"/>
      <c r="I69" s="28">
        <v>10.200000000000001</v>
      </c>
      <c r="J69" s="28">
        <v>10.200000000000001</v>
      </c>
      <c r="K69" s="253">
        <v>0</v>
      </c>
      <c r="L69" s="173"/>
      <c r="M69" s="173"/>
      <c r="N69" s="173"/>
      <c r="O69" s="173"/>
      <c r="P69" s="173"/>
      <c r="Q69" s="173"/>
      <c r="R69" s="178"/>
      <c r="S69" s="253"/>
      <c r="T69" s="31">
        <f t="shared" si="3"/>
        <v>0</v>
      </c>
      <c r="U69" s="71"/>
      <c r="V69" s="71"/>
      <c r="W69" s="71"/>
      <c r="X69" s="72">
        <f t="shared" si="2"/>
        <v>0</v>
      </c>
      <c r="Z69" s="71"/>
      <c r="AA69" s="31">
        <f t="shared" si="4"/>
        <v>0</v>
      </c>
      <c r="AB69" s="71"/>
      <c r="AC69" s="31">
        <f t="shared" si="5"/>
        <v>0</v>
      </c>
      <c r="AD69" s="71"/>
      <c r="AE69" s="71"/>
      <c r="AF69" s="72">
        <f t="shared" si="6"/>
        <v>0</v>
      </c>
      <c r="AG69" s="31">
        <f t="shared" si="7"/>
        <v>0</v>
      </c>
      <c r="AH69" s="71"/>
      <c r="AI69" s="31">
        <f t="shared" si="8"/>
        <v>0</v>
      </c>
      <c r="AJ69" s="31">
        <f t="shared" si="9"/>
        <v>0</v>
      </c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31"/>
      <c r="AV69" s="31"/>
      <c r="AW69" s="31"/>
    </row>
    <row r="70" spans="2:49" s="306" customFormat="1" ht="13" outlineLevel="1">
      <c r="B70" s="491"/>
      <c r="C70" s="482"/>
      <c r="D70" s="24" t="s">
        <v>2703</v>
      </c>
      <c r="E70" s="551"/>
      <c r="F70" s="461"/>
      <c r="G70" s="367" t="s">
        <v>12</v>
      </c>
      <c r="H70" s="39"/>
      <c r="I70" s="28">
        <v>10.200000000000001</v>
      </c>
      <c r="J70" s="28">
        <v>10.200000000000001</v>
      </c>
      <c r="K70" s="253">
        <v>0</v>
      </c>
      <c r="L70" s="173"/>
      <c r="M70" s="173"/>
      <c r="N70" s="173"/>
      <c r="O70" s="173"/>
      <c r="P70" s="173"/>
      <c r="Q70" s="173"/>
      <c r="R70" s="178"/>
      <c r="S70" s="253"/>
      <c r="T70" s="31">
        <f t="shared" ref="T70" si="98">SUMIF(S70,"Y",I70)</f>
        <v>0</v>
      </c>
      <c r="U70" s="71"/>
      <c r="V70" s="71"/>
      <c r="W70" s="71"/>
      <c r="X70" s="72">
        <f t="shared" ref="X70" si="99">T70*W70</f>
        <v>0</v>
      </c>
      <c r="Z70" s="71"/>
      <c r="AA70" s="31">
        <f t="shared" ref="AA70" si="100">SUMIF(Z70,"Y",K70)*W70</f>
        <v>0</v>
      </c>
      <c r="AB70" s="71"/>
      <c r="AC70" s="31">
        <f t="shared" ref="AC70" si="101">(I70-AA70)*COUNTIF(AK70:AT70,"L")</f>
        <v>0</v>
      </c>
      <c r="AD70" s="71"/>
      <c r="AE70" s="71"/>
      <c r="AF70" s="72">
        <f t="shared" ref="AF70" si="102">IFERROR(COUNTIF(AK70:AT70,"S")/(COUNTIF(AK70:AT70,"V")+COUNTIF(AK70:AT70,"S")),0)</f>
        <v>0</v>
      </c>
      <c r="AG70" s="31">
        <f t="shared" ref="AG70" si="103">(X70-AA70-AC70)*AF70</f>
        <v>0</v>
      </c>
      <c r="AH70" s="71"/>
      <c r="AI70" s="31">
        <f t="shared" ref="AI70" si="104">COUNTIF(AK70:AT70,"V")</f>
        <v>0</v>
      </c>
      <c r="AJ70" s="31">
        <f t="shared" ref="AJ70" si="105">X70-AA70-AC70-AG70</f>
        <v>0</v>
      </c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31"/>
      <c r="AV70" s="31"/>
      <c r="AW70" s="31"/>
    </row>
    <row r="71" spans="2:49" s="306" customFormat="1" ht="13" outlineLevel="1">
      <c r="B71" s="491"/>
      <c r="C71" s="482"/>
      <c r="D71" s="24" t="s">
        <v>2702</v>
      </c>
      <c r="E71" s="551"/>
      <c r="F71" s="461"/>
      <c r="G71" s="367" t="s">
        <v>12</v>
      </c>
      <c r="H71" s="39"/>
      <c r="I71" s="28">
        <v>10.200000000000001</v>
      </c>
      <c r="J71" s="28">
        <v>10.200000000000001</v>
      </c>
      <c r="K71" s="253">
        <v>0</v>
      </c>
      <c r="L71" s="173"/>
      <c r="M71" s="173"/>
      <c r="N71" s="173"/>
      <c r="O71" s="173"/>
      <c r="P71" s="173"/>
      <c r="Q71" s="173"/>
      <c r="R71" s="178"/>
      <c r="S71" s="253"/>
      <c r="T71" s="31">
        <f t="shared" si="3"/>
        <v>0</v>
      </c>
      <c r="U71" s="71"/>
      <c r="V71" s="71"/>
      <c r="W71" s="71"/>
      <c r="X71" s="72">
        <f t="shared" si="2"/>
        <v>0</v>
      </c>
      <c r="Z71" s="71"/>
      <c r="AA71" s="31">
        <f t="shared" si="4"/>
        <v>0</v>
      </c>
      <c r="AB71" s="71"/>
      <c r="AC71" s="31">
        <f t="shared" si="5"/>
        <v>0</v>
      </c>
      <c r="AD71" s="71"/>
      <c r="AE71" s="71"/>
      <c r="AF71" s="72">
        <f t="shared" si="6"/>
        <v>0</v>
      </c>
      <c r="AG71" s="31">
        <f t="shared" si="7"/>
        <v>0</v>
      </c>
      <c r="AH71" s="71"/>
      <c r="AI71" s="31">
        <f t="shared" si="8"/>
        <v>0</v>
      </c>
      <c r="AJ71" s="31">
        <f t="shared" si="9"/>
        <v>0</v>
      </c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31"/>
      <c r="AV71" s="31"/>
      <c r="AW71" s="31"/>
    </row>
    <row r="72" spans="2:49" s="306" customFormat="1" ht="13" outlineLevel="1">
      <c r="B72" s="491"/>
      <c r="C72" s="482"/>
      <c r="D72" s="24" t="s">
        <v>2704</v>
      </c>
      <c r="E72" s="551"/>
      <c r="F72" s="461"/>
      <c r="G72" s="367" t="s">
        <v>12</v>
      </c>
      <c r="H72" s="39"/>
      <c r="I72" s="28">
        <v>10.200000000000001</v>
      </c>
      <c r="J72" s="28">
        <v>10.200000000000001</v>
      </c>
      <c r="K72" s="253">
        <v>0</v>
      </c>
      <c r="L72" s="173"/>
      <c r="M72" s="173"/>
      <c r="N72" s="173"/>
      <c r="O72" s="173"/>
      <c r="P72" s="173"/>
      <c r="Q72" s="173"/>
      <c r="R72" s="178"/>
      <c r="S72" s="253"/>
      <c r="T72" s="31">
        <f t="shared" si="3"/>
        <v>0</v>
      </c>
      <c r="U72" s="71"/>
      <c r="V72" s="71"/>
      <c r="W72" s="71"/>
      <c r="X72" s="72">
        <f t="shared" si="2"/>
        <v>0</v>
      </c>
      <c r="Z72" s="71"/>
      <c r="AA72" s="31">
        <f t="shared" si="4"/>
        <v>0</v>
      </c>
      <c r="AB72" s="71"/>
      <c r="AC72" s="31">
        <f t="shared" si="5"/>
        <v>0</v>
      </c>
      <c r="AD72" s="71"/>
      <c r="AE72" s="71"/>
      <c r="AF72" s="72">
        <f t="shared" si="6"/>
        <v>0</v>
      </c>
      <c r="AG72" s="31">
        <f t="shared" si="7"/>
        <v>0</v>
      </c>
      <c r="AH72" s="71"/>
      <c r="AI72" s="31">
        <f t="shared" si="8"/>
        <v>0</v>
      </c>
      <c r="AJ72" s="31">
        <f t="shared" si="9"/>
        <v>0</v>
      </c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31"/>
      <c r="AV72" s="31"/>
      <c r="AW72" s="31"/>
    </row>
    <row r="73" spans="2:49" s="306" customFormat="1" ht="13" outlineLevel="1">
      <c r="B73" s="491"/>
      <c r="C73" s="482"/>
      <c r="D73" s="24" t="s">
        <v>2705</v>
      </c>
      <c r="E73" s="551"/>
      <c r="F73" s="461"/>
      <c r="G73" s="367" t="s">
        <v>12</v>
      </c>
      <c r="H73" s="39"/>
      <c r="I73" s="28">
        <v>10.200000000000001</v>
      </c>
      <c r="J73" s="28">
        <v>10.200000000000001</v>
      </c>
      <c r="K73" s="253">
        <v>0</v>
      </c>
      <c r="L73" s="173"/>
      <c r="M73" s="173"/>
      <c r="N73" s="173"/>
      <c r="O73" s="173"/>
      <c r="P73" s="173"/>
      <c r="Q73" s="173"/>
      <c r="R73" s="178"/>
      <c r="S73" s="253"/>
      <c r="T73" s="31">
        <f t="shared" si="3"/>
        <v>0</v>
      </c>
      <c r="U73" s="71"/>
      <c r="V73" s="71"/>
      <c r="W73" s="71"/>
      <c r="X73" s="72">
        <f t="shared" si="2"/>
        <v>0</v>
      </c>
      <c r="Z73" s="71"/>
      <c r="AA73" s="31">
        <f t="shared" si="4"/>
        <v>0</v>
      </c>
      <c r="AB73" s="71"/>
      <c r="AC73" s="31">
        <f t="shared" si="5"/>
        <v>0</v>
      </c>
      <c r="AD73" s="71"/>
      <c r="AE73" s="71"/>
      <c r="AF73" s="72">
        <f t="shared" si="6"/>
        <v>0</v>
      </c>
      <c r="AG73" s="31">
        <f t="shared" si="7"/>
        <v>0</v>
      </c>
      <c r="AH73" s="71"/>
      <c r="AI73" s="31">
        <f t="shared" si="8"/>
        <v>0</v>
      </c>
      <c r="AJ73" s="31">
        <f t="shared" si="9"/>
        <v>0</v>
      </c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31"/>
      <c r="AV73" s="31"/>
      <c r="AW73" s="31"/>
    </row>
    <row r="74" spans="2:49" s="306" customFormat="1" ht="13" outlineLevel="1">
      <c r="B74" s="492"/>
      <c r="C74" s="483"/>
      <c r="D74" s="24" t="s">
        <v>2706</v>
      </c>
      <c r="E74" s="552"/>
      <c r="F74" s="462"/>
      <c r="G74" s="367" t="s">
        <v>12</v>
      </c>
      <c r="H74" s="39"/>
      <c r="I74" s="28">
        <v>10.200000000000001</v>
      </c>
      <c r="J74" s="28">
        <v>10.200000000000001</v>
      </c>
      <c r="K74" s="253">
        <v>0</v>
      </c>
      <c r="L74" s="173"/>
      <c r="M74" s="173"/>
      <c r="N74" s="173"/>
      <c r="O74" s="173"/>
      <c r="P74" s="173"/>
      <c r="Q74" s="173"/>
      <c r="R74" s="178"/>
      <c r="S74" s="253"/>
      <c r="T74" s="31">
        <f t="shared" ref="T74" si="106">SUMIF(S74,"Y",I74)</f>
        <v>0</v>
      </c>
      <c r="U74" s="71"/>
      <c r="V74" s="71"/>
      <c r="W74" s="71"/>
      <c r="X74" s="72">
        <f t="shared" ref="X74" si="107">T74*W74</f>
        <v>0</v>
      </c>
      <c r="Z74" s="71"/>
      <c r="AA74" s="31">
        <f t="shared" ref="AA74" si="108">SUMIF(Z74,"Y",K74)*W74</f>
        <v>0</v>
      </c>
      <c r="AB74" s="71"/>
      <c r="AC74" s="31">
        <f t="shared" ref="AC74" si="109">(I74-AA74)*COUNTIF(AK74:AT74,"L")</f>
        <v>0</v>
      </c>
      <c r="AD74" s="71"/>
      <c r="AE74" s="71"/>
      <c r="AF74" s="72">
        <f t="shared" ref="AF74" si="110">IFERROR(COUNTIF(AK74:AT74,"S")/(COUNTIF(AK74:AT74,"V")+COUNTIF(AK74:AT74,"S")),0)</f>
        <v>0</v>
      </c>
      <c r="AG74" s="31">
        <f t="shared" ref="AG74" si="111">(X74-AA74-AC74)*AF74</f>
        <v>0</v>
      </c>
      <c r="AH74" s="71"/>
      <c r="AI74" s="31">
        <f t="shared" ref="AI74" si="112">COUNTIF(AK74:AT74,"V")</f>
        <v>0</v>
      </c>
      <c r="AJ74" s="31">
        <f t="shared" ref="AJ74" si="113">X74-AA74-AC74-AG74</f>
        <v>0</v>
      </c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31"/>
      <c r="AV74" s="31"/>
      <c r="AW74" s="31"/>
    </row>
    <row r="75" spans="2:49" s="306" customFormat="1" ht="13.75" customHeight="1" outlineLevel="1">
      <c r="B75" s="457" t="s">
        <v>66</v>
      </c>
      <c r="C75" s="444" t="s">
        <v>67</v>
      </c>
      <c r="D75" s="32" t="s">
        <v>2698</v>
      </c>
      <c r="E75" s="550" t="s">
        <v>68</v>
      </c>
      <c r="F75" s="460">
        <v>43238</v>
      </c>
      <c r="G75" s="367" t="s">
        <v>12</v>
      </c>
      <c r="H75" s="27" t="s">
        <v>13</v>
      </c>
      <c r="I75" s="29">
        <v>4.8</v>
      </c>
      <c r="J75" s="29">
        <v>5</v>
      </c>
      <c r="K75" s="253">
        <v>0</v>
      </c>
      <c r="L75" s="31" t="s">
        <v>1703</v>
      </c>
      <c r="M75" s="31" t="s">
        <v>1155</v>
      </c>
      <c r="N75" s="31" t="s">
        <v>1155</v>
      </c>
      <c r="O75" s="31" t="s">
        <v>1155</v>
      </c>
      <c r="P75" s="31" t="s">
        <v>1155</v>
      </c>
      <c r="Q75" s="31" t="s">
        <v>1155</v>
      </c>
      <c r="R75" s="541" t="s">
        <v>1700</v>
      </c>
      <c r="S75" s="253"/>
      <c r="T75" s="31">
        <f t="shared" si="3"/>
        <v>0</v>
      </c>
      <c r="U75" s="615"/>
      <c r="V75" s="615"/>
      <c r="W75" s="48"/>
      <c r="X75" s="31">
        <f t="shared" si="2"/>
        <v>0</v>
      </c>
      <c r="Z75" s="48"/>
      <c r="AA75" s="31">
        <f t="shared" si="4"/>
        <v>0</v>
      </c>
      <c r="AB75" s="48"/>
      <c r="AC75" s="31">
        <f t="shared" si="5"/>
        <v>0</v>
      </c>
      <c r="AD75" s="615"/>
      <c r="AE75" s="48"/>
      <c r="AF75" s="31">
        <f t="shared" si="6"/>
        <v>0</v>
      </c>
      <c r="AG75" s="31">
        <f t="shared" si="7"/>
        <v>0</v>
      </c>
      <c r="AH75" s="615"/>
      <c r="AI75" s="31">
        <f t="shared" si="8"/>
        <v>0</v>
      </c>
      <c r="AJ75" s="31">
        <f t="shared" si="9"/>
        <v>0</v>
      </c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</row>
    <row r="76" spans="2:49" s="306" customFormat="1" ht="13" outlineLevel="1">
      <c r="B76" s="458"/>
      <c r="C76" s="493"/>
      <c r="D76" s="32" t="s">
        <v>1719</v>
      </c>
      <c r="E76" s="551"/>
      <c r="F76" s="461"/>
      <c r="G76" s="367" t="s">
        <v>12</v>
      </c>
      <c r="H76" s="27" t="s">
        <v>13</v>
      </c>
      <c r="I76" s="29">
        <v>96</v>
      </c>
      <c r="J76" s="29">
        <v>96</v>
      </c>
      <c r="K76" s="253">
        <v>0</v>
      </c>
      <c r="L76" s="31" t="s">
        <v>1703</v>
      </c>
      <c r="M76" s="31" t="s">
        <v>1155</v>
      </c>
      <c r="N76" s="31" t="s">
        <v>1703</v>
      </c>
      <c r="O76" s="31" t="s">
        <v>1155</v>
      </c>
      <c r="P76" s="31" t="s">
        <v>1155</v>
      </c>
      <c r="Q76" s="31" t="s">
        <v>1155</v>
      </c>
      <c r="R76" s="542"/>
      <c r="S76" s="253"/>
      <c r="T76" s="31">
        <f t="shared" si="3"/>
        <v>0</v>
      </c>
      <c r="U76" s="616"/>
      <c r="V76" s="616"/>
      <c r="W76" s="48"/>
      <c r="X76" s="31">
        <f t="shared" si="2"/>
        <v>0</v>
      </c>
      <c r="Z76" s="48"/>
      <c r="AA76" s="31">
        <f t="shared" si="4"/>
        <v>0</v>
      </c>
      <c r="AB76" s="48"/>
      <c r="AC76" s="31">
        <f t="shared" si="5"/>
        <v>0</v>
      </c>
      <c r="AD76" s="616"/>
      <c r="AE76" s="48"/>
      <c r="AF76" s="31">
        <f t="shared" si="6"/>
        <v>0</v>
      </c>
      <c r="AG76" s="31">
        <f t="shared" si="7"/>
        <v>0</v>
      </c>
      <c r="AH76" s="616"/>
      <c r="AI76" s="31">
        <f t="shared" si="8"/>
        <v>0</v>
      </c>
      <c r="AJ76" s="31">
        <f t="shared" si="9"/>
        <v>0</v>
      </c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</row>
    <row r="77" spans="2:49" s="306" customFormat="1" ht="13" outlineLevel="1">
      <c r="B77" s="458"/>
      <c r="C77" s="493"/>
      <c r="D77" s="32" t="s">
        <v>1720</v>
      </c>
      <c r="E77" s="551"/>
      <c r="F77" s="461"/>
      <c r="G77" s="367" t="s">
        <v>12</v>
      </c>
      <c r="H77" s="27" t="s">
        <v>13</v>
      </c>
      <c r="I77" s="29">
        <v>192</v>
      </c>
      <c r="J77" s="29">
        <v>192</v>
      </c>
      <c r="K77" s="253">
        <v>0</v>
      </c>
      <c r="L77" s="31" t="s">
        <v>1703</v>
      </c>
      <c r="M77" s="31" t="s">
        <v>1155</v>
      </c>
      <c r="N77" s="31" t="s">
        <v>1155</v>
      </c>
      <c r="O77" s="31" t="s">
        <v>1155</v>
      </c>
      <c r="P77" s="31" t="s">
        <v>1155</v>
      </c>
      <c r="Q77" s="31" t="s">
        <v>1142</v>
      </c>
      <c r="R77" s="542"/>
      <c r="S77" s="253"/>
      <c r="T77" s="31">
        <f t="shared" si="3"/>
        <v>0</v>
      </c>
      <c r="U77" s="616"/>
      <c r="V77" s="616"/>
      <c r="W77" s="48"/>
      <c r="X77" s="31">
        <f t="shared" si="2"/>
        <v>0</v>
      </c>
      <c r="Z77" s="48"/>
      <c r="AA77" s="31">
        <f t="shared" si="4"/>
        <v>0</v>
      </c>
      <c r="AB77" s="48"/>
      <c r="AC77" s="31">
        <f t="shared" si="5"/>
        <v>0</v>
      </c>
      <c r="AD77" s="616"/>
      <c r="AE77" s="48"/>
      <c r="AF77" s="31">
        <f t="shared" si="6"/>
        <v>0</v>
      </c>
      <c r="AG77" s="31">
        <f t="shared" si="7"/>
        <v>0</v>
      </c>
      <c r="AH77" s="616"/>
      <c r="AI77" s="31">
        <f t="shared" si="8"/>
        <v>0</v>
      </c>
      <c r="AJ77" s="31">
        <f t="shared" si="9"/>
        <v>0</v>
      </c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</row>
    <row r="78" spans="2:49" s="306" customFormat="1" ht="13" outlineLevel="1">
      <c r="B78" s="458"/>
      <c r="C78" s="493"/>
      <c r="D78" s="32" t="s">
        <v>1721</v>
      </c>
      <c r="E78" s="551"/>
      <c r="F78" s="461"/>
      <c r="G78" s="367" t="s">
        <v>12</v>
      </c>
      <c r="H78" s="27" t="s">
        <v>13</v>
      </c>
      <c r="I78" s="29">
        <v>30</v>
      </c>
      <c r="J78" s="29">
        <v>30</v>
      </c>
      <c r="K78" s="253">
        <v>0</v>
      </c>
      <c r="L78" s="31" t="s">
        <v>1703</v>
      </c>
      <c r="M78" s="31" t="s">
        <v>1155</v>
      </c>
      <c r="N78" s="31" t="s">
        <v>1142</v>
      </c>
      <c r="O78" s="31" t="s">
        <v>1155</v>
      </c>
      <c r="P78" s="31" t="s">
        <v>1142</v>
      </c>
      <c r="Q78" s="31" t="s">
        <v>1142</v>
      </c>
      <c r="R78" s="542"/>
      <c r="S78" s="253"/>
      <c r="T78" s="31">
        <f t="shared" si="3"/>
        <v>0</v>
      </c>
      <c r="U78" s="616"/>
      <c r="V78" s="616"/>
      <c r="W78" s="48"/>
      <c r="X78" s="31">
        <f t="shared" si="2"/>
        <v>0</v>
      </c>
      <c r="Z78" s="48"/>
      <c r="AA78" s="31">
        <f t="shared" si="4"/>
        <v>0</v>
      </c>
      <c r="AB78" s="48"/>
      <c r="AC78" s="31">
        <f t="shared" si="5"/>
        <v>0</v>
      </c>
      <c r="AD78" s="616"/>
      <c r="AE78" s="48"/>
      <c r="AF78" s="31">
        <f t="shared" si="6"/>
        <v>0</v>
      </c>
      <c r="AG78" s="31">
        <f t="shared" si="7"/>
        <v>0</v>
      </c>
      <c r="AH78" s="616"/>
      <c r="AI78" s="31">
        <f t="shared" si="8"/>
        <v>0</v>
      </c>
      <c r="AJ78" s="31">
        <f t="shared" si="9"/>
        <v>0</v>
      </c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</row>
    <row r="79" spans="2:49" s="306" customFormat="1" ht="13" outlineLevel="1">
      <c r="B79" s="458"/>
      <c r="C79" s="493"/>
      <c r="D79" s="32" t="s">
        <v>1722</v>
      </c>
      <c r="E79" s="551"/>
      <c r="F79" s="461"/>
      <c r="G79" s="367" t="s">
        <v>12</v>
      </c>
      <c r="H79" s="27" t="s">
        <v>13</v>
      </c>
      <c r="I79" s="29">
        <v>49.8</v>
      </c>
      <c r="J79" s="29">
        <v>50</v>
      </c>
      <c r="K79" s="253">
        <v>0</v>
      </c>
      <c r="L79" s="31" t="s">
        <v>1703</v>
      </c>
      <c r="M79" s="31" t="s">
        <v>1155</v>
      </c>
      <c r="N79" s="31" t="s">
        <v>1142</v>
      </c>
      <c r="O79" s="31" t="s">
        <v>1155</v>
      </c>
      <c r="P79" s="31" t="s">
        <v>1142</v>
      </c>
      <c r="Q79" s="31" t="s">
        <v>1155</v>
      </c>
      <c r="R79" s="542"/>
      <c r="S79" s="253"/>
      <c r="T79" s="31">
        <f t="shared" si="3"/>
        <v>0</v>
      </c>
      <c r="U79" s="616"/>
      <c r="V79" s="616"/>
      <c r="W79" s="48"/>
      <c r="X79" s="31">
        <f t="shared" si="2"/>
        <v>0</v>
      </c>
      <c r="Z79" s="48"/>
      <c r="AA79" s="31">
        <f t="shared" si="4"/>
        <v>0</v>
      </c>
      <c r="AB79" s="48"/>
      <c r="AC79" s="31">
        <f t="shared" si="5"/>
        <v>0</v>
      </c>
      <c r="AD79" s="616"/>
      <c r="AE79" s="48"/>
      <c r="AF79" s="31">
        <f t="shared" si="6"/>
        <v>0</v>
      </c>
      <c r="AG79" s="31">
        <f t="shared" si="7"/>
        <v>0</v>
      </c>
      <c r="AH79" s="616"/>
      <c r="AI79" s="31">
        <f t="shared" si="8"/>
        <v>0</v>
      </c>
      <c r="AJ79" s="31">
        <f t="shared" si="9"/>
        <v>0</v>
      </c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</row>
    <row r="80" spans="2:49" s="306" customFormat="1" ht="13" outlineLevel="1">
      <c r="B80" s="458"/>
      <c r="C80" s="493"/>
      <c r="D80" s="32" t="s">
        <v>1723</v>
      </c>
      <c r="E80" s="551"/>
      <c r="F80" s="461"/>
      <c r="G80" s="367" t="s">
        <v>12</v>
      </c>
      <c r="H80" s="27" t="s">
        <v>13</v>
      </c>
      <c r="I80" s="29">
        <v>30</v>
      </c>
      <c r="J80" s="29">
        <v>30</v>
      </c>
      <c r="K80" s="253">
        <v>0</v>
      </c>
      <c r="L80" s="31" t="s">
        <v>1703</v>
      </c>
      <c r="M80" s="31" t="s">
        <v>1155</v>
      </c>
      <c r="N80" s="31" t="s">
        <v>1142</v>
      </c>
      <c r="O80" s="31" t="s">
        <v>1155</v>
      </c>
      <c r="P80" s="31" t="s">
        <v>1142</v>
      </c>
      <c r="Q80" s="31" t="s">
        <v>1155</v>
      </c>
      <c r="R80" s="542"/>
      <c r="S80" s="253"/>
      <c r="T80" s="31">
        <f t="shared" si="3"/>
        <v>0</v>
      </c>
      <c r="U80" s="616"/>
      <c r="V80" s="616"/>
      <c r="W80" s="48"/>
      <c r="X80" s="31">
        <f t="shared" si="2"/>
        <v>0</v>
      </c>
      <c r="Z80" s="48"/>
      <c r="AA80" s="31">
        <f t="shared" si="4"/>
        <v>0</v>
      </c>
      <c r="AB80" s="48"/>
      <c r="AC80" s="31">
        <f t="shared" si="5"/>
        <v>0</v>
      </c>
      <c r="AD80" s="616"/>
      <c r="AE80" s="48"/>
      <c r="AF80" s="31">
        <f t="shared" si="6"/>
        <v>0</v>
      </c>
      <c r="AG80" s="31">
        <f t="shared" si="7"/>
        <v>0</v>
      </c>
      <c r="AH80" s="616"/>
      <c r="AI80" s="31">
        <f t="shared" si="8"/>
        <v>0</v>
      </c>
      <c r="AJ80" s="31">
        <f t="shared" si="9"/>
        <v>0</v>
      </c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</row>
    <row r="81" spans="2:49" s="306" customFormat="1" ht="13" outlineLevel="1">
      <c r="B81" s="458"/>
      <c r="C81" s="493"/>
      <c r="D81" s="32" t="s">
        <v>1724</v>
      </c>
      <c r="E81" s="551"/>
      <c r="F81" s="461"/>
      <c r="G81" s="367" t="s">
        <v>12</v>
      </c>
      <c r="H81" s="27" t="s">
        <v>13</v>
      </c>
      <c r="I81" s="29">
        <v>4.8</v>
      </c>
      <c r="J81" s="29">
        <v>5</v>
      </c>
      <c r="K81" s="253">
        <v>0</v>
      </c>
      <c r="L81" s="31" t="s">
        <v>1703</v>
      </c>
      <c r="M81" s="31" t="s">
        <v>1155</v>
      </c>
      <c r="N81" s="31" t="s">
        <v>1142</v>
      </c>
      <c r="O81" s="31" t="s">
        <v>1155</v>
      </c>
      <c r="P81" s="31" t="s">
        <v>1142</v>
      </c>
      <c r="Q81" s="31" t="s">
        <v>1142</v>
      </c>
      <c r="R81" s="542"/>
      <c r="S81" s="253"/>
      <c r="T81" s="31">
        <f t="shared" si="3"/>
        <v>0</v>
      </c>
      <c r="U81" s="616"/>
      <c r="V81" s="616"/>
      <c r="W81" s="48"/>
      <c r="X81" s="31">
        <f t="shared" si="2"/>
        <v>0</v>
      </c>
      <c r="Z81" s="48"/>
      <c r="AA81" s="31">
        <f t="shared" si="4"/>
        <v>0</v>
      </c>
      <c r="AB81" s="48"/>
      <c r="AC81" s="31">
        <f t="shared" si="5"/>
        <v>0</v>
      </c>
      <c r="AD81" s="616"/>
      <c r="AE81" s="48"/>
      <c r="AF81" s="31">
        <f t="shared" si="6"/>
        <v>0</v>
      </c>
      <c r="AG81" s="31">
        <f t="shared" si="7"/>
        <v>0</v>
      </c>
      <c r="AH81" s="616"/>
      <c r="AI81" s="31">
        <f t="shared" si="8"/>
        <v>0</v>
      </c>
      <c r="AJ81" s="31">
        <f t="shared" si="9"/>
        <v>0</v>
      </c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</row>
    <row r="82" spans="2:49" s="306" customFormat="1" ht="13" outlineLevel="1">
      <c r="B82" s="459"/>
      <c r="C82" s="445"/>
      <c r="D82" s="32" t="s">
        <v>1725</v>
      </c>
      <c r="E82" s="552"/>
      <c r="F82" s="462"/>
      <c r="G82" s="367" t="s">
        <v>12</v>
      </c>
      <c r="H82" s="27" t="s">
        <v>13</v>
      </c>
      <c r="I82" s="29">
        <v>4.8</v>
      </c>
      <c r="J82" s="29">
        <v>5</v>
      </c>
      <c r="K82" s="253">
        <v>0</v>
      </c>
      <c r="L82" s="31" t="s">
        <v>1703</v>
      </c>
      <c r="M82" s="31" t="s">
        <v>1155</v>
      </c>
      <c r="N82" s="31" t="s">
        <v>1142</v>
      </c>
      <c r="O82" s="31" t="s">
        <v>1155</v>
      </c>
      <c r="P82" s="31" t="s">
        <v>1142</v>
      </c>
      <c r="Q82" s="31" t="s">
        <v>1142</v>
      </c>
      <c r="R82" s="543"/>
      <c r="S82" s="253"/>
      <c r="T82" s="31">
        <f t="shared" si="3"/>
        <v>0</v>
      </c>
      <c r="U82" s="617"/>
      <c r="V82" s="617"/>
      <c r="W82" s="48"/>
      <c r="X82" s="31">
        <f t="shared" si="2"/>
        <v>0</v>
      </c>
      <c r="Z82" s="48"/>
      <c r="AA82" s="31">
        <f t="shared" si="4"/>
        <v>0</v>
      </c>
      <c r="AB82" s="48"/>
      <c r="AC82" s="31">
        <f t="shared" si="5"/>
        <v>0</v>
      </c>
      <c r="AD82" s="617"/>
      <c r="AE82" s="48"/>
      <c r="AF82" s="31">
        <f t="shared" si="6"/>
        <v>0</v>
      </c>
      <c r="AG82" s="31">
        <f t="shared" si="7"/>
        <v>0</v>
      </c>
      <c r="AH82" s="617"/>
      <c r="AI82" s="31">
        <f t="shared" si="8"/>
        <v>0</v>
      </c>
      <c r="AJ82" s="31">
        <f t="shared" si="9"/>
        <v>0</v>
      </c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</row>
    <row r="83" spans="2:49" s="306" customFormat="1" ht="13" outlineLevel="1">
      <c r="B83" s="457" t="s">
        <v>69</v>
      </c>
      <c r="C83" s="550" t="s">
        <v>70</v>
      </c>
      <c r="D83" s="32" t="s">
        <v>1718</v>
      </c>
      <c r="E83" s="469" t="s">
        <v>71</v>
      </c>
      <c r="F83" s="460">
        <v>43077</v>
      </c>
      <c r="G83" s="367" t="s">
        <v>12</v>
      </c>
      <c r="H83" s="27" t="s">
        <v>13</v>
      </c>
      <c r="I83" s="29">
        <v>4.8</v>
      </c>
      <c r="J83" s="29">
        <v>5</v>
      </c>
      <c r="K83" s="253">
        <v>0</v>
      </c>
      <c r="L83" s="31" t="s">
        <v>1703</v>
      </c>
      <c r="M83" s="31" t="s">
        <v>1155</v>
      </c>
      <c r="N83" s="31" t="s">
        <v>1142</v>
      </c>
      <c r="O83" s="31" t="s">
        <v>1155</v>
      </c>
      <c r="P83" s="31" t="s">
        <v>1142</v>
      </c>
      <c r="Q83" s="31" t="s">
        <v>1142</v>
      </c>
      <c r="R83" s="541" t="s">
        <v>1700</v>
      </c>
      <c r="S83" s="253"/>
      <c r="T83" s="31">
        <f t="shared" si="3"/>
        <v>0</v>
      </c>
      <c r="U83" s="615"/>
      <c r="V83" s="615"/>
      <c r="W83" s="48"/>
      <c r="X83" s="31">
        <f t="shared" si="2"/>
        <v>0</v>
      </c>
      <c r="Z83" s="48"/>
      <c r="AA83" s="31">
        <f t="shared" si="4"/>
        <v>0</v>
      </c>
      <c r="AB83" s="48"/>
      <c r="AC83" s="31">
        <f t="shared" si="5"/>
        <v>0</v>
      </c>
      <c r="AD83" s="615"/>
      <c r="AE83" s="48"/>
      <c r="AF83" s="31">
        <f t="shared" si="6"/>
        <v>0</v>
      </c>
      <c r="AG83" s="31">
        <f t="shared" si="7"/>
        <v>0</v>
      </c>
      <c r="AH83" s="615"/>
      <c r="AI83" s="31">
        <f t="shared" si="8"/>
        <v>0</v>
      </c>
      <c r="AJ83" s="31">
        <f t="shared" si="9"/>
        <v>0</v>
      </c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</row>
    <row r="84" spans="2:49" s="306" customFormat="1" ht="13" outlineLevel="1">
      <c r="B84" s="458"/>
      <c r="C84" s="551"/>
      <c r="D84" s="32" t="s">
        <v>1726</v>
      </c>
      <c r="E84" s="470"/>
      <c r="F84" s="461"/>
      <c r="G84" s="367" t="s">
        <v>12</v>
      </c>
      <c r="H84" s="27" t="s">
        <v>13</v>
      </c>
      <c r="I84" s="29">
        <v>229.8</v>
      </c>
      <c r="J84" s="29">
        <v>230</v>
      </c>
      <c r="K84" s="253">
        <v>0</v>
      </c>
      <c r="L84" s="31" t="s">
        <v>1703</v>
      </c>
      <c r="M84" s="31" t="s">
        <v>1155</v>
      </c>
      <c r="N84" s="31" t="s">
        <v>1142</v>
      </c>
      <c r="O84" s="31" t="s">
        <v>1155</v>
      </c>
      <c r="P84" s="31" t="s">
        <v>1142</v>
      </c>
      <c r="Q84" s="31" t="s">
        <v>1142</v>
      </c>
      <c r="R84" s="542"/>
      <c r="S84" s="253"/>
      <c r="T84" s="31">
        <f t="shared" si="3"/>
        <v>0</v>
      </c>
      <c r="U84" s="616"/>
      <c r="V84" s="616"/>
      <c r="W84" s="48"/>
      <c r="X84" s="31">
        <f t="shared" si="2"/>
        <v>0</v>
      </c>
      <c r="Z84" s="48"/>
      <c r="AA84" s="31">
        <f t="shared" si="4"/>
        <v>0</v>
      </c>
      <c r="AB84" s="48"/>
      <c r="AC84" s="31">
        <f t="shared" si="5"/>
        <v>0</v>
      </c>
      <c r="AD84" s="616"/>
      <c r="AE84" s="48"/>
      <c r="AF84" s="31">
        <f t="shared" si="6"/>
        <v>0</v>
      </c>
      <c r="AG84" s="31">
        <f t="shared" si="7"/>
        <v>0</v>
      </c>
      <c r="AH84" s="616"/>
      <c r="AI84" s="31">
        <f t="shared" si="8"/>
        <v>0</v>
      </c>
      <c r="AJ84" s="31">
        <f t="shared" si="9"/>
        <v>0</v>
      </c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</row>
    <row r="85" spans="2:49" s="306" customFormat="1" ht="13" outlineLevel="1">
      <c r="B85" s="458"/>
      <c r="C85" s="551"/>
      <c r="D85" s="32" t="s">
        <v>1727</v>
      </c>
      <c r="E85" s="470"/>
      <c r="F85" s="461"/>
      <c r="G85" s="367" t="s">
        <v>12</v>
      </c>
      <c r="H85" s="27" t="s">
        <v>13</v>
      </c>
      <c r="I85" s="29">
        <v>30</v>
      </c>
      <c r="J85" s="29">
        <v>30</v>
      </c>
      <c r="K85" s="253">
        <v>0</v>
      </c>
      <c r="L85" s="31" t="s">
        <v>1703</v>
      </c>
      <c r="M85" s="31" t="s">
        <v>1155</v>
      </c>
      <c r="N85" s="31" t="s">
        <v>1142</v>
      </c>
      <c r="O85" s="31" t="s">
        <v>1155</v>
      </c>
      <c r="P85" s="31" t="s">
        <v>1155</v>
      </c>
      <c r="Q85" s="31" t="s">
        <v>1155</v>
      </c>
      <c r="R85" s="542"/>
      <c r="S85" s="253"/>
      <c r="T85" s="31">
        <f t="shared" si="3"/>
        <v>0</v>
      </c>
      <c r="U85" s="616"/>
      <c r="V85" s="616"/>
      <c r="W85" s="48"/>
      <c r="X85" s="31">
        <f t="shared" si="2"/>
        <v>0</v>
      </c>
      <c r="Z85" s="48"/>
      <c r="AA85" s="31">
        <f t="shared" si="4"/>
        <v>0</v>
      </c>
      <c r="AB85" s="48"/>
      <c r="AC85" s="31">
        <f t="shared" si="5"/>
        <v>0</v>
      </c>
      <c r="AD85" s="616"/>
      <c r="AE85" s="48"/>
      <c r="AF85" s="31">
        <f t="shared" si="6"/>
        <v>0</v>
      </c>
      <c r="AG85" s="31">
        <f t="shared" si="7"/>
        <v>0</v>
      </c>
      <c r="AH85" s="616"/>
      <c r="AI85" s="31">
        <f t="shared" si="8"/>
        <v>0</v>
      </c>
      <c r="AJ85" s="31">
        <f t="shared" si="9"/>
        <v>0</v>
      </c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</row>
    <row r="86" spans="2:49" s="306" customFormat="1" ht="13" outlineLevel="1">
      <c r="B86" s="459"/>
      <c r="C86" s="552"/>
      <c r="D86" s="32" t="s">
        <v>1728</v>
      </c>
      <c r="E86" s="471"/>
      <c r="F86" s="462"/>
      <c r="G86" s="367" t="s">
        <v>12</v>
      </c>
      <c r="H86" s="27" t="s">
        <v>13</v>
      </c>
      <c r="I86" s="29">
        <v>205.2</v>
      </c>
      <c r="J86" s="29">
        <v>250</v>
      </c>
      <c r="K86" s="253">
        <v>0</v>
      </c>
      <c r="L86" s="31" t="s">
        <v>1703</v>
      </c>
      <c r="M86" s="31" t="s">
        <v>1155</v>
      </c>
      <c r="N86" s="31" t="s">
        <v>1142</v>
      </c>
      <c r="O86" s="31" t="s">
        <v>1155</v>
      </c>
      <c r="P86" s="31" t="s">
        <v>1142</v>
      </c>
      <c r="Q86" s="31" t="s">
        <v>1155</v>
      </c>
      <c r="R86" s="543"/>
      <c r="S86" s="253"/>
      <c r="T86" s="31">
        <f t="shared" si="3"/>
        <v>0</v>
      </c>
      <c r="U86" s="617"/>
      <c r="V86" s="617"/>
      <c r="W86" s="48"/>
      <c r="X86" s="31">
        <f t="shared" si="2"/>
        <v>0</v>
      </c>
      <c r="Z86" s="48"/>
      <c r="AA86" s="31">
        <f t="shared" si="4"/>
        <v>0</v>
      </c>
      <c r="AB86" s="48"/>
      <c r="AC86" s="31">
        <f t="shared" si="5"/>
        <v>0</v>
      </c>
      <c r="AD86" s="617"/>
      <c r="AE86" s="48"/>
      <c r="AF86" s="31">
        <f t="shared" si="6"/>
        <v>0</v>
      </c>
      <c r="AG86" s="31">
        <f t="shared" si="7"/>
        <v>0</v>
      </c>
      <c r="AH86" s="617"/>
      <c r="AI86" s="31">
        <f t="shared" si="8"/>
        <v>0</v>
      </c>
      <c r="AJ86" s="31">
        <f t="shared" si="9"/>
        <v>0</v>
      </c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</row>
    <row r="87" spans="2:49" s="306" customFormat="1" ht="13.75" customHeight="1" outlineLevel="1">
      <c r="B87" s="457" t="s">
        <v>72</v>
      </c>
      <c r="C87" s="550" t="s">
        <v>73</v>
      </c>
      <c r="D87" s="32" t="s">
        <v>1729</v>
      </c>
      <c r="E87" s="469" t="s">
        <v>1320</v>
      </c>
      <c r="F87" s="460">
        <v>43672</v>
      </c>
      <c r="G87" s="367" t="s">
        <v>12</v>
      </c>
      <c r="H87" s="307" t="s">
        <v>13</v>
      </c>
      <c r="I87" s="29">
        <v>4.8</v>
      </c>
      <c r="J87" s="29">
        <v>5</v>
      </c>
      <c r="K87" s="253">
        <v>0</v>
      </c>
      <c r="L87" s="31" t="s">
        <v>1155</v>
      </c>
      <c r="M87" s="31" t="s">
        <v>1155</v>
      </c>
      <c r="N87" s="31" t="s">
        <v>1142</v>
      </c>
      <c r="O87" s="31" t="s">
        <v>1142</v>
      </c>
      <c r="P87" s="31" t="s">
        <v>1142</v>
      </c>
      <c r="Q87" s="31" t="s">
        <v>1703</v>
      </c>
      <c r="R87" s="541" t="s">
        <v>1730</v>
      </c>
      <c r="S87" s="253"/>
      <c r="T87" s="31">
        <f t="shared" si="3"/>
        <v>0</v>
      </c>
      <c r="U87" s="615"/>
      <c r="V87" s="615"/>
      <c r="W87" s="48"/>
      <c r="X87" s="31">
        <f t="shared" si="2"/>
        <v>0</v>
      </c>
      <c r="Z87" s="48"/>
      <c r="AA87" s="31">
        <f t="shared" si="4"/>
        <v>0</v>
      </c>
      <c r="AB87" s="48"/>
      <c r="AC87" s="31">
        <f t="shared" si="5"/>
        <v>0</v>
      </c>
      <c r="AD87" s="615"/>
      <c r="AE87" s="48"/>
      <c r="AF87" s="31">
        <f t="shared" si="6"/>
        <v>0</v>
      </c>
      <c r="AG87" s="31">
        <f t="shared" si="7"/>
        <v>0</v>
      </c>
      <c r="AH87" s="615"/>
      <c r="AI87" s="31">
        <f t="shared" si="8"/>
        <v>0</v>
      </c>
      <c r="AJ87" s="31">
        <f t="shared" si="9"/>
        <v>0</v>
      </c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</row>
    <row r="88" spans="2:49" s="306" customFormat="1" ht="13" outlineLevel="1">
      <c r="B88" s="458"/>
      <c r="C88" s="551"/>
      <c r="D88" s="32" t="s">
        <v>1731</v>
      </c>
      <c r="E88" s="470"/>
      <c r="F88" s="461"/>
      <c r="G88" s="367" t="s">
        <v>12</v>
      </c>
      <c r="H88" s="307" t="s">
        <v>13</v>
      </c>
      <c r="I88" s="29">
        <v>4.8</v>
      </c>
      <c r="J88" s="29">
        <v>5</v>
      </c>
      <c r="K88" s="253">
        <v>0</v>
      </c>
      <c r="L88" s="31" t="s">
        <v>1155</v>
      </c>
      <c r="M88" s="31" t="s">
        <v>1155</v>
      </c>
      <c r="N88" s="31" t="s">
        <v>1142</v>
      </c>
      <c r="O88" s="31" t="s">
        <v>1142</v>
      </c>
      <c r="P88" s="31" t="s">
        <v>1708</v>
      </c>
      <c r="Q88" s="31" t="s">
        <v>1691</v>
      </c>
      <c r="R88" s="542"/>
      <c r="S88" s="253"/>
      <c r="T88" s="31">
        <f t="shared" si="3"/>
        <v>0</v>
      </c>
      <c r="U88" s="616"/>
      <c r="V88" s="616"/>
      <c r="W88" s="48"/>
      <c r="X88" s="31">
        <f t="shared" si="2"/>
        <v>0</v>
      </c>
      <c r="Z88" s="48"/>
      <c r="AA88" s="31">
        <f t="shared" si="4"/>
        <v>0</v>
      </c>
      <c r="AB88" s="48"/>
      <c r="AC88" s="31">
        <f t="shared" si="5"/>
        <v>0</v>
      </c>
      <c r="AD88" s="616"/>
      <c r="AE88" s="48"/>
      <c r="AF88" s="31">
        <f t="shared" si="6"/>
        <v>0</v>
      </c>
      <c r="AG88" s="31">
        <f t="shared" si="7"/>
        <v>0</v>
      </c>
      <c r="AH88" s="616"/>
      <c r="AI88" s="31">
        <f t="shared" si="8"/>
        <v>0</v>
      </c>
      <c r="AJ88" s="31">
        <f t="shared" si="9"/>
        <v>0</v>
      </c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</row>
    <row r="89" spans="2:49" s="306" customFormat="1" ht="13" outlineLevel="1">
      <c r="B89" s="458"/>
      <c r="C89" s="551"/>
      <c r="D89" s="32" t="s">
        <v>1732</v>
      </c>
      <c r="E89" s="470"/>
      <c r="F89" s="461"/>
      <c r="G89" s="367" t="s">
        <v>12</v>
      </c>
      <c r="H89" s="307" t="s">
        <v>13</v>
      </c>
      <c r="I89" s="29">
        <v>100.19999999999999</v>
      </c>
      <c r="J89" s="29">
        <v>100</v>
      </c>
      <c r="K89" s="253">
        <v>0</v>
      </c>
      <c r="L89" s="31" t="s">
        <v>1155</v>
      </c>
      <c r="M89" s="31" t="s">
        <v>1155</v>
      </c>
      <c r="N89" s="31" t="s">
        <v>1155</v>
      </c>
      <c r="O89" s="31" t="s">
        <v>1142</v>
      </c>
      <c r="P89" s="31" t="s">
        <v>1708</v>
      </c>
      <c r="Q89" s="31" t="s">
        <v>1691</v>
      </c>
      <c r="R89" s="542"/>
      <c r="S89" s="253"/>
      <c r="T89" s="31">
        <f t="shared" si="3"/>
        <v>0</v>
      </c>
      <c r="U89" s="616"/>
      <c r="V89" s="616"/>
      <c r="W89" s="48"/>
      <c r="X89" s="31">
        <f t="shared" si="2"/>
        <v>0</v>
      </c>
      <c r="Z89" s="48"/>
      <c r="AA89" s="31">
        <f t="shared" si="4"/>
        <v>0</v>
      </c>
      <c r="AB89" s="48"/>
      <c r="AC89" s="31">
        <f t="shared" si="5"/>
        <v>0</v>
      </c>
      <c r="AD89" s="616"/>
      <c r="AE89" s="48"/>
      <c r="AF89" s="31">
        <f t="shared" si="6"/>
        <v>0</v>
      </c>
      <c r="AG89" s="31">
        <f t="shared" si="7"/>
        <v>0</v>
      </c>
      <c r="AH89" s="616"/>
      <c r="AI89" s="31">
        <f t="shared" si="8"/>
        <v>0</v>
      </c>
      <c r="AJ89" s="31">
        <f t="shared" si="9"/>
        <v>0</v>
      </c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</row>
    <row r="90" spans="2:49" s="306" customFormat="1" ht="13" outlineLevel="1">
      <c r="B90" s="458"/>
      <c r="C90" s="551"/>
      <c r="D90" s="32" t="s">
        <v>1727</v>
      </c>
      <c r="E90" s="470"/>
      <c r="F90" s="461"/>
      <c r="G90" s="367" t="s">
        <v>12</v>
      </c>
      <c r="H90" s="307" t="s">
        <v>13</v>
      </c>
      <c r="I90" s="29">
        <v>139.80000000000001</v>
      </c>
      <c r="J90" s="29">
        <v>140</v>
      </c>
      <c r="K90" s="253">
        <v>0</v>
      </c>
      <c r="L90" s="31" t="s">
        <v>1155</v>
      </c>
      <c r="M90" s="31" t="s">
        <v>1155</v>
      </c>
      <c r="N90" s="31" t="s">
        <v>1142</v>
      </c>
      <c r="O90" s="31" t="s">
        <v>1142</v>
      </c>
      <c r="P90" s="31" t="s">
        <v>1708</v>
      </c>
      <c r="Q90" s="31" t="s">
        <v>1691</v>
      </c>
      <c r="R90" s="542"/>
      <c r="S90" s="253"/>
      <c r="T90" s="31">
        <f t="shared" si="3"/>
        <v>0</v>
      </c>
      <c r="U90" s="616"/>
      <c r="V90" s="616"/>
      <c r="W90" s="48"/>
      <c r="X90" s="31">
        <f t="shared" si="2"/>
        <v>0</v>
      </c>
      <c r="Z90" s="48"/>
      <c r="AA90" s="31">
        <f t="shared" si="4"/>
        <v>0</v>
      </c>
      <c r="AB90" s="48"/>
      <c r="AC90" s="31">
        <f t="shared" si="5"/>
        <v>0</v>
      </c>
      <c r="AD90" s="616"/>
      <c r="AE90" s="48"/>
      <c r="AF90" s="31">
        <f t="shared" si="6"/>
        <v>0</v>
      </c>
      <c r="AG90" s="31">
        <f t="shared" si="7"/>
        <v>0</v>
      </c>
      <c r="AH90" s="616"/>
      <c r="AI90" s="31">
        <f t="shared" si="8"/>
        <v>0</v>
      </c>
      <c r="AJ90" s="31">
        <f t="shared" si="9"/>
        <v>0</v>
      </c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</row>
    <row r="91" spans="2:49" s="306" customFormat="1" ht="13" outlineLevel="1">
      <c r="B91" s="458"/>
      <c r="C91" s="551"/>
      <c r="D91" s="32" t="s">
        <v>1728</v>
      </c>
      <c r="E91" s="470"/>
      <c r="F91" s="461"/>
      <c r="G91" s="367" t="s">
        <v>12</v>
      </c>
      <c r="H91" s="307" t="s">
        <v>13</v>
      </c>
      <c r="I91" s="29">
        <v>30</v>
      </c>
      <c r="J91" s="29">
        <v>30</v>
      </c>
      <c r="K91" s="253">
        <v>0</v>
      </c>
      <c r="L91" s="31" t="s">
        <v>1155</v>
      </c>
      <c r="M91" s="31" t="s">
        <v>1155</v>
      </c>
      <c r="N91" s="31" t="s">
        <v>1142</v>
      </c>
      <c r="O91" s="31" t="s">
        <v>1142</v>
      </c>
      <c r="P91" s="31" t="s">
        <v>1708</v>
      </c>
      <c r="Q91" s="31" t="s">
        <v>1691</v>
      </c>
      <c r="R91" s="542"/>
      <c r="S91" s="253"/>
      <c r="T91" s="31">
        <f t="shared" si="3"/>
        <v>0</v>
      </c>
      <c r="U91" s="616"/>
      <c r="V91" s="616"/>
      <c r="W91" s="48"/>
      <c r="X91" s="31">
        <f t="shared" si="2"/>
        <v>0</v>
      </c>
      <c r="Z91" s="48"/>
      <c r="AA91" s="31">
        <f t="shared" si="4"/>
        <v>0</v>
      </c>
      <c r="AB91" s="48"/>
      <c r="AC91" s="31">
        <f t="shared" si="5"/>
        <v>0</v>
      </c>
      <c r="AD91" s="616"/>
      <c r="AE91" s="48"/>
      <c r="AF91" s="31">
        <f t="shared" si="6"/>
        <v>0</v>
      </c>
      <c r="AG91" s="31">
        <f t="shared" si="7"/>
        <v>0</v>
      </c>
      <c r="AH91" s="616"/>
      <c r="AI91" s="31">
        <f t="shared" si="8"/>
        <v>0</v>
      </c>
      <c r="AJ91" s="31">
        <f t="shared" si="9"/>
        <v>0</v>
      </c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</row>
    <row r="92" spans="2:49" s="306" customFormat="1" ht="13" outlineLevel="1">
      <c r="B92" s="458"/>
      <c r="C92" s="551"/>
      <c r="D92" s="32" t="s">
        <v>1733</v>
      </c>
      <c r="E92" s="470"/>
      <c r="F92" s="461"/>
      <c r="G92" s="367" t="s">
        <v>12</v>
      </c>
      <c r="H92" s="307" t="s">
        <v>13</v>
      </c>
      <c r="I92" s="29">
        <v>120</v>
      </c>
      <c r="J92" s="29">
        <v>120</v>
      </c>
      <c r="K92" s="253">
        <v>0</v>
      </c>
      <c r="L92" s="31" t="s">
        <v>1155</v>
      </c>
      <c r="M92" s="31" t="s">
        <v>1155</v>
      </c>
      <c r="N92" s="31" t="s">
        <v>1142</v>
      </c>
      <c r="O92" s="31" t="s">
        <v>1142</v>
      </c>
      <c r="P92" s="31" t="s">
        <v>1708</v>
      </c>
      <c r="Q92" s="31" t="s">
        <v>1698</v>
      </c>
      <c r="R92" s="542"/>
      <c r="S92" s="253"/>
      <c r="T92" s="31">
        <f t="shared" si="3"/>
        <v>0</v>
      </c>
      <c r="U92" s="616"/>
      <c r="V92" s="616"/>
      <c r="W92" s="48"/>
      <c r="X92" s="31">
        <f t="shared" si="2"/>
        <v>0</v>
      </c>
      <c r="Z92" s="48"/>
      <c r="AA92" s="31">
        <f t="shared" si="4"/>
        <v>0</v>
      </c>
      <c r="AB92" s="48"/>
      <c r="AC92" s="31">
        <f t="shared" si="5"/>
        <v>0</v>
      </c>
      <c r="AD92" s="616"/>
      <c r="AE92" s="48"/>
      <c r="AF92" s="31">
        <f t="shared" si="6"/>
        <v>0</v>
      </c>
      <c r="AG92" s="31">
        <f t="shared" si="7"/>
        <v>0</v>
      </c>
      <c r="AH92" s="616"/>
      <c r="AI92" s="31">
        <f t="shared" si="8"/>
        <v>0</v>
      </c>
      <c r="AJ92" s="31">
        <f t="shared" si="9"/>
        <v>0</v>
      </c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</row>
    <row r="93" spans="2:49" s="306" customFormat="1" ht="13" outlineLevel="1">
      <c r="B93" s="458"/>
      <c r="C93" s="551"/>
      <c r="D93" s="32" t="s">
        <v>1734</v>
      </c>
      <c r="E93" s="470"/>
      <c r="F93" s="461"/>
      <c r="G93" s="367" t="s">
        <v>12</v>
      </c>
      <c r="H93" s="307" t="s">
        <v>13</v>
      </c>
      <c r="I93" s="29">
        <v>19.8</v>
      </c>
      <c r="J93" s="29">
        <v>20</v>
      </c>
      <c r="K93" s="253">
        <v>0</v>
      </c>
      <c r="L93" s="31" t="s">
        <v>1155</v>
      </c>
      <c r="M93" s="31" t="s">
        <v>1155</v>
      </c>
      <c r="N93" s="31" t="s">
        <v>1142</v>
      </c>
      <c r="O93" s="31" t="s">
        <v>1142</v>
      </c>
      <c r="P93" s="31" t="s">
        <v>1708</v>
      </c>
      <c r="Q93" s="31" t="s">
        <v>1691</v>
      </c>
      <c r="R93" s="542"/>
      <c r="S93" s="253"/>
      <c r="T93" s="31">
        <f t="shared" si="3"/>
        <v>0</v>
      </c>
      <c r="U93" s="616"/>
      <c r="V93" s="616"/>
      <c r="W93" s="48"/>
      <c r="X93" s="31">
        <f t="shared" si="2"/>
        <v>0</v>
      </c>
      <c r="Z93" s="48"/>
      <c r="AA93" s="31">
        <f t="shared" si="4"/>
        <v>0</v>
      </c>
      <c r="AB93" s="48"/>
      <c r="AC93" s="31">
        <f t="shared" si="5"/>
        <v>0</v>
      </c>
      <c r="AD93" s="616"/>
      <c r="AE93" s="48"/>
      <c r="AF93" s="31">
        <f t="shared" si="6"/>
        <v>0</v>
      </c>
      <c r="AG93" s="31">
        <f t="shared" si="7"/>
        <v>0</v>
      </c>
      <c r="AH93" s="616"/>
      <c r="AI93" s="31">
        <f t="shared" si="8"/>
        <v>0</v>
      </c>
      <c r="AJ93" s="31">
        <f t="shared" si="9"/>
        <v>0</v>
      </c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</row>
    <row r="94" spans="2:49" s="306" customFormat="1" ht="13" outlineLevel="1">
      <c r="B94" s="458"/>
      <c r="C94" s="551"/>
      <c r="D94" s="32" t="s">
        <v>2664</v>
      </c>
      <c r="E94" s="470"/>
      <c r="F94" s="461"/>
      <c r="G94" s="367" t="s">
        <v>12</v>
      </c>
      <c r="H94" s="307" t="s">
        <v>13</v>
      </c>
      <c r="I94" s="29">
        <v>19.8</v>
      </c>
      <c r="J94" s="29">
        <v>20</v>
      </c>
      <c r="K94" s="253">
        <v>0</v>
      </c>
      <c r="L94" s="31" t="s">
        <v>1155</v>
      </c>
      <c r="M94" s="31" t="s">
        <v>1155</v>
      </c>
      <c r="N94" s="31" t="s">
        <v>1142</v>
      </c>
      <c r="O94" s="31" t="s">
        <v>1142</v>
      </c>
      <c r="P94" s="31" t="s">
        <v>1708</v>
      </c>
      <c r="Q94" s="31" t="s">
        <v>1691</v>
      </c>
      <c r="R94" s="542"/>
      <c r="S94" s="253"/>
      <c r="T94" s="31">
        <f t="shared" si="3"/>
        <v>0</v>
      </c>
      <c r="U94" s="616"/>
      <c r="V94" s="616"/>
      <c r="W94" s="48"/>
      <c r="X94" s="31">
        <f t="shared" si="2"/>
        <v>0</v>
      </c>
      <c r="Z94" s="48"/>
      <c r="AA94" s="31">
        <f t="shared" si="4"/>
        <v>0</v>
      </c>
      <c r="AB94" s="48"/>
      <c r="AC94" s="31">
        <f t="shared" si="5"/>
        <v>0</v>
      </c>
      <c r="AD94" s="616"/>
      <c r="AE94" s="48"/>
      <c r="AF94" s="31">
        <f t="shared" si="6"/>
        <v>0</v>
      </c>
      <c r="AG94" s="31">
        <f t="shared" si="7"/>
        <v>0</v>
      </c>
      <c r="AH94" s="616"/>
      <c r="AI94" s="31">
        <f t="shared" si="8"/>
        <v>0</v>
      </c>
      <c r="AJ94" s="31">
        <f t="shared" si="9"/>
        <v>0</v>
      </c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</row>
    <row r="95" spans="2:49" s="306" customFormat="1" ht="13" outlineLevel="1">
      <c r="B95" s="458"/>
      <c r="C95" s="551"/>
      <c r="D95" s="349" t="s">
        <v>2663</v>
      </c>
      <c r="E95" s="470"/>
      <c r="F95" s="461"/>
      <c r="G95" s="367" t="s">
        <v>12</v>
      </c>
      <c r="H95" s="350"/>
      <c r="I95" s="29">
        <v>10</v>
      </c>
      <c r="J95" s="29">
        <v>1000</v>
      </c>
      <c r="K95" s="253">
        <v>0</v>
      </c>
      <c r="L95" s="173"/>
      <c r="M95" s="173"/>
      <c r="N95" s="173"/>
      <c r="O95" s="173"/>
      <c r="P95" s="173"/>
      <c r="Q95" s="173"/>
      <c r="R95" s="542"/>
      <c r="S95" s="253"/>
      <c r="T95" s="31">
        <f t="shared" ref="T95" si="114">SUMIF(S95,"Y",I95)</f>
        <v>0</v>
      </c>
      <c r="U95" s="616"/>
      <c r="V95" s="616"/>
      <c r="W95" s="48"/>
      <c r="X95" s="31">
        <f t="shared" ref="X95" si="115">T95*W95</f>
        <v>0</v>
      </c>
      <c r="Z95" s="48"/>
      <c r="AA95" s="31">
        <f t="shared" ref="AA95" si="116">SUMIF(Z95,"Y",K95)*W95</f>
        <v>0</v>
      </c>
      <c r="AB95" s="48"/>
      <c r="AC95" s="31">
        <f t="shared" ref="AC95" si="117">(I95-AA95)*COUNTIF(AK95:AT95,"L")</f>
        <v>0</v>
      </c>
      <c r="AD95" s="616"/>
      <c r="AE95" s="48"/>
      <c r="AF95" s="31">
        <f t="shared" ref="AF95" si="118">IFERROR(COUNTIF(AK95:AT95,"S")/(COUNTIF(AK95:AT95,"V")+COUNTIF(AK95:AT95,"S")),0)</f>
        <v>0</v>
      </c>
      <c r="AG95" s="31">
        <f t="shared" ref="AG95" si="119">(X95-AA95-AC95)*AF95</f>
        <v>0</v>
      </c>
      <c r="AH95" s="616"/>
      <c r="AI95" s="31">
        <f t="shared" ref="AI95" si="120">COUNTIF(AK95:AT95,"V")</f>
        <v>0</v>
      </c>
      <c r="AJ95" s="31">
        <f t="shared" ref="AJ95" si="121">X95-AA95-AC95-AG95</f>
        <v>0</v>
      </c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</row>
    <row r="96" spans="2:49" s="306" customFormat="1" ht="13" outlineLevel="1">
      <c r="B96" s="458"/>
      <c r="C96" s="551"/>
      <c r="D96" s="32" t="s">
        <v>1736</v>
      </c>
      <c r="E96" s="470"/>
      <c r="F96" s="461"/>
      <c r="G96" s="367" t="s">
        <v>12</v>
      </c>
      <c r="H96" s="307" t="s">
        <v>13</v>
      </c>
      <c r="I96" s="29">
        <v>4.8</v>
      </c>
      <c r="J96" s="29">
        <v>60</v>
      </c>
      <c r="K96" s="253">
        <v>0</v>
      </c>
      <c r="L96" s="31" t="s">
        <v>1155</v>
      </c>
      <c r="M96" s="31" t="s">
        <v>1155</v>
      </c>
      <c r="N96" s="31" t="s">
        <v>1142</v>
      </c>
      <c r="O96" s="31" t="s">
        <v>1142</v>
      </c>
      <c r="P96" s="31" t="s">
        <v>1708</v>
      </c>
      <c r="Q96" s="31" t="s">
        <v>1698</v>
      </c>
      <c r="R96" s="542"/>
      <c r="S96" s="253"/>
      <c r="T96" s="31">
        <f t="shared" si="3"/>
        <v>0</v>
      </c>
      <c r="U96" s="616"/>
      <c r="V96" s="616"/>
      <c r="W96" s="48"/>
      <c r="X96" s="31">
        <f t="shared" si="2"/>
        <v>0</v>
      </c>
      <c r="Z96" s="48"/>
      <c r="AA96" s="31">
        <f t="shared" si="4"/>
        <v>0</v>
      </c>
      <c r="AB96" s="48"/>
      <c r="AC96" s="31">
        <f t="shared" si="5"/>
        <v>0</v>
      </c>
      <c r="AD96" s="616"/>
      <c r="AE96" s="48"/>
      <c r="AF96" s="31">
        <f t="shared" si="6"/>
        <v>0</v>
      </c>
      <c r="AG96" s="31">
        <f t="shared" si="7"/>
        <v>0</v>
      </c>
      <c r="AH96" s="616"/>
      <c r="AI96" s="31">
        <f t="shared" si="8"/>
        <v>0</v>
      </c>
      <c r="AJ96" s="31">
        <f t="shared" si="9"/>
        <v>0</v>
      </c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</row>
    <row r="97" spans="2:49" s="306" customFormat="1" ht="13" outlineLevel="1">
      <c r="B97" s="458"/>
      <c r="C97" s="551"/>
      <c r="D97" s="32" t="s">
        <v>1737</v>
      </c>
      <c r="E97" s="470"/>
      <c r="F97" s="461"/>
      <c r="G97" s="367" t="s">
        <v>12</v>
      </c>
      <c r="H97" s="307" t="s">
        <v>13</v>
      </c>
      <c r="I97" s="29">
        <v>10.200000000000001</v>
      </c>
      <c r="J97" s="29">
        <v>10</v>
      </c>
      <c r="K97" s="253">
        <v>0</v>
      </c>
      <c r="L97" s="31" t="s">
        <v>1155</v>
      </c>
      <c r="M97" s="31" t="s">
        <v>1155</v>
      </c>
      <c r="N97" s="31" t="s">
        <v>1142</v>
      </c>
      <c r="O97" s="31" t="s">
        <v>1142</v>
      </c>
      <c r="P97" s="31" t="s">
        <v>1708</v>
      </c>
      <c r="Q97" s="31" t="s">
        <v>1698</v>
      </c>
      <c r="R97" s="542"/>
      <c r="S97" s="253"/>
      <c r="T97" s="31">
        <f t="shared" si="3"/>
        <v>0</v>
      </c>
      <c r="U97" s="616"/>
      <c r="V97" s="616"/>
      <c r="W97" s="48"/>
      <c r="X97" s="31">
        <f t="shared" si="2"/>
        <v>0</v>
      </c>
      <c r="Z97" s="48"/>
      <c r="AA97" s="31">
        <f t="shared" si="4"/>
        <v>0</v>
      </c>
      <c r="AB97" s="48"/>
      <c r="AC97" s="31">
        <f t="shared" si="5"/>
        <v>0</v>
      </c>
      <c r="AD97" s="616"/>
      <c r="AE97" s="48"/>
      <c r="AF97" s="31">
        <f t="shared" si="6"/>
        <v>0</v>
      </c>
      <c r="AG97" s="31">
        <f t="shared" si="7"/>
        <v>0</v>
      </c>
      <c r="AH97" s="616"/>
      <c r="AI97" s="31">
        <f t="shared" si="8"/>
        <v>0</v>
      </c>
      <c r="AJ97" s="31">
        <f t="shared" si="9"/>
        <v>0</v>
      </c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</row>
    <row r="98" spans="2:49" s="306" customFormat="1" ht="13" outlineLevel="1">
      <c r="B98" s="458"/>
      <c r="C98" s="551"/>
      <c r="D98" s="32" t="s">
        <v>1738</v>
      </c>
      <c r="E98" s="470"/>
      <c r="F98" s="461"/>
      <c r="G98" s="367" t="s">
        <v>12</v>
      </c>
      <c r="H98" s="307" t="s">
        <v>13</v>
      </c>
      <c r="I98" s="29">
        <v>90</v>
      </c>
      <c r="J98" s="29">
        <v>90</v>
      </c>
      <c r="K98" s="253">
        <v>0</v>
      </c>
      <c r="L98" s="31" t="s">
        <v>1155</v>
      </c>
      <c r="M98" s="31" t="s">
        <v>1155</v>
      </c>
      <c r="N98" s="31" t="s">
        <v>1142</v>
      </c>
      <c r="O98" s="31" t="s">
        <v>1142</v>
      </c>
      <c r="P98" s="31" t="s">
        <v>1708</v>
      </c>
      <c r="Q98" s="31" t="s">
        <v>1691</v>
      </c>
      <c r="R98" s="542"/>
      <c r="S98" s="253"/>
      <c r="T98" s="31">
        <f t="shared" si="3"/>
        <v>0</v>
      </c>
      <c r="U98" s="616"/>
      <c r="V98" s="616"/>
      <c r="W98" s="48"/>
      <c r="X98" s="31">
        <f t="shared" si="2"/>
        <v>0</v>
      </c>
      <c r="Z98" s="48"/>
      <c r="AA98" s="31">
        <f t="shared" si="4"/>
        <v>0</v>
      </c>
      <c r="AB98" s="48"/>
      <c r="AC98" s="31">
        <f t="shared" si="5"/>
        <v>0</v>
      </c>
      <c r="AD98" s="616"/>
      <c r="AE98" s="48"/>
      <c r="AF98" s="31">
        <f t="shared" si="6"/>
        <v>0</v>
      </c>
      <c r="AG98" s="31">
        <f t="shared" si="7"/>
        <v>0</v>
      </c>
      <c r="AH98" s="616"/>
      <c r="AI98" s="31">
        <f t="shared" si="8"/>
        <v>0</v>
      </c>
      <c r="AJ98" s="31">
        <f t="shared" si="9"/>
        <v>0</v>
      </c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</row>
    <row r="99" spans="2:49" s="306" customFormat="1" ht="13" outlineLevel="1">
      <c r="B99" s="458"/>
      <c r="C99" s="551"/>
      <c r="D99" s="32" t="s">
        <v>1739</v>
      </c>
      <c r="E99" s="470"/>
      <c r="F99" s="461"/>
      <c r="G99" s="367" t="s">
        <v>12</v>
      </c>
      <c r="H99" s="307" t="s">
        <v>13</v>
      </c>
      <c r="I99" s="29">
        <v>15</v>
      </c>
      <c r="J99" s="29">
        <v>15</v>
      </c>
      <c r="K99" s="253">
        <v>0</v>
      </c>
      <c r="L99" s="31" t="s">
        <v>1155</v>
      </c>
      <c r="M99" s="31" t="s">
        <v>1155</v>
      </c>
      <c r="N99" s="31" t="s">
        <v>1142</v>
      </c>
      <c r="O99" s="31" t="s">
        <v>1142</v>
      </c>
      <c r="P99" s="31" t="s">
        <v>1708</v>
      </c>
      <c r="Q99" s="31" t="s">
        <v>1698</v>
      </c>
      <c r="R99" s="542"/>
      <c r="S99" s="253"/>
      <c r="T99" s="31">
        <f t="shared" si="3"/>
        <v>0</v>
      </c>
      <c r="U99" s="616"/>
      <c r="V99" s="616"/>
      <c r="W99" s="48"/>
      <c r="X99" s="31">
        <f t="shared" si="2"/>
        <v>0</v>
      </c>
      <c r="Z99" s="48"/>
      <c r="AA99" s="31">
        <f t="shared" si="4"/>
        <v>0</v>
      </c>
      <c r="AB99" s="48"/>
      <c r="AC99" s="31">
        <f t="shared" si="5"/>
        <v>0</v>
      </c>
      <c r="AD99" s="616"/>
      <c r="AE99" s="48"/>
      <c r="AF99" s="31">
        <f t="shared" si="6"/>
        <v>0</v>
      </c>
      <c r="AG99" s="31">
        <f t="shared" si="7"/>
        <v>0</v>
      </c>
      <c r="AH99" s="616"/>
      <c r="AI99" s="31">
        <f t="shared" si="8"/>
        <v>0</v>
      </c>
      <c r="AJ99" s="31">
        <f t="shared" si="9"/>
        <v>0</v>
      </c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</row>
    <row r="100" spans="2:49" s="306" customFormat="1" ht="13" outlineLevel="1">
      <c r="B100" s="459"/>
      <c r="C100" s="552"/>
      <c r="D100" s="32" t="s">
        <v>1740</v>
      </c>
      <c r="E100" s="471"/>
      <c r="F100" s="462"/>
      <c r="G100" s="367" t="s">
        <v>12</v>
      </c>
      <c r="H100" s="307" t="s">
        <v>13</v>
      </c>
      <c r="I100" s="29">
        <v>10.200000000000001</v>
      </c>
      <c r="J100" s="29">
        <v>10</v>
      </c>
      <c r="K100" s="253">
        <v>0</v>
      </c>
      <c r="L100" s="31" t="s">
        <v>1155</v>
      </c>
      <c r="M100" s="31" t="s">
        <v>1155</v>
      </c>
      <c r="N100" s="31" t="s">
        <v>1142</v>
      </c>
      <c r="O100" s="31" t="s">
        <v>1142</v>
      </c>
      <c r="P100" s="31" t="s">
        <v>1708</v>
      </c>
      <c r="Q100" s="31" t="s">
        <v>1691</v>
      </c>
      <c r="R100" s="543"/>
      <c r="S100" s="253"/>
      <c r="T100" s="31">
        <f t="shared" si="3"/>
        <v>0</v>
      </c>
      <c r="U100" s="617"/>
      <c r="V100" s="617"/>
      <c r="W100" s="48"/>
      <c r="X100" s="31">
        <f t="shared" si="2"/>
        <v>0</v>
      </c>
      <c r="Z100" s="48"/>
      <c r="AA100" s="31">
        <f t="shared" si="4"/>
        <v>0</v>
      </c>
      <c r="AB100" s="48"/>
      <c r="AC100" s="31">
        <f t="shared" si="5"/>
        <v>0</v>
      </c>
      <c r="AD100" s="617"/>
      <c r="AE100" s="48"/>
      <c r="AF100" s="31">
        <f t="shared" si="6"/>
        <v>0</v>
      </c>
      <c r="AG100" s="31">
        <f t="shared" si="7"/>
        <v>0</v>
      </c>
      <c r="AH100" s="617"/>
      <c r="AI100" s="31">
        <f t="shared" si="8"/>
        <v>0</v>
      </c>
      <c r="AJ100" s="31">
        <f t="shared" si="9"/>
        <v>0</v>
      </c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</row>
    <row r="101" spans="2:49" s="306" customFormat="1" ht="13.75" customHeight="1" outlineLevel="1">
      <c r="B101" s="457" t="s">
        <v>75</v>
      </c>
      <c r="C101" s="550" t="s">
        <v>76</v>
      </c>
      <c r="D101" s="32" t="s">
        <v>1729</v>
      </c>
      <c r="E101" s="469" t="s">
        <v>71</v>
      </c>
      <c r="F101" s="460">
        <v>43286</v>
      </c>
      <c r="G101" s="367" t="s">
        <v>12</v>
      </c>
      <c r="H101" s="27" t="s">
        <v>13</v>
      </c>
      <c r="I101" s="29">
        <v>4.8</v>
      </c>
      <c r="J101" s="29">
        <v>5</v>
      </c>
      <c r="K101" s="253">
        <v>0</v>
      </c>
      <c r="L101" s="31" t="s">
        <v>1155</v>
      </c>
      <c r="M101" s="31" t="s">
        <v>1155</v>
      </c>
      <c r="N101" s="31" t="s">
        <v>1142</v>
      </c>
      <c r="O101" s="31" t="s">
        <v>1155</v>
      </c>
      <c r="P101" s="31" t="s">
        <v>1695</v>
      </c>
      <c r="Q101" s="31" t="s">
        <v>1691</v>
      </c>
      <c r="R101" s="541" t="s">
        <v>1741</v>
      </c>
      <c r="S101" s="253"/>
      <c r="T101" s="31">
        <f t="shared" si="3"/>
        <v>0</v>
      </c>
      <c r="U101" s="615"/>
      <c r="V101" s="615"/>
      <c r="W101" s="48"/>
      <c r="X101" s="31">
        <f t="shared" si="2"/>
        <v>0</v>
      </c>
      <c r="Z101" s="48"/>
      <c r="AA101" s="31">
        <f t="shared" si="4"/>
        <v>0</v>
      </c>
      <c r="AB101" s="48"/>
      <c r="AC101" s="31">
        <f t="shared" si="5"/>
        <v>0</v>
      </c>
      <c r="AD101" s="615"/>
      <c r="AE101" s="48"/>
      <c r="AF101" s="31">
        <f t="shared" si="6"/>
        <v>0</v>
      </c>
      <c r="AG101" s="31">
        <f t="shared" si="7"/>
        <v>0</v>
      </c>
      <c r="AH101" s="615"/>
      <c r="AI101" s="31">
        <f t="shared" si="8"/>
        <v>0</v>
      </c>
      <c r="AJ101" s="31">
        <f t="shared" si="9"/>
        <v>0</v>
      </c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</row>
    <row r="102" spans="2:49" s="306" customFormat="1" ht="13" outlineLevel="1">
      <c r="B102" s="458"/>
      <c r="C102" s="551"/>
      <c r="D102" s="32" t="s">
        <v>1731</v>
      </c>
      <c r="E102" s="470"/>
      <c r="F102" s="461"/>
      <c r="G102" s="367" t="s">
        <v>12</v>
      </c>
      <c r="H102" s="27" t="s">
        <v>13</v>
      </c>
      <c r="I102" s="29">
        <v>4.8</v>
      </c>
      <c r="J102" s="29">
        <v>5</v>
      </c>
      <c r="K102" s="253">
        <v>0</v>
      </c>
      <c r="L102" s="31" t="s">
        <v>1155</v>
      </c>
      <c r="M102" s="31" t="s">
        <v>1155</v>
      </c>
      <c r="N102" s="31" t="s">
        <v>1142</v>
      </c>
      <c r="O102" s="31" t="s">
        <v>1155</v>
      </c>
      <c r="P102" s="31" t="s">
        <v>1695</v>
      </c>
      <c r="Q102" s="31" t="s">
        <v>1691</v>
      </c>
      <c r="R102" s="542"/>
      <c r="S102" s="253"/>
      <c r="T102" s="31">
        <f t="shared" si="3"/>
        <v>0</v>
      </c>
      <c r="U102" s="616"/>
      <c r="V102" s="616"/>
      <c r="W102" s="48"/>
      <c r="X102" s="31">
        <f t="shared" si="2"/>
        <v>0</v>
      </c>
      <c r="Z102" s="48"/>
      <c r="AA102" s="31">
        <f t="shared" si="4"/>
        <v>0</v>
      </c>
      <c r="AB102" s="48"/>
      <c r="AC102" s="31">
        <f t="shared" si="5"/>
        <v>0</v>
      </c>
      <c r="AD102" s="616"/>
      <c r="AE102" s="48"/>
      <c r="AF102" s="31">
        <f t="shared" si="6"/>
        <v>0</v>
      </c>
      <c r="AG102" s="31">
        <f t="shared" si="7"/>
        <v>0</v>
      </c>
      <c r="AH102" s="616"/>
      <c r="AI102" s="31">
        <f t="shared" si="8"/>
        <v>0</v>
      </c>
      <c r="AJ102" s="31">
        <f t="shared" si="9"/>
        <v>0</v>
      </c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</row>
    <row r="103" spans="2:49" s="306" customFormat="1" ht="13" outlineLevel="1">
      <c r="B103" s="458"/>
      <c r="C103" s="551"/>
      <c r="D103" s="32" t="s">
        <v>1732</v>
      </c>
      <c r="E103" s="470"/>
      <c r="F103" s="461"/>
      <c r="G103" s="367" t="s">
        <v>12</v>
      </c>
      <c r="H103" s="27" t="s">
        <v>13</v>
      </c>
      <c r="I103" s="29">
        <v>100.19999999999999</v>
      </c>
      <c r="J103" s="29">
        <v>100</v>
      </c>
      <c r="K103" s="253">
        <v>0</v>
      </c>
      <c r="L103" s="31" t="s">
        <v>1155</v>
      </c>
      <c r="M103" s="31" t="s">
        <v>1155</v>
      </c>
      <c r="N103" s="31" t="s">
        <v>1142</v>
      </c>
      <c r="O103" s="31" t="s">
        <v>1155</v>
      </c>
      <c r="P103" s="31" t="s">
        <v>1695</v>
      </c>
      <c r="Q103" s="31" t="s">
        <v>1691</v>
      </c>
      <c r="R103" s="542"/>
      <c r="S103" s="253"/>
      <c r="T103" s="31">
        <f t="shared" si="3"/>
        <v>0</v>
      </c>
      <c r="U103" s="616"/>
      <c r="V103" s="616"/>
      <c r="W103" s="48"/>
      <c r="X103" s="31">
        <f t="shared" si="2"/>
        <v>0</v>
      </c>
      <c r="Z103" s="48"/>
      <c r="AA103" s="31">
        <f t="shared" si="4"/>
        <v>0</v>
      </c>
      <c r="AB103" s="48"/>
      <c r="AC103" s="31">
        <f t="shared" si="5"/>
        <v>0</v>
      </c>
      <c r="AD103" s="616"/>
      <c r="AE103" s="48"/>
      <c r="AF103" s="31">
        <f t="shared" si="6"/>
        <v>0</v>
      </c>
      <c r="AG103" s="31">
        <f t="shared" si="7"/>
        <v>0</v>
      </c>
      <c r="AH103" s="616"/>
      <c r="AI103" s="31">
        <f t="shared" si="8"/>
        <v>0</v>
      </c>
      <c r="AJ103" s="31">
        <f t="shared" si="9"/>
        <v>0</v>
      </c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</row>
    <row r="104" spans="2:49" s="306" customFormat="1" ht="13" outlineLevel="1">
      <c r="B104" s="458"/>
      <c r="C104" s="551"/>
      <c r="D104" s="32" t="s">
        <v>1742</v>
      </c>
      <c r="E104" s="470"/>
      <c r="F104" s="461"/>
      <c r="G104" s="367" t="s">
        <v>12</v>
      </c>
      <c r="H104" s="27" t="s">
        <v>13</v>
      </c>
      <c r="I104" s="29">
        <v>4.8</v>
      </c>
      <c r="J104" s="29">
        <v>5</v>
      </c>
      <c r="K104" s="253">
        <v>0</v>
      </c>
      <c r="L104" s="31" t="s">
        <v>1155</v>
      </c>
      <c r="M104" s="31" t="s">
        <v>1155</v>
      </c>
      <c r="N104" s="31" t="s">
        <v>1142</v>
      </c>
      <c r="O104" s="31" t="s">
        <v>1155</v>
      </c>
      <c r="P104" s="31" t="s">
        <v>1695</v>
      </c>
      <c r="Q104" s="31" t="s">
        <v>1691</v>
      </c>
      <c r="R104" s="542"/>
      <c r="S104" s="253"/>
      <c r="T104" s="31">
        <f t="shared" si="3"/>
        <v>0</v>
      </c>
      <c r="U104" s="616"/>
      <c r="V104" s="616"/>
      <c r="W104" s="48"/>
      <c r="X104" s="31">
        <f t="shared" si="2"/>
        <v>0</v>
      </c>
      <c r="Z104" s="48"/>
      <c r="AA104" s="31">
        <f t="shared" si="4"/>
        <v>0</v>
      </c>
      <c r="AB104" s="48"/>
      <c r="AC104" s="31">
        <f t="shared" si="5"/>
        <v>0</v>
      </c>
      <c r="AD104" s="616"/>
      <c r="AE104" s="48"/>
      <c r="AF104" s="31">
        <f t="shared" si="6"/>
        <v>0</v>
      </c>
      <c r="AG104" s="31">
        <f t="shared" si="7"/>
        <v>0</v>
      </c>
      <c r="AH104" s="616"/>
      <c r="AI104" s="31">
        <f t="shared" si="8"/>
        <v>0</v>
      </c>
      <c r="AJ104" s="31">
        <f t="shared" si="9"/>
        <v>0</v>
      </c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</row>
    <row r="105" spans="2:49" s="306" customFormat="1" ht="13" outlineLevel="1">
      <c r="B105" s="458"/>
      <c r="C105" s="551"/>
      <c r="D105" s="32" t="s">
        <v>1727</v>
      </c>
      <c r="E105" s="470"/>
      <c r="F105" s="461"/>
      <c r="G105" s="367" t="s">
        <v>12</v>
      </c>
      <c r="H105" s="27" t="s">
        <v>13</v>
      </c>
      <c r="I105" s="29">
        <v>120</v>
      </c>
      <c r="J105" s="29">
        <v>120</v>
      </c>
      <c r="K105" s="253">
        <v>0</v>
      </c>
      <c r="L105" s="31" t="s">
        <v>1155</v>
      </c>
      <c r="M105" s="31" t="s">
        <v>1155</v>
      </c>
      <c r="N105" s="31" t="s">
        <v>1142</v>
      </c>
      <c r="O105" s="31" t="s">
        <v>1155</v>
      </c>
      <c r="P105" s="31" t="s">
        <v>1695</v>
      </c>
      <c r="Q105" s="31" t="s">
        <v>1691</v>
      </c>
      <c r="R105" s="542"/>
      <c r="S105" s="253"/>
      <c r="T105" s="31">
        <f t="shared" ref="T105:T168" si="122">SUMIF(S105,"Y",I105)</f>
        <v>0</v>
      </c>
      <c r="U105" s="616"/>
      <c r="V105" s="616"/>
      <c r="W105" s="48"/>
      <c r="X105" s="31">
        <f t="shared" si="2"/>
        <v>0</v>
      </c>
      <c r="Z105" s="48"/>
      <c r="AA105" s="31">
        <f t="shared" ref="AA105:AA168" si="123">SUMIF(Z105,"Y",K105)*W105</f>
        <v>0</v>
      </c>
      <c r="AB105" s="48"/>
      <c r="AC105" s="31">
        <f t="shared" ref="AC105:AC168" si="124">(I105-AA105)*COUNTIF(AK105:AT105,"L")</f>
        <v>0</v>
      </c>
      <c r="AD105" s="616"/>
      <c r="AE105" s="48"/>
      <c r="AF105" s="31">
        <f t="shared" ref="AF105:AF168" si="125">IFERROR(COUNTIF(AK105:AT105,"S")/(COUNTIF(AK105:AT105,"V")+COUNTIF(AK105:AT105,"S")),0)</f>
        <v>0</v>
      </c>
      <c r="AG105" s="31">
        <f t="shared" ref="AG105:AG168" si="126">(X105-AA105-AC105)*AF105</f>
        <v>0</v>
      </c>
      <c r="AH105" s="616"/>
      <c r="AI105" s="31">
        <f t="shared" ref="AI105:AI168" si="127">COUNTIF(AK105:AT105,"V")</f>
        <v>0</v>
      </c>
      <c r="AJ105" s="31">
        <f t="shared" ref="AJ105:AJ168" si="128">X105-AA105-AC105-AG105</f>
        <v>0</v>
      </c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</row>
    <row r="106" spans="2:49" s="306" customFormat="1" ht="13" outlineLevel="1">
      <c r="B106" s="458"/>
      <c r="C106" s="551"/>
      <c r="D106" s="32" t="s">
        <v>1728</v>
      </c>
      <c r="E106" s="470"/>
      <c r="F106" s="461"/>
      <c r="G106" s="367" t="s">
        <v>12</v>
      </c>
      <c r="H106" s="27" t="s">
        <v>13</v>
      </c>
      <c r="I106" s="29">
        <v>30</v>
      </c>
      <c r="J106" s="29">
        <v>30</v>
      </c>
      <c r="K106" s="253">
        <v>0</v>
      </c>
      <c r="L106" s="31" t="s">
        <v>1594</v>
      </c>
      <c r="M106" s="31" t="s">
        <v>1155</v>
      </c>
      <c r="N106" s="31" t="s">
        <v>1142</v>
      </c>
      <c r="O106" s="31" t="s">
        <v>1155</v>
      </c>
      <c r="P106" s="31" t="s">
        <v>1155</v>
      </c>
      <c r="Q106" s="31" t="s">
        <v>1708</v>
      </c>
      <c r="R106" s="542"/>
      <c r="S106" s="253"/>
      <c r="T106" s="31">
        <f t="shared" si="122"/>
        <v>0</v>
      </c>
      <c r="U106" s="616"/>
      <c r="V106" s="616"/>
      <c r="W106" s="48"/>
      <c r="X106" s="31">
        <f t="shared" si="2"/>
        <v>0</v>
      </c>
      <c r="Z106" s="48"/>
      <c r="AA106" s="31">
        <f t="shared" si="123"/>
        <v>0</v>
      </c>
      <c r="AB106" s="48"/>
      <c r="AC106" s="31">
        <f t="shared" si="124"/>
        <v>0</v>
      </c>
      <c r="AD106" s="616"/>
      <c r="AE106" s="48"/>
      <c r="AF106" s="31">
        <f t="shared" si="125"/>
        <v>0</v>
      </c>
      <c r="AG106" s="31">
        <f t="shared" si="126"/>
        <v>0</v>
      </c>
      <c r="AH106" s="616"/>
      <c r="AI106" s="31">
        <f t="shared" si="127"/>
        <v>0</v>
      </c>
      <c r="AJ106" s="31">
        <f t="shared" si="128"/>
        <v>0</v>
      </c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</row>
    <row r="107" spans="2:49" s="306" customFormat="1" ht="13" outlineLevel="1">
      <c r="B107" s="458"/>
      <c r="C107" s="551"/>
      <c r="D107" s="32" t="s">
        <v>1743</v>
      </c>
      <c r="E107" s="470"/>
      <c r="F107" s="461"/>
      <c r="G107" s="367" t="s">
        <v>12</v>
      </c>
      <c r="H107" s="27" t="s">
        <v>13</v>
      </c>
      <c r="I107" s="29">
        <v>40.200000000000003</v>
      </c>
      <c r="J107" s="29">
        <v>40</v>
      </c>
      <c r="K107" s="253">
        <v>0</v>
      </c>
      <c r="L107" s="31" t="s">
        <v>1155</v>
      </c>
      <c r="M107" s="31" t="s">
        <v>1155</v>
      </c>
      <c r="N107" s="31" t="s">
        <v>1142</v>
      </c>
      <c r="O107" s="31" t="s">
        <v>1155</v>
      </c>
      <c r="P107" s="31" t="s">
        <v>1695</v>
      </c>
      <c r="Q107" s="31" t="s">
        <v>1698</v>
      </c>
      <c r="R107" s="542"/>
      <c r="S107" s="253"/>
      <c r="T107" s="31">
        <f t="shared" si="122"/>
        <v>0</v>
      </c>
      <c r="U107" s="616"/>
      <c r="V107" s="616"/>
      <c r="W107" s="48"/>
      <c r="X107" s="31">
        <f t="shared" si="2"/>
        <v>0</v>
      </c>
      <c r="Z107" s="48"/>
      <c r="AA107" s="31">
        <f t="shared" si="123"/>
        <v>0</v>
      </c>
      <c r="AB107" s="48"/>
      <c r="AC107" s="31">
        <f t="shared" si="124"/>
        <v>0</v>
      </c>
      <c r="AD107" s="616"/>
      <c r="AE107" s="48"/>
      <c r="AF107" s="31">
        <f t="shared" si="125"/>
        <v>0</v>
      </c>
      <c r="AG107" s="31">
        <f t="shared" si="126"/>
        <v>0</v>
      </c>
      <c r="AH107" s="616"/>
      <c r="AI107" s="31">
        <f t="shared" si="127"/>
        <v>0</v>
      </c>
      <c r="AJ107" s="31">
        <f t="shared" si="128"/>
        <v>0</v>
      </c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</row>
    <row r="108" spans="2:49" s="306" customFormat="1" ht="13" outlineLevel="1">
      <c r="B108" s="458"/>
      <c r="C108" s="551"/>
      <c r="D108" s="32" t="s">
        <v>1744</v>
      </c>
      <c r="E108" s="470"/>
      <c r="F108" s="461"/>
      <c r="G108" s="367" t="s">
        <v>12</v>
      </c>
      <c r="H108" s="27" t="s">
        <v>13</v>
      </c>
      <c r="I108" s="29">
        <v>19.8</v>
      </c>
      <c r="J108" s="29">
        <v>20</v>
      </c>
      <c r="K108" s="253">
        <v>0</v>
      </c>
      <c r="L108" s="31" t="s">
        <v>1155</v>
      </c>
      <c r="M108" s="31" t="s">
        <v>1155</v>
      </c>
      <c r="N108" s="31" t="s">
        <v>1142</v>
      </c>
      <c r="O108" s="31" t="s">
        <v>1155</v>
      </c>
      <c r="P108" s="31" t="s">
        <v>1695</v>
      </c>
      <c r="Q108" s="31" t="s">
        <v>1691</v>
      </c>
      <c r="R108" s="542"/>
      <c r="S108" s="253"/>
      <c r="T108" s="31">
        <f t="shared" si="122"/>
        <v>0</v>
      </c>
      <c r="U108" s="616"/>
      <c r="V108" s="616"/>
      <c r="W108" s="48"/>
      <c r="X108" s="31">
        <f t="shared" si="2"/>
        <v>0</v>
      </c>
      <c r="Z108" s="48"/>
      <c r="AA108" s="31">
        <f t="shared" si="123"/>
        <v>0</v>
      </c>
      <c r="AB108" s="48"/>
      <c r="AC108" s="31">
        <f t="shared" si="124"/>
        <v>0</v>
      </c>
      <c r="AD108" s="616"/>
      <c r="AE108" s="48"/>
      <c r="AF108" s="31">
        <f t="shared" si="125"/>
        <v>0</v>
      </c>
      <c r="AG108" s="31">
        <f t="shared" si="126"/>
        <v>0</v>
      </c>
      <c r="AH108" s="616"/>
      <c r="AI108" s="31">
        <f t="shared" si="127"/>
        <v>0</v>
      </c>
      <c r="AJ108" s="31">
        <f t="shared" si="128"/>
        <v>0</v>
      </c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</row>
    <row r="109" spans="2:49" s="306" customFormat="1" ht="13" outlineLevel="1">
      <c r="B109" s="458"/>
      <c r="C109" s="551"/>
      <c r="D109" s="32" t="s">
        <v>1735</v>
      </c>
      <c r="E109" s="470"/>
      <c r="F109" s="461"/>
      <c r="G109" s="367" t="s">
        <v>12</v>
      </c>
      <c r="H109" s="27" t="s">
        <v>13</v>
      </c>
      <c r="I109" s="29">
        <v>19.8</v>
      </c>
      <c r="J109" s="29">
        <v>1220</v>
      </c>
      <c r="K109" s="253">
        <v>0</v>
      </c>
      <c r="L109" s="31" t="s">
        <v>1155</v>
      </c>
      <c r="M109" s="31" t="s">
        <v>1155</v>
      </c>
      <c r="N109" s="31" t="s">
        <v>1142</v>
      </c>
      <c r="O109" s="31" t="s">
        <v>1155</v>
      </c>
      <c r="P109" s="31" t="s">
        <v>1695</v>
      </c>
      <c r="Q109" s="31" t="s">
        <v>1691</v>
      </c>
      <c r="R109" s="542"/>
      <c r="S109" s="253"/>
      <c r="T109" s="31">
        <f t="shared" si="122"/>
        <v>0</v>
      </c>
      <c r="U109" s="616"/>
      <c r="V109" s="616"/>
      <c r="W109" s="48"/>
      <c r="X109" s="31">
        <f t="shared" si="2"/>
        <v>0</v>
      </c>
      <c r="Z109" s="48"/>
      <c r="AA109" s="31">
        <f t="shared" si="123"/>
        <v>0</v>
      </c>
      <c r="AB109" s="48"/>
      <c r="AC109" s="31">
        <f t="shared" si="124"/>
        <v>0</v>
      </c>
      <c r="AD109" s="616"/>
      <c r="AE109" s="48"/>
      <c r="AF109" s="31">
        <f t="shared" si="125"/>
        <v>0</v>
      </c>
      <c r="AG109" s="31">
        <f t="shared" si="126"/>
        <v>0</v>
      </c>
      <c r="AH109" s="616"/>
      <c r="AI109" s="31">
        <f t="shared" si="127"/>
        <v>0</v>
      </c>
      <c r="AJ109" s="31">
        <f t="shared" si="128"/>
        <v>0</v>
      </c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</row>
    <row r="110" spans="2:49" s="306" customFormat="1" ht="13" outlineLevel="1">
      <c r="B110" s="458"/>
      <c r="C110" s="551"/>
      <c r="D110" s="32" t="s">
        <v>1736</v>
      </c>
      <c r="E110" s="470"/>
      <c r="F110" s="461"/>
      <c r="G110" s="367" t="s">
        <v>12</v>
      </c>
      <c r="H110" s="27" t="s">
        <v>13</v>
      </c>
      <c r="I110" s="29">
        <v>19.8</v>
      </c>
      <c r="J110" s="29">
        <v>560</v>
      </c>
      <c r="K110" s="253">
        <v>0</v>
      </c>
      <c r="L110" s="31" t="s">
        <v>1155</v>
      </c>
      <c r="M110" s="31" t="s">
        <v>1155</v>
      </c>
      <c r="N110" s="31" t="s">
        <v>1142</v>
      </c>
      <c r="O110" s="31" t="s">
        <v>1155</v>
      </c>
      <c r="P110" s="31" t="s">
        <v>1695</v>
      </c>
      <c r="Q110" s="31" t="s">
        <v>1698</v>
      </c>
      <c r="R110" s="542"/>
      <c r="S110" s="253"/>
      <c r="T110" s="31">
        <f t="shared" si="122"/>
        <v>0</v>
      </c>
      <c r="U110" s="616"/>
      <c r="V110" s="616"/>
      <c r="W110" s="48"/>
      <c r="X110" s="31">
        <f t="shared" si="2"/>
        <v>0</v>
      </c>
      <c r="Z110" s="48"/>
      <c r="AA110" s="31">
        <f t="shared" si="123"/>
        <v>0</v>
      </c>
      <c r="AB110" s="48"/>
      <c r="AC110" s="31">
        <f t="shared" si="124"/>
        <v>0</v>
      </c>
      <c r="AD110" s="616"/>
      <c r="AE110" s="48"/>
      <c r="AF110" s="31">
        <f t="shared" si="125"/>
        <v>0</v>
      </c>
      <c r="AG110" s="31">
        <f t="shared" si="126"/>
        <v>0</v>
      </c>
      <c r="AH110" s="616"/>
      <c r="AI110" s="31">
        <f t="shared" si="127"/>
        <v>0</v>
      </c>
      <c r="AJ110" s="31">
        <f t="shared" si="128"/>
        <v>0</v>
      </c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</row>
    <row r="111" spans="2:49" s="306" customFormat="1" ht="13" outlineLevel="1">
      <c r="B111" s="458"/>
      <c r="C111" s="551"/>
      <c r="D111" s="32" t="s">
        <v>1737</v>
      </c>
      <c r="E111" s="470"/>
      <c r="F111" s="461"/>
      <c r="G111" s="367" t="s">
        <v>12</v>
      </c>
      <c r="H111" s="27" t="s">
        <v>13</v>
      </c>
      <c r="I111" s="29">
        <v>10.200000000000001</v>
      </c>
      <c r="J111" s="29">
        <v>10</v>
      </c>
      <c r="K111" s="253">
        <v>0</v>
      </c>
      <c r="L111" s="31" t="s">
        <v>1155</v>
      </c>
      <c r="M111" s="31" t="s">
        <v>1155</v>
      </c>
      <c r="N111" s="31" t="s">
        <v>1142</v>
      </c>
      <c r="O111" s="31" t="s">
        <v>1155</v>
      </c>
      <c r="P111" s="31" t="s">
        <v>1695</v>
      </c>
      <c r="Q111" s="31" t="s">
        <v>1698</v>
      </c>
      <c r="R111" s="542"/>
      <c r="S111" s="253"/>
      <c r="T111" s="31">
        <f t="shared" si="122"/>
        <v>0</v>
      </c>
      <c r="U111" s="616"/>
      <c r="V111" s="616"/>
      <c r="W111" s="48"/>
      <c r="X111" s="31">
        <f t="shared" si="2"/>
        <v>0</v>
      </c>
      <c r="Z111" s="48"/>
      <c r="AA111" s="31">
        <f t="shared" si="123"/>
        <v>0</v>
      </c>
      <c r="AB111" s="48"/>
      <c r="AC111" s="31">
        <f t="shared" si="124"/>
        <v>0</v>
      </c>
      <c r="AD111" s="616"/>
      <c r="AE111" s="48"/>
      <c r="AF111" s="31">
        <f t="shared" si="125"/>
        <v>0</v>
      </c>
      <c r="AG111" s="31">
        <f t="shared" si="126"/>
        <v>0</v>
      </c>
      <c r="AH111" s="616"/>
      <c r="AI111" s="31">
        <f t="shared" si="127"/>
        <v>0</v>
      </c>
      <c r="AJ111" s="31">
        <f t="shared" si="128"/>
        <v>0</v>
      </c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</row>
    <row r="112" spans="2:49" s="306" customFormat="1" ht="13" outlineLevel="1">
      <c r="B112" s="459"/>
      <c r="C112" s="552"/>
      <c r="D112" s="32" t="s">
        <v>1745</v>
      </c>
      <c r="E112" s="471"/>
      <c r="F112" s="462"/>
      <c r="G112" s="367" t="s">
        <v>12</v>
      </c>
      <c r="H112" s="27" t="s">
        <v>13</v>
      </c>
      <c r="I112" s="29">
        <v>90</v>
      </c>
      <c r="J112" s="29">
        <v>90</v>
      </c>
      <c r="K112" s="253">
        <v>0</v>
      </c>
      <c r="L112" s="31" t="s">
        <v>1155</v>
      </c>
      <c r="M112" s="31" t="s">
        <v>1155</v>
      </c>
      <c r="N112" s="31" t="s">
        <v>1142</v>
      </c>
      <c r="O112" s="31" t="s">
        <v>1155</v>
      </c>
      <c r="P112" s="31" t="s">
        <v>1695</v>
      </c>
      <c r="Q112" s="31" t="s">
        <v>1691</v>
      </c>
      <c r="R112" s="543"/>
      <c r="S112" s="253"/>
      <c r="T112" s="31">
        <f t="shared" si="122"/>
        <v>0</v>
      </c>
      <c r="U112" s="617"/>
      <c r="V112" s="617"/>
      <c r="W112" s="48"/>
      <c r="X112" s="31">
        <f t="shared" si="2"/>
        <v>0</v>
      </c>
      <c r="Z112" s="48"/>
      <c r="AA112" s="31">
        <f t="shared" si="123"/>
        <v>0</v>
      </c>
      <c r="AB112" s="48"/>
      <c r="AC112" s="31">
        <f t="shared" si="124"/>
        <v>0</v>
      </c>
      <c r="AD112" s="617"/>
      <c r="AE112" s="48"/>
      <c r="AF112" s="31">
        <f t="shared" si="125"/>
        <v>0</v>
      </c>
      <c r="AG112" s="31">
        <f t="shared" si="126"/>
        <v>0</v>
      </c>
      <c r="AH112" s="617"/>
      <c r="AI112" s="31">
        <f t="shared" si="127"/>
        <v>0</v>
      </c>
      <c r="AJ112" s="31">
        <f t="shared" si="128"/>
        <v>0</v>
      </c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</row>
    <row r="113" spans="2:49" s="306" customFormat="1" ht="13" outlineLevel="1">
      <c r="B113" s="457" t="s">
        <v>77</v>
      </c>
      <c r="C113" s="550" t="s">
        <v>78</v>
      </c>
      <c r="D113" s="32" t="s">
        <v>1746</v>
      </c>
      <c r="E113" s="550" t="s">
        <v>1321</v>
      </c>
      <c r="F113" s="460">
        <v>43550</v>
      </c>
      <c r="G113" s="367" t="s">
        <v>12</v>
      </c>
      <c r="H113" s="27" t="s">
        <v>13</v>
      </c>
      <c r="I113" s="29">
        <v>10.200000000000001</v>
      </c>
      <c r="J113" s="29">
        <v>4.8</v>
      </c>
      <c r="K113" s="253">
        <v>0</v>
      </c>
      <c r="L113" s="31" t="s">
        <v>1155</v>
      </c>
      <c r="M113" s="31" t="s">
        <v>1155</v>
      </c>
      <c r="N113" s="31" t="s">
        <v>1142</v>
      </c>
      <c r="O113" s="31" t="s">
        <v>1142</v>
      </c>
      <c r="P113" s="31" t="s">
        <v>1708</v>
      </c>
      <c r="Q113" s="31" t="s">
        <v>1691</v>
      </c>
      <c r="R113" s="541" t="s">
        <v>1747</v>
      </c>
      <c r="S113" s="253"/>
      <c r="T113" s="31">
        <f t="shared" si="122"/>
        <v>0</v>
      </c>
      <c r="U113" s="615"/>
      <c r="V113" s="615"/>
      <c r="W113" s="48"/>
      <c r="X113" s="31">
        <f t="shared" si="2"/>
        <v>0</v>
      </c>
      <c r="Z113" s="48"/>
      <c r="AA113" s="31">
        <f t="shared" si="123"/>
        <v>0</v>
      </c>
      <c r="AB113" s="48"/>
      <c r="AC113" s="31">
        <f t="shared" si="124"/>
        <v>0</v>
      </c>
      <c r="AD113" s="615"/>
      <c r="AE113" s="48"/>
      <c r="AF113" s="31">
        <f t="shared" si="125"/>
        <v>0</v>
      </c>
      <c r="AG113" s="31">
        <f t="shared" si="126"/>
        <v>0</v>
      </c>
      <c r="AH113" s="615"/>
      <c r="AI113" s="31">
        <f t="shared" si="127"/>
        <v>0</v>
      </c>
      <c r="AJ113" s="31">
        <f t="shared" si="128"/>
        <v>0</v>
      </c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</row>
    <row r="114" spans="2:49" s="306" customFormat="1" ht="13" outlineLevel="1">
      <c r="B114" s="458"/>
      <c r="C114" s="551"/>
      <c r="D114" s="32" t="s">
        <v>1748</v>
      </c>
      <c r="E114" s="551"/>
      <c r="F114" s="461"/>
      <c r="G114" s="367" t="s">
        <v>12</v>
      </c>
      <c r="H114" s="27" t="s">
        <v>13</v>
      </c>
      <c r="I114" s="29">
        <v>4.8</v>
      </c>
      <c r="J114" s="29">
        <v>5</v>
      </c>
      <c r="K114" s="253">
        <v>0</v>
      </c>
      <c r="L114" s="31" t="s">
        <v>1155</v>
      </c>
      <c r="M114" s="31" t="s">
        <v>1155</v>
      </c>
      <c r="N114" s="31" t="s">
        <v>1142</v>
      </c>
      <c r="O114" s="31" t="s">
        <v>1142</v>
      </c>
      <c r="P114" s="31" t="s">
        <v>1708</v>
      </c>
      <c r="Q114" s="31" t="s">
        <v>1691</v>
      </c>
      <c r="R114" s="542"/>
      <c r="S114" s="253"/>
      <c r="T114" s="31">
        <f t="shared" si="122"/>
        <v>0</v>
      </c>
      <c r="U114" s="616"/>
      <c r="V114" s="616"/>
      <c r="W114" s="48"/>
      <c r="X114" s="31">
        <f t="shared" si="2"/>
        <v>0</v>
      </c>
      <c r="Z114" s="48"/>
      <c r="AA114" s="31">
        <f t="shared" si="123"/>
        <v>0</v>
      </c>
      <c r="AB114" s="48"/>
      <c r="AC114" s="31">
        <f t="shared" si="124"/>
        <v>0</v>
      </c>
      <c r="AD114" s="616"/>
      <c r="AE114" s="48"/>
      <c r="AF114" s="31">
        <f t="shared" si="125"/>
        <v>0</v>
      </c>
      <c r="AG114" s="31">
        <f t="shared" si="126"/>
        <v>0</v>
      </c>
      <c r="AH114" s="616"/>
      <c r="AI114" s="31">
        <f t="shared" si="127"/>
        <v>0</v>
      </c>
      <c r="AJ114" s="31">
        <f t="shared" si="128"/>
        <v>0</v>
      </c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</row>
    <row r="115" spans="2:49" s="306" customFormat="1" ht="13" outlineLevel="1">
      <c r="B115" s="458"/>
      <c r="C115" s="551"/>
      <c r="D115" s="32" t="s">
        <v>1749</v>
      </c>
      <c r="E115" s="551"/>
      <c r="F115" s="461"/>
      <c r="G115" s="367" t="s">
        <v>12</v>
      </c>
      <c r="H115" s="27" t="s">
        <v>13</v>
      </c>
      <c r="I115" s="29">
        <v>19.8</v>
      </c>
      <c r="J115" s="29">
        <v>140</v>
      </c>
      <c r="K115" s="253">
        <v>0</v>
      </c>
      <c r="L115" s="31" t="s">
        <v>1703</v>
      </c>
      <c r="M115" s="31" t="s">
        <v>1155</v>
      </c>
      <c r="N115" s="31" t="s">
        <v>1155</v>
      </c>
      <c r="O115" s="31" t="s">
        <v>1142</v>
      </c>
      <c r="P115" s="31" t="s">
        <v>1708</v>
      </c>
      <c r="Q115" s="31" t="s">
        <v>1155</v>
      </c>
      <c r="R115" s="542"/>
      <c r="S115" s="253"/>
      <c r="T115" s="31">
        <f t="shared" si="122"/>
        <v>0</v>
      </c>
      <c r="U115" s="616"/>
      <c r="V115" s="616"/>
      <c r="W115" s="48"/>
      <c r="X115" s="31">
        <f t="shared" si="2"/>
        <v>0</v>
      </c>
      <c r="Z115" s="48"/>
      <c r="AA115" s="31">
        <f t="shared" si="123"/>
        <v>0</v>
      </c>
      <c r="AB115" s="48"/>
      <c r="AC115" s="31">
        <f t="shared" si="124"/>
        <v>0</v>
      </c>
      <c r="AD115" s="616"/>
      <c r="AE115" s="48"/>
      <c r="AF115" s="31">
        <f t="shared" si="125"/>
        <v>0</v>
      </c>
      <c r="AG115" s="31">
        <f t="shared" si="126"/>
        <v>0</v>
      </c>
      <c r="AH115" s="616"/>
      <c r="AI115" s="31">
        <f t="shared" si="127"/>
        <v>0</v>
      </c>
      <c r="AJ115" s="31">
        <f t="shared" si="128"/>
        <v>0</v>
      </c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</row>
    <row r="116" spans="2:49" s="306" customFormat="1" ht="39" outlineLevel="1">
      <c r="B116" s="458"/>
      <c r="C116" s="551"/>
      <c r="D116" s="32" t="s">
        <v>1750</v>
      </c>
      <c r="E116" s="551"/>
      <c r="F116" s="461"/>
      <c r="G116" s="367" t="s">
        <v>12</v>
      </c>
      <c r="H116" s="27" t="s">
        <v>13</v>
      </c>
      <c r="I116" s="29">
        <v>30</v>
      </c>
      <c r="J116" s="29">
        <v>120</v>
      </c>
      <c r="K116" s="253">
        <v>0</v>
      </c>
      <c r="L116" s="31" t="s">
        <v>1703</v>
      </c>
      <c r="M116" s="31" t="s">
        <v>1155</v>
      </c>
      <c r="N116" s="31" t="s">
        <v>1142</v>
      </c>
      <c r="O116" s="31" t="s">
        <v>1142</v>
      </c>
      <c r="P116" s="31" t="s">
        <v>1708</v>
      </c>
      <c r="Q116" s="31" t="s">
        <v>1140</v>
      </c>
      <c r="R116" s="542"/>
      <c r="S116" s="253"/>
      <c r="T116" s="31">
        <f t="shared" si="122"/>
        <v>0</v>
      </c>
      <c r="U116" s="616"/>
      <c r="V116" s="616"/>
      <c r="W116" s="48"/>
      <c r="X116" s="31">
        <f t="shared" si="2"/>
        <v>0</v>
      </c>
      <c r="Z116" s="48"/>
      <c r="AA116" s="31">
        <f t="shared" si="123"/>
        <v>0</v>
      </c>
      <c r="AB116" s="48"/>
      <c r="AC116" s="31">
        <f t="shared" si="124"/>
        <v>0</v>
      </c>
      <c r="AD116" s="616"/>
      <c r="AE116" s="48"/>
      <c r="AF116" s="31">
        <f t="shared" si="125"/>
        <v>0</v>
      </c>
      <c r="AG116" s="31">
        <f t="shared" si="126"/>
        <v>0</v>
      </c>
      <c r="AH116" s="616"/>
      <c r="AI116" s="31">
        <f t="shared" si="127"/>
        <v>0</v>
      </c>
      <c r="AJ116" s="31">
        <f t="shared" si="128"/>
        <v>0</v>
      </c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</row>
    <row r="117" spans="2:49" s="306" customFormat="1" ht="13" outlineLevel="1">
      <c r="B117" s="458"/>
      <c r="C117" s="551"/>
      <c r="D117" s="32" t="s">
        <v>1751</v>
      </c>
      <c r="E117" s="551"/>
      <c r="F117" s="461"/>
      <c r="G117" s="367" t="s">
        <v>12</v>
      </c>
      <c r="H117" s="27" t="s">
        <v>13</v>
      </c>
      <c r="I117" s="29">
        <v>30</v>
      </c>
      <c r="J117" s="29">
        <v>120</v>
      </c>
      <c r="K117" s="253">
        <v>0</v>
      </c>
      <c r="L117" s="31" t="s">
        <v>1703</v>
      </c>
      <c r="M117" s="31" t="s">
        <v>1155</v>
      </c>
      <c r="N117" s="31" t="s">
        <v>1142</v>
      </c>
      <c r="O117" s="31" t="s">
        <v>1142</v>
      </c>
      <c r="P117" s="31" t="s">
        <v>1708</v>
      </c>
      <c r="Q117" s="31" t="s">
        <v>1142</v>
      </c>
      <c r="R117" s="542"/>
      <c r="S117" s="253"/>
      <c r="T117" s="31">
        <f t="shared" si="122"/>
        <v>0</v>
      </c>
      <c r="U117" s="616"/>
      <c r="V117" s="616"/>
      <c r="W117" s="48"/>
      <c r="X117" s="31">
        <f t="shared" si="2"/>
        <v>0</v>
      </c>
      <c r="Z117" s="48"/>
      <c r="AA117" s="31">
        <f t="shared" si="123"/>
        <v>0</v>
      </c>
      <c r="AB117" s="48"/>
      <c r="AC117" s="31">
        <f t="shared" si="124"/>
        <v>0</v>
      </c>
      <c r="AD117" s="616"/>
      <c r="AE117" s="48"/>
      <c r="AF117" s="31">
        <f t="shared" si="125"/>
        <v>0</v>
      </c>
      <c r="AG117" s="31">
        <f t="shared" si="126"/>
        <v>0</v>
      </c>
      <c r="AH117" s="616"/>
      <c r="AI117" s="31">
        <f t="shared" si="127"/>
        <v>0</v>
      </c>
      <c r="AJ117" s="31">
        <f t="shared" si="128"/>
        <v>0</v>
      </c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</row>
    <row r="118" spans="2:49" s="306" customFormat="1" ht="13" outlineLevel="1">
      <c r="B118" s="458"/>
      <c r="C118" s="551"/>
      <c r="D118" s="32" t="s">
        <v>1752</v>
      </c>
      <c r="E118" s="551"/>
      <c r="F118" s="461"/>
      <c r="G118" s="367" t="s">
        <v>12</v>
      </c>
      <c r="H118" s="27" t="s">
        <v>13</v>
      </c>
      <c r="I118" s="29">
        <v>4.8</v>
      </c>
      <c r="J118" s="29">
        <v>499.8</v>
      </c>
      <c r="K118" s="253">
        <v>0</v>
      </c>
      <c r="L118" s="31" t="s">
        <v>1703</v>
      </c>
      <c r="M118" s="31" t="s">
        <v>1155</v>
      </c>
      <c r="N118" s="31" t="s">
        <v>1142</v>
      </c>
      <c r="O118" s="31" t="s">
        <v>1142</v>
      </c>
      <c r="P118" s="31" t="s">
        <v>1708</v>
      </c>
      <c r="Q118" s="31" t="s">
        <v>1142</v>
      </c>
      <c r="R118" s="542"/>
      <c r="S118" s="253"/>
      <c r="T118" s="31">
        <f t="shared" si="122"/>
        <v>0</v>
      </c>
      <c r="U118" s="616"/>
      <c r="V118" s="616"/>
      <c r="W118" s="48"/>
      <c r="X118" s="31">
        <f t="shared" si="2"/>
        <v>0</v>
      </c>
      <c r="Z118" s="48"/>
      <c r="AA118" s="31">
        <f t="shared" si="123"/>
        <v>0</v>
      </c>
      <c r="AB118" s="48"/>
      <c r="AC118" s="31">
        <f t="shared" si="124"/>
        <v>0</v>
      </c>
      <c r="AD118" s="616"/>
      <c r="AE118" s="48"/>
      <c r="AF118" s="31">
        <f t="shared" si="125"/>
        <v>0</v>
      </c>
      <c r="AG118" s="31">
        <f t="shared" si="126"/>
        <v>0</v>
      </c>
      <c r="AH118" s="616"/>
      <c r="AI118" s="31">
        <f t="shared" si="127"/>
        <v>0</v>
      </c>
      <c r="AJ118" s="31">
        <f t="shared" si="128"/>
        <v>0</v>
      </c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</row>
    <row r="119" spans="2:49" s="306" customFormat="1" ht="13" outlineLevel="1">
      <c r="B119" s="458"/>
      <c r="C119" s="551"/>
      <c r="D119" s="32" t="s">
        <v>1753</v>
      </c>
      <c r="E119" s="551"/>
      <c r="F119" s="461"/>
      <c r="G119" s="367" t="s">
        <v>12</v>
      </c>
      <c r="H119" s="27" t="s">
        <v>13</v>
      </c>
      <c r="I119" s="29">
        <v>4.8</v>
      </c>
      <c r="J119" s="29">
        <v>499.8</v>
      </c>
      <c r="K119" s="253">
        <v>0</v>
      </c>
      <c r="L119" s="31" t="s">
        <v>1703</v>
      </c>
      <c r="M119" s="31" t="s">
        <v>1155</v>
      </c>
      <c r="N119" s="31" t="s">
        <v>1142</v>
      </c>
      <c r="O119" s="31" t="s">
        <v>1142</v>
      </c>
      <c r="P119" s="31" t="s">
        <v>1708</v>
      </c>
      <c r="Q119" s="31" t="s">
        <v>1142</v>
      </c>
      <c r="R119" s="542"/>
      <c r="S119" s="253"/>
      <c r="T119" s="31">
        <f t="shared" si="122"/>
        <v>0</v>
      </c>
      <c r="U119" s="616"/>
      <c r="V119" s="616"/>
      <c r="W119" s="48"/>
      <c r="X119" s="31">
        <f t="shared" si="2"/>
        <v>0</v>
      </c>
      <c r="Z119" s="48"/>
      <c r="AA119" s="31">
        <f t="shared" si="123"/>
        <v>0</v>
      </c>
      <c r="AB119" s="48"/>
      <c r="AC119" s="31">
        <f t="shared" si="124"/>
        <v>0</v>
      </c>
      <c r="AD119" s="616"/>
      <c r="AE119" s="48"/>
      <c r="AF119" s="31">
        <f t="shared" si="125"/>
        <v>0</v>
      </c>
      <c r="AG119" s="31">
        <f t="shared" si="126"/>
        <v>0</v>
      </c>
      <c r="AH119" s="616"/>
      <c r="AI119" s="31">
        <f t="shared" si="127"/>
        <v>0</v>
      </c>
      <c r="AJ119" s="31">
        <f t="shared" si="128"/>
        <v>0</v>
      </c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</row>
    <row r="120" spans="2:49" s="306" customFormat="1" ht="26" outlineLevel="1">
      <c r="B120" s="459"/>
      <c r="C120" s="552"/>
      <c r="D120" s="32" t="s">
        <v>1754</v>
      </c>
      <c r="E120" s="552"/>
      <c r="F120" s="462"/>
      <c r="G120" s="367" t="s">
        <v>12</v>
      </c>
      <c r="H120" s="27" t="s">
        <v>13</v>
      </c>
      <c r="I120" s="29">
        <v>30</v>
      </c>
      <c r="J120" s="29">
        <v>720</v>
      </c>
      <c r="K120" s="253">
        <v>0</v>
      </c>
      <c r="L120" s="31" t="s">
        <v>1703</v>
      </c>
      <c r="M120" s="31" t="s">
        <v>1155</v>
      </c>
      <c r="N120" s="31" t="s">
        <v>1142</v>
      </c>
      <c r="O120" s="31" t="s">
        <v>1142</v>
      </c>
      <c r="P120" s="31" t="s">
        <v>1708</v>
      </c>
      <c r="Q120" s="31" t="s">
        <v>1142</v>
      </c>
      <c r="R120" s="543"/>
      <c r="S120" s="253"/>
      <c r="T120" s="31">
        <f t="shared" si="122"/>
        <v>0</v>
      </c>
      <c r="U120" s="617"/>
      <c r="V120" s="617"/>
      <c r="W120" s="48"/>
      <c r="X120" s="31">
        <f t="shared" si="2"/>
        <v>0</v>
      </c>
      <c r="Z120" s="48"/>
      <c r="AA120" s="31">
        <f t="shared" si="123"/>
        <v>0</v>
      </c>
      <c r="AB120" s="48"/>
      <c r="AC120" s="31">
        <f t="shared" si="124"/>
        <v>0</v>
      </c>
      <c r="AD120" s="617"/>
      <c r="AE120" s="48"/>
      <c r="AF120" s="31">
        <f t="shared" si="125"/>
        <v>0</v>
      </c>
      <c r="AG120" s="31">
        <f t="shared" si="126"/>
        <v>0</v>
      </c>
      <c r="AH120" s="617"/>
      <c r="AI120" s="31">
        <f t="shared" si="127"/>
        <v>0</v>
      </c>
      <c r="AJ120" s="31">
        <f t="shared" si="128"/>
        <v>0</v>
      </c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</row>
    <row r="121" spans="2:49" s="306" customFormat="1" ht="13" outlineLevel="1">
      <c r="B121" s="457" t="s">
        <v>81</v>
      </c>
      <c r="C121" s="444" t="s">
        <v>82</v>
      </c>
      <c r="D121" s="32" t="s">
        <v>1755</v>
      </c>
      <c r="E121" s="550" t="s">
        <v>71</v>
      </c>
      <c r="F121" s="460">
        <v>43077</v>
      </c>
      <c r="G121" s="367" t="s">
        <v>12</v>
      </c>
      <c r="H121" s="27" t="s">
        <v>13</v>
      </c>
      <c r="I121" s="29">
        <v>1.7999999999999998</v>
      </c>
      <c r="J121" s="29">
        <v>2</v>
      </c>
      <c r="K121" s="253">
        <v>0</v>
      </c>
      <c r="L121" s="31" t="s">
        <v>1703</v>
      </c>
      <c r="M121" s="31" t="s">
        <v>1155</v>
      </c>
      <c r="N121" s="31" t="s">
        <v>1142</v>
      </c>
      <c r="O121" s="31" t="s">
        <v>1142</v>
      </c>
      <c r="P121" s="31" t="s">
        <v>1708</v>
      </c>
      <c r="Q121" s="31" t="s">
        <v>1142</v>
      </c>
      <c r="R121" s="541" t="s">
        <v>1756</v>
      </c>
      <c r="S121" s="253"/>
      <c r="T121" s="31">
        <f t="shared" si="122"/>
        <v>0</v>
      </c>
      <c r="U121" s="615"/>
      <c r="V121" s="615"/>
      <c r="W121" s="48"/>
      <c r="X121" s="31">
        <f t="shared" si="2"/>
        <v>0</v>
      </c>
      <c r="Z121" s="48"/>
      <c r="AA121" s="31">
        <f t="shared" si="123"/>
        <v>0</v>
      </c>
      <c r="AB121" s="48"/>
      <c r="AC121" s="31">
        <f t="shared" si="124"/>
        <v>0</v>
      </c>
      <c r="AD121" s="615"/>
      <c r="AE121" s="48"/>
      <c r="AF121" s="31">
        <f t="shared" si="125"/>
        <v>0</v>
      </c>
      <c r="AG121" s="31">
        <f t="shared" si="126"/>
        <v>0</v>
      </c>
      <c r="AH121" s="615"/>
      <c r="AI121" s="31">
        <f t="shared" si="127"/>
        <v>0</v>
      </c>
      <c r="AJ121" s="31">
        <f t="shared" si="128"/>
        <v>0</v>
      </c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</row>
    <row r="122" spans="2:49" s="306" customFormat="1" ht="13" outlineLevel="1">
      <c r="B122" s="458"/>
      <c r="C122" s="493"/>
      <c r="D122" s="32" t="s">
        <v>1757</v>
      </c>
      <c r="E122" s="551"/>
      <c r="F122" s="461"/>
      <c r="G122" s="367" t="s">
        <v>12</v>
      </c>
      <c r="H122" s="27" t="s">
        <v>13</v>
      </c>
      <c r="I122" s="29">
        <v>7.8000000000000007</v>
      </c>
      <c r="J122" s="29">
        <v>8</v>
      </c>
      <c r="K122" s="253">
        <v>0</v>
      </c>
      <c r="L122" s="31" t="s">
        <v>1703</v>
      </c>
      <c r="M122" s="31" t="s">
        <v>1155</v>
      </c>
      <c r="N122" s="31" t="s">
        <v>1142</v>
      </c>
      <c r="O122" s="31" t="s">
        <v>1142</v>
      </c>
      <c r="P122" s="31" t="s">
        <v>1708</v>
      </c>
      <c r="Q122" s="31" t="s">
        <v>1142</v>
      </c>
      <c r="R122" s="542"/>
      <c r="S122" s="253"/>
      <c r="T122" s="31">
        <f t="shared" si="122"/>
        <v>0</v>
      </c>
      <c r="U122" s="616"/>
      <c r="V122" s="616"/>
      <c r="W122" s="48"/>
      <c r="X122" s="31">
        <f t="shared" si="2"/>
        <v>0</v>
      </c>
      <c r="Z122" s="48"/>
      <c r="AA122" s="31">
        <f t="shared" si="123"/>
        <v>0</v>
      </c>
      <c r="AB122" s="48"/>
      <c r="AC122" s="31">
        <f t="shared" si="124"/>
        <v>0</v>
      </c>
      <c r="AD122" s="616"/>
      <c r="AE122" s="48"/>
      <c r="AF122" s="31">
        <f t="shared" si="125"/>
        <v>0</v>
      </c>
      <c r="AG122" s="31">
        <f t="shared" si="126"/>
        <v>0</v>
      </c>
      <c r="AH122" s="616"/>
      <c r="AI122" s="31">
        <f t="shared" si="127"/>
        <v>0</v>
      </c>
      <c r="AJ122" s="31">
        <f t="shared" si="128"/>
        <v>0</v>
      </c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</row>
    <row r="123" spans="2:49" s="306" customFormat="1" ht="13" outlineLevel="1">
      <c r="B123" s="458"/>
      <c r="C123" s="493"/>
      <c r="D123" s="32" t="s">
        <v>1758</v>
      </c>
      <c r="E123" s="551"/>
      <c r="F123" s="461"/>
      <c r="G123" s="367" t="s">
        <v>12</v>
      </c>
      <c r="H123" s="27" t="s">
        <v>13</v>
      </c>
      <c r="I123" s="29">
        <v>19.8</v>
      </c>
      <c r="J123" s="29">
        <v>20</v>
      </c>
      <c r="K123" s="253">
        <v>0</v>
      </c>
      <c r="L123" s="31" t="s">
        <v>1155</v>
      </c>
      <c r="M123" s="31" t="s">
        <v>1155</v>
      </c>
      <c r="N123" s="31" t="s">
        <v>1142</v>
      </c>
      <c r="O123" s="31" t="s">
        <v>1708</v>
      </c>
      <c r="P123" s="31" t="s">
        <v>1698</v>
      </c>
      <c r="Q123" s="31" t="s">
        <v>1759</v>
      </c>
      <c r="R123" s="542"/>
      <c r="S123" s="253"/>
      <c r="T123" s="31">
        <f t="shared" si="122"/>
        <v>0</v>
      </c>
      <c r="U123" s="616"/>
      <c r="V123" s="616"/>
      <c r="W123" s="48"/>
      <c r="X123" s="31">
        <f t="shared" si="2"/>
        <v>0</v>
      </c>
      <c r="Z123" s="48"/>
      <c r="AA123" s="31">
        <f t="shared" si="123"/>
        <v>0</v>
      </c>
      <c r="AB123" s="48"/>
      <c r="AC123" s="31">
        <f t="shared" si="124"/>
        <v>0</v>
      </c>
      <c r="AD123" s="616"/>
      <c r="AE123" s="48"/>
      <c r="AF123" s="31">
        <f t="shared" si="125"/>
        <v>0</v>
      </c>
      <c r="AG123" s="31">
        <f t="shared" si="126"/>
        <v>0</v>
      </c>
      <c r="AH123" s="616"/>
      <c r="AI123" s="31">
        <f t="shared" si="127"/>
        <v>0</v>
      </c>
      <c r="AJ123" s="31">
        <f t="shared" si="128"/>
        <v>0</v>
      </c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</row>
    <row r="124" spans="2:49" s="306" customFormat="1" ht="26" outlineLevel="1">
      <c r="B124" s="459"/>
      <c r="C124" s="445"/>
      <c r="D124" s="32" t="s">
        <v>1760</v>
      </c>
      <c r="E124" s="552"/>
      <c r="F124" s="462"/>
      <c r="G124" s="367" t="s">
        <v>12</v>
      </c>
      <c r="H124" s="27" t="s">
        <v>13</v>
      </c>
      <c r="I124" s="29">
        <v>10.200000000000001</v>
      </c>
      <c r="J124" s="29">
        <v>20160</v>
      </c>
      <c r="K124" s="253">
        <v>0</v>
      </c>
      <c r="L124" s="31" t="s">
        <v>1703</v>
      </c>
      <c r="M124" s="31" t="s">
        <v>1155</v>
      </c>
      <c r="N124" s="31" t="s">
        <v>1142</v>
      </c>
      <c r="O124" s="31" t="s">
        <v>1708</v>
      </c>
      <c r="P124" s="31" t="s">
        <v>1698</v>
      </c>
      <c r="Q124" s="31" t="s">
        <v>1761</v>
      </c>
      <c r="R124" s="543"/>
      <c r="S124" s="253"/>
      <c r="T124" s="31">
        <f t="shared" si="122"/>
        <v>0</v>
      </c>
      <c r="U124" s="617"/>
      <c r="V124" s="617"/>
      <c r="W124" s="48"/>
      <c r="X124" s="31">
        <f t="shared" si="2"/>
        <v>0</v>
      </c>
      <c r="Z124" s="48"/>
      <c r="AA124" s="31">
        <f t="shared" si="123"/>
        <v>0</v>
      </c>
      <c r="AB124" s="48"/>
      <c r="AC124" s="31">
        <f t="shared" si="124"/>
        <v>0</v>
      </c>
      <c r="AD124" s="617"/>
      <c r="AE124" s="48"/>
      <c r="AF124" s="31">
        <f t="shared" si="125"/>
        <v>0</v>
      </c>
      <c r="AG124" s="31">
        <f t="shared" si="126"/>
        <v>0</v>
      </c>
      <c r="AH124" s="617"/>
      <c r="AI124" s="31">
        <f t="shared" si="127"/>
        <v>0</v>
      </c>
      <c r="AJ124" s="31">
        <f t="shared" si="128"/>
        <v>0</v>
      </c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2:49" s="306" customFormat="1" ht="13" outlineLevel="1">
      <c r="B125" s="457" t="s">
        <v>85</v>
      </c>
      <c r="C125" s="550" t="s">
        <v>86</v>
      </c>
      <c r="D125" s="32" t="s">
        <v>1762</v>
      </c>
      <c r="E125" s="550" t="s">
        <v>87</v>
      </c>
      <c r="F125" s="460">
        <v>43077</v>
      </c>
      <c r="G125" s="367" t="s">
        <v>12</v>
      </c>
      <c r="H125" s="27" t="s">
        <v>13</v>
      </c>
      <c r="I125" s="29">
        <v>10.200000000000001</v>
      </c>
      <c r="J125" s="29">
        <v>4.8</v>
      </c>
      <c r="K125" s="253">
        <v>0</v>
      </c>
      <c r="L125" s="31" t="s">
        <v>1155</v>
      </c>
      <c r="M125" s="31" t="s">
        <v>1142</v>
      </c>
      <c r="N125" s="31" t="s">
        <v>1142</v>
      </c>
      <c r="O125" s="31" t="s">
        <v>1695</v>
      </c>
      <c r="P125" s="31" t="s">
        <v>1698</v>
      </c>
      <c r="Q125" s="31" t="s">
        <v>1759</v>
      </c>
      <c r="R125" s="541" t="s">
        <v>1756</v>
      </c>
      <c r="S125" s="253"/>
      <c r="T125" s="31">
        <f t="shared" si="122"/>
        <v>0</v>
      </c>
      <c r="U125" s="615"/>
      <c r="V125" s="615"/>
      <c r="W125" s="48"/>
      <c r="X125" s="31">
        <f t="shared" si="2"/>
        <v>0</v>
      </c>
      <c r="Z125" s="48"/>
      <c r="AA125" s="31">
        <f t="shared" si="123"/>
        <v>0</v>
      </c>
      <c r="AB125" s="48"/>
      <c r="AC125" s="31">
        <f t="shared" si="124"/>
        <v>0</v>
      </c>
      <c r="AD125" s="615"/>
      <c r="AE125" s="48"/>
      <c r="AF125" s="31">
        <f t="shared" si="125"/>
        <v>0</v>
      </c>
      <c r="AG125" s="31">
        <f t="shared" si="126"/>
        <v>0</v>
      </c>
      <c r="AH125" s="615"/>
      <c r="AI125" s="31">
        <f t="shared" si="127"/>
        <v>0</v>
      </c>
      <c r="AJ125" s="31">
        <f t="shared" si="128"/>
        <v>0</v>
      </c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2:49" s="306" customFormat="1" ht="13" outlineLevel="1">
      <c r="B126" s="458"/>
      <c r="C126" s="551"/>
      <c r="D126" s="32" t="s">
        <v>1748</v>
      </c>
      <c r="E126" s="551"/>
      <c r="F126" s="461"/>
      <c r="G126" s="367" t="s">
        <v>12</v>
      </c>
      <c r="H126" s="27" t="s">
        <v>13</v>
      </c>
      <c r="I126" s="29">
        <v>4.8</v>
      </c>
      <c r="J126" s="29">
        <v>5</v>
      </c>
      <c r="K126" s="253">
        <v>0</v>
      </c>
      <c r="L126" s="31" t="s">
        <v>1703</v>
      </c>
      <c r="M126" s="31" t="s">
        <v>1142</v>
      </c>
      <c r="N126" s="31" t="s">
        <v>1142</v>
      </c>
      <c r="O126" s="31" t="s">
        <v>1695</v>
      </c>
      <c r="P126" s="31" t="s">
        <v>1698</v>
      </c>
      <c r="Q126" s="31" t="s">
        <v>1759</v>
      </c>
      <c r="R126" s="542"/>
      <c r="S126" s="253"/>
      <c r="T126" s="31">
        <f t="shared" si="122"/>
        <v>0</v>
      </c>
      <c r="U126" s="616"/>
      <c r="V126" s="616"/>
      <c r="W126" s="48"/>
      <c r="X126" s="31">
        <f t="shared" si="2"/>
        <v>0</v>
      </c>
      <c r="Z126" s="48"/>
      <c r="AA126" s="31">
        <f t="shared" si="123"/>
        <v>0</v>
      </c>
      <c r="AB126" s="48"/>
      <c r="AC126" s="31">
        <f t="shared" si="124"/>
        <v>0</v>
      </c>
      <c r="AD126" s="616"/>
      <c r="AE126" s="48"/>
      <c r="AF126" s="31">
        <f t="shared" si="125"/>
        <v>0</v>
      </c>
      <c r="AG126" s="31">
        <f t="shared" si="126"/>
        <v>0</v>
      </c>
      <c r="AH126" s="616"/>
      <c r="AI126" s="31">
        <f t="shared" si="127"/>
        <v>0</v>
      </c>
      <c r="AJ126" s="31">
        <f t="shared" si="128"/>
        <v>0</v>
      </c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</row>
    <row r="127" spans="2:49" s="306" customFormat="1" ht="13" outlineLevel="1">
      <c r="B127" s="458"/>
      <c r="C127" s="551"/>
      <c r="D127" s="32" t="s">
        <v>1749</v>
      </c>
      <c r="E127" s="551"/>
      <c r="F127" s="461"/>
      <c r="G127" s="367" t="s">
        <v>12</v>
      </c>
      <c r="H127" s="27" t="s">
        <v>13</v>
      </c>
      <c r="I127" s="29">
        <v>60</v>
      </c>
      <c r="J127" s="29">
        <v>60</v>
      </c>
      <c r="K127" s="253">
        <v>0</v>
      </c>
      <c r="L127" s="31" t="s">
        <v>1155</v>
      </c>
      <c r="M127" s="31" t="s">
        <v>1142</v>
      </c>
      <c r="N127" s="31" t="s">
        <v>1142</v>
      </c>
      <c r="O127" s="31" t="s">
        <v>1695</v>
      </c>
      <c r="P127" s="31" t="s">
        <v>1691</v>
      </c>
      <c r="Q127" s="31" t="s">
        <v>1759</v>
      </c>
      <c r="R127" s="542"/>
      <c r="S127" s="253"/>
      <c r="T127" s="31">
        <f t="shared" si="122"/>
        <v>0</v>
      </c>
      <c r="U127" s="616"/>
      <c r="V127" s="616"/>
      <c r="W127" s="48"/>
      <c r="X127" s="31">
        <f t="shared" si="2"/>
        <v>0</v>
      </c>
      <c r="Z127" s="48"/>
      <c r="AA127" s="31">
        <f t="shared" si="123"/>
        <v>0</v>
      </c>
      <c r="AB127" s="48"/>
      <c r="AC127" s="31">
        <f t="shared" si="124"/>
        <v>0</v>
      </c>
      <c r="AD127" s="616"/>
      <c r="AE127" s="48"/>
      <c r="AF127" s="31">
        <f t="shared" si="125"/>
        <v>0</v>
      </c>
      <c r="AG127" s="31">
        <f t="shared" si="126"/>
        <v>0</v>
      </c>
      <c r="AH127" s="616"/>
      <c r="AI127" s="31">
        <f t="shared" si="127"/>
        <v>0</v>
      </c>
      <c r="AJ127" s="31">
        <f t="shared" si="128"/>
        <v>0</v>
      </c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</row>
    <row r="128" spans="2:49" s="306" customFormat="1" ht="13" outlineLevel="1">
      <c r="B128" s="459"/>
      <c r="C128" s="552"/>
      <c r="D128" s="32" t="s">
        <v>1752</v>
      </c>
      <c r="E128" s="552"/>
      <c r="F128" s="462"/>
      <c r="G128" s="367" t="s">
        <v>12</v>
      </c>
      <c r="H128" s="27" t="s">
        <v>13</v>
      </c>
      <c r="I128" s="29">
        <v>4.8</v>
      </c>
      <c r="J128" s="29">
        <v>270</v>
      </c>
      <c r="K128" s="253">
        <v>0</v>
      </c>
      <c r="L128" s="31" t="s">
        <v>1703</v>
      </c>
      <c r="M128" s="31" t="s">
        <v>1142</v>
      </c>
      <c r="N128" s="31" t="s">
        <v>1142</v>
      </c>
      <c r="O128" s="31" t="s">
        <v>1695</v>
      </c>
      <c r="P128" s="31" t="s">
        <v>1698</v>
      </c>
      <c r="Q128" s="31" t="s">
        <v>1761</v>
      </c>
      <c r="R128" s="543"/>
      <c r="S128" s="253"/>
      <c r="T128" s="31">
        <f t="shared" si="122"/>
        <v>0</v>
      </c>
      <c r="U128" s="617"/>
      <c r="V128" s="617"/>
      <c r="W128" s="48"/>
      <c r="X128" s="31">
        <f t="shared" si="2"/>
        <v>0</v>
      </c>
      <c r="Z128" s="48"/>
      <c r="AA128" s="31">
        <f t="shared" si="123"/>
        <v>0</v>
      </c>
      <c r="AB128" s="48"/>
      <c r="AC128" s="31">
        <f t="shared" si="124"/>
        <v>0</v>
      </c>
      <c r="AD128" s="617"/>
      <c r="AE128" s="48"/>
      <c r="AF128" s="31">
        <f t="shared" si="125"/>
        <v>0</v>
      </c>
      <c r="AG128" s="31">
        <f t="shared" si="126"/>
        <v>0</v>
      </c>
      <c r="AH128" s="617"/>
      <c r="AI128" s="31">
        <f t="shared" si="127"/>
        <v>0</v>
      </c>
      <c r="AJ128" s="31">
        <f t="shared" si="128"/>
        <v>0</v>
      </c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</row>
    <row r="129" spans="2:49" s="306" customFormat="1" ht="13" outlineLevel="1">
      <c r="B129" s="457" t="s">
        <v>88</v>
      </c>
      <c r="C129" s="444" t="s">
        <v>89</v>
      </c>
      <c r="D129" s="32" t="s">
        <v>1762</v>
      </c>
      <c r="E129" s="550" t="s">
        <v>90</v>
      </c>
      <c r="F129" s="460">
        <v>43210</v>
      </c>
      <c r="G129" s="367" t="s">
        <v>12</v>
      </c>
      <c r="H129" s="27" t="s">
        <v>13</v>
      </c>
      <c r="I129" s="29">
        <v>30</v>
      </c>
      <c r="J129" s="29">
        <v>0</v>
      </c>
      <c r="K129" s="253">
        <v>0</v>
      </c>
      <c r="L129" s="31" t="s">
        <v>1155</v>
      </c>
      <c r="M129" s="31" t="s">
        <v>1155</v>
      </c>
      <c r="N129" s="31" t="s">
        <v>1142</v>
      </c>
      <c r="O129" s="31" t="s">
        <v>1695</v>
      </c>
      <c r="P129" s="31" t="s">
        <v>1691</v>
      </c>
      <c r="Q129" s="31" t="s">
        <v>1759</v>
      </c>
      <c r="R129" s="541" t="s">
        <v>1756</v>
      </c>
      <c r="S129" s="253"/>
      <c r="T129" s="31">
        <f t="shared" si="122"/>
        <v>0</v>
      </c>
      <c r="U129" s="615"/>
      <c r="V129" s="615"/>
      <c r="W129" s="48"/>
      <c r="X129" s="31">
        <f t="shared" si="2"/>
        <v>0</v>
      </c>
      <c r="Z129" s="48"/>
      <c r="AA129" s="31">
        <f t="shared" si="123"/>
        <v>0</v>
      </c>
      <c r="AB129" s="48"/>
      <c r="AC129" s="31">
        <f t="shared" si="124"/>
        <v>0</v>
      </c>
      <c r="AD129" s="615"/>
      <c r="AE129" s="48"/>
      <c r="AF129" s="31">
        <f t="shared" si="125"/>
        <v>0</v>
      </c>
      <c r="AG129" s="31">
        <f t="shared" si="126"/>
        <v>0</v>
      </c>
      <c r="AH129" s="615"/>
      <c r="AI129" s="31">
        <f t="shared" si="127"/>
        <v>0</v>
      </c>
      <c r="AJ129" s="31">
        <f t="shared" si="128"/>
        <v>0</v>
      </c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</row>
    <row r="130" spans="2:49" s="306" customFormat="1" ht="13" outlineLevel="1">
      <c r="B130" s="458"/>
      <c r="C130" s="493"/>
      <c r="D130" s="32" t="s">
        <v>1763</v>
      </c>
      <c r="E130" s="551"/>
      <c r="F130" s="461"/>
      <c r="G130" s="367" t="s">
        <v>12</v>
      </c>
      <c r="H130" s="27" t="s">
        <v>13</v>
      </c>
      <c r="I130" s="29">
        <v>30</v>
      </c>
      <c r="J130" s="29">
        <v>0</v>
      </c>
      <c r="K130" s="253">
        <v>0</v>
      </c>
      <c r="L130" s="31" t="s">
        <v>1155</v>
      </c>
      <c r="M130" s="31" t="s">
        <v>1155</v>
      </c>
      <c r="N130" s="31" t="s">
        <v>1142</v>
      </c>
      <c r="O130" s="31" t="s">
        <v>1695</v>
      </c>
      <c r="P130" s="31" t="s">
        <v>1691</v>
      </c>
      <c r="Q130" s="31" t="s">
        <v>1759</v>
      </c>
      <c r="R130" s="542"/>
      <c r="S130" s="253"/>
      <c r="T130" s="31">
        <f t="shared" si="122"/>
        <v>0</v>
      </c>
      <c r="U130" s="616"/>
      <c r="V130" s="616"/>
      <c r="W130" s="48"/>
      <c r="X130" s="31">
        <f t="shared" si="2"/>
        <v>0</v>
      </c>
      <c r="Z130" s="48"/>
      <c r="AA130" s="31">
        <f t="shared" si="123"/>
        <v>0</v>
      </c>
      <c r="AB130" s="48"/>
      <c r="AC130" s="31">
        <f t="shared" si="124"/>
        <v>0</v>
      </c>
      <c r="AD130" s="616"/>
      <c r="AE130" s="48"/>
      <c r="AF130" s="31">
        <f t="shared" si="125"/>
        <v>0</v>
      </c>
      <c r="AG130" s="31">
        <f t="shared" si="126"/>
        <v>0</v>
      </c>
      <c r="AH130" s="616"/>
      <c r="AI130" s="31">
        <f t="shared" si="127"/>
        <v>0</v>
      </c>
      <c r="AJ130" s="31">
        <f t="shared" si="128"/>
        <v>0</v>
      </c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</row>
    <row r="131" spans="2:49" s="306" customFormat="1" ht="13" outlineLevel="1">
      <c r="B131" s="458"/>
      <c r="C131" s="493"/>
      <c r="D131" s="32" t="s">
        <v>1764</v>
      </c>
      <c r="E131" s="551"/>
      <c r="F131" s="461"/>
      <c r="G131" s="367" t="s">
        <v>12</v>
      </c>
      <c r="H131" s="27" t="s">
        <v>13</v>
      </c>
      <c r="I131" s="29">
        <v>10.200000000000001</v>
      </c>
      <c r="J131" s="29">
        <v>120</v>
      </c>
      <c r="K131" s="253">
        <v>0</v>
      </c>
      <c r="L131" s="31" t="s">
        <v>1155</v>
      </c>
      <c r="M131" s="31" t="s">
        <v>1155</v>
      </c>
      <c r="N131" s="31" t="s">
        <v>1142</v>
      </c>
      <c r="O131" s="31" t="s">
        <v>1695</v>
      </c>
      <c r="P131" s="31" t="s">
        <v>1691</v>
      </c>
      <c r="Q131" s="31" t="s">
        <v>1761</v>
      </c>
      <c r="R131" s="542"/>
      <c r="S131" s="253"/>
      <c r="T131" s="31">
        <f t="shared" si="122"/>
        <v>0</v>
      </c>
      <c r="U131" s="616"/>
      <c r="V131" s="616"/>
      <c r="W131" s="48"/>
      <c r="X131" s="31">
        <f t="shared" si="2"/>
        <v>0</v>
      </c>
      <c r="Z131" s="48"/>
      <c r="AA131" s="31">
        <f t="shared" si="123"/>
        <v>0</v>
      </c>
      <c r="AB131" s="48"/>
      <c r="AC131" s="31">
        <f t="shared" si="124"/>
        <v>0</v>
      </c>
      <c r="AD131" s="616"/>
      <c r="AE131" s="48"/>
      <c r="AF131" s="31">
        <f t="shared" si="125"/>
        <v>0</v>
      </c>
      <c r="AG131" s="31">
        <f t="shared" si="126"/>
        <v>0</v>
      </c>
      <c r="AH131" s="616"/>
      <c r="AI131" s="31">
        <f t="shared" si="127"/>
        <v>0</v>
      </c>
      <c r="AJ131" s="31">
        <f t="shared" si="128"/>
        <v>0</v>
      </c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</row>
    <row r="132" spans="2:49" s="306" customFormat="1" ht="13" outlineLevel="1">
      <c r="B132" s="458"/>
      <c r="C132" s="493"/>
      <c r="D132" s="32" t="s">
        <v>385</v>
      </c>
      <c r="E132" s="551"/>
      <c r="F132" s="461"/>
      <c r="G132" s="367" t="s">
        <v>12</v>
      </c>
      <c r="H132" s="27" t="s">
        <v>13</v>
      </c>
      <c r="I132" s="29">
        <v>150</v>
      </c>
      <c r="J132" s="29">
        <v>0</v>
      </c>
      <c r="K132" s="253">
        <v>0</v>
      </c>
      <c r="L132" s="31" t="s">
        <v>1155</v>
      </c>
      <c r="M132" s="31" t="s">
        <v>1155</v>
      </c>
      <c r="N132" s="31" t="s">
        <v>1142</v>
      </c>
      <c r="O132" s="31" t="s">
        <v>1695</v>
      </c>
      <c r="P132" s="31" t="s">
        <v>1691</v>
      </c>
      <c r="Q132" s="31" t="s">
        <v>1759</v>
      </c>
      <c r="R132" s="542"/>
      <c r="S132" s="253"/>
      <c r="T132" s="31">
        <f t="shared" si="122"/>
        <v>0</v>
      </c>
      <c r="U132" s="616"/>
      <c r="V132" s="616"/>
      <c r="W132" s="48"/>
      <c r="X132" s="31">
        <f t="shared" si="2"/>
        <v>0</v>
      </c>
      <c r="Z132" s="48"/>
      <c r="AA132" s="31">
        <f t="shared" si="123"/>
        <v>0</v>
      </c>
      <c r="AB132" s="48"/>
      <c r="AC132" s="31">
        <f t="shared" si="124"/>
        <v>0</v>
      </c>
      <c r="AD132" s="616"/>
      <c r="AE132" s="48"/>
      <c r="AF132" s="31">
        <f t="shared" si="125"/>
        <v>0</v>
      </c>
      <c r="AG132" s="31">
        <f t="shared" si="126"/>
        <v>0</v>
      </c>
      <c r="AH132" s="616"/>
      <c r="AI132" s="31">
        <f t="shared" si="127"/>
        <v>0</v>
      </c>
      <c r="AJ132" s="31">
        <f t="shared" si="128"/>
        <v>0</v>
      </c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</row>
    <row r="133" spans="2:49" s="306" customFormat="1" ht="13" outlineLevel="1">
      <c r="B133" s="459"/>
      <c r="C133" s="445"/>
      <c r="D133" s="32" t="s">
        <v>1765</v>
      </c>
      <c r="E133" s="552"/>
      <c r="F133" s="462"/>
      <c r="G133" s="367" t="s">
        <v>12</v>
      </c>
      <c r="H133" s="27" t="s">
        <v>13</v>
      </c>
      <c r="I133" s="29">
        <v>60</v>
      </c>
      <c r="J133" s="29">
        <v>0</v>
      </c>
      <c r="K133" s="253">
        <v>0</v>
      </c>
      <c r="L133" s="31" t="s">
        <v>1155</v>
      </c>
      <c r="M133" s="31" t="s">
        <v>1155</v>
      </c>
      <c r="N133" s="31" t="s">
        <v>1142</v>
      </c>
      <c r="O133" s="31" t="s">
        <v>1695</v>
      </c>
      <c r="P133" s="31" t="s">
        <v>1691</v>
      </c>
      <c r="Q133" s="31" t="s">
        <v>1761</v>
      </c>
      <c r="R133" s="543"/>
      <c r="S133" s="253"/>
      <c r="T133" s="31">
        <f t="shared" si="122"/>
        <v>0</v>
      </c>
      <c r="U133" s="617"/>
      <c r="V133" s="617"/>
      <c r="W133" s="48"/>
      <c r="X133" s="31">
        <f t="shared" si="2"/>
        <v>0</v>
      </c>
      <c r="Z133" s="48"/>
      <c r="AA133" s="31">
        <f t="shared" si="123"/>
        <v>0</v>
      </c>
      <c r="AB133" s="48"/>
      <c r="AC133" s="31">
        <f t="shared" si="124"/>
        <v>0</v>
      </c>
      <c r="AD133" s="617"/>
      <c r="AE133" s="48"/>
      <c r="AF133" s="31">
        <f t="shared" si="125"/>
        <v>0</v>
      </c>
      <c r="AG133" s="31">
        <f t="shared" si="126"/>
        <v>0</v>
      </c>
      <c r="AH133" s="617"/>
      <c r="AI133" s="31">
        <f t="shared" si="127"/>
        <v>0</v>
      </c>
      <c r="AJ133" s="31">
        <f t="shared" si="128"/>
        <v>0</v>
      </c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</row>
    <row r="134" spans="2:49" s="306" customFormat="1" ht="13.75" customHeight="1" outlineLevel="1">
      <c r="B134" s="457" t="s">
        <v>91</v>
      </c>
      <c r="C134" s="448" t="s">
        <v>1766</v>
      </c>
      <c r="D134" s="6" t="s">
        <v>1729</v>
      </c>
      <c r="E134" s="550" t="s">
        <v>1767</v>
      </c>
      <c r="F134" s="460">
        <v>42978</v>
      </c>
      <c r="G134" s="367" t="s">
        <v>12</v>
      </c>
      <c r="H134" s="27" t="s">
        <v>13</v>
      </c>
      <c r="I134" s="29">
        <v>10.200000000000001</v>
      </c>
      <c r="J134" s="29">
        <v>0</v>
      </c>
      <c r="K134" s="253">
        <v>0</v>
      </c>
      <c r="L134" s="31" t="s">
        <v>1695</v>
      </c>
      <c r="M134" s="31" t="s">
        <v>1691</v>
      </c>
      <c r="N134" s="31" t="s">
        <v>1761</v>
      </c>
      <c r="O134" s="31" t="s">
        <v>1703</v>
      </c>
      <c r="P134" s="31" t="s">
        <v>1142</v>
      </c>
      <c r="Q134" s="31" t="s">
        <v>1142</v>
      </c>
      <c r="R134" s="541" t="s">
        <v>1162</v>
      </c>
      <c r="S134" s="253"/>
      <c r="T134" s="31">
        <f t="shared" si="122"/>
        <v>0</v>
      </c>
      <c r="U134" s="615"/>
      <c r="V134" s="615"/>
      <c r="W134" s="48"/>
      <c r="X134" s="31">
        <f t="shared" si="2"/>
        <v>0</v>
      </c>
      <c r="Z134" s="48"/>
      <c r="AA134" s="31">
        <f t="shared" si="123"/>
        <v>0</v>
      </c>
      <c r="AB134" s="48"/>
      <c r="AC134" s="31">
        <f t="shared" si="124"/>
        <v>0</v>
      </c>
      <c r="AD134" s="615"/>
      <c r="AE134" s="48"/>
      <c r="AF134" s="31">
        <f t="shared" si="125"/>
        <v>0</v>
      </c>
      <c r="AG134" s="31">
        <f t="shared" si="126"/>
        <v>0</v>
      </c>
      <c r="AH134" s="615"/>
      <c r="AI134" s="31">
        <f t="shared" si="127"/>
        <v>0</v>
      </c>
      <c r="AJ134" s="31">
        <f t="shared" si="128"/>
        <v>0</v>
      </c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</row>
    <row r="135" spans="2:49" s="306" customFormat="1" ht="13" outlineLevel="1">
      <c r="B135" s="458"/>
      <c r="C135" s="449"/>
      <c r="D135" s="6" t="s">
        <v>1748</v>
      </c>
      <c r="E135" s="551"/>
      <c r="F135" s="461"/>
      <c r="G135" s="367" t="s">
        <v>12</v>
      </c>
      <c r="H135" s="27" t="s">
        <v>13</v>
      </c>
      <c r="I135" s="29">
        <v>4.8</v>
      </c>
      <c r="J135" s="29">
        <v>0</v>
      </c>
      <c r="K135" s="253">
        <v>0</v>
      </c>
      <c r="L135" s="31" t="s">
        <v>1155</v>
      </c>
      <c r="M135" s="31" t="s">
        <v>1155</v>
      </c>
      <c r="N135" s="31" t="s">
        <v>1142</v>
      </c>
      <c r="O135" s="31" t="s">
        <v>1695</v>
      </c>
      <c r="P135" s="31" t="s">
        <v>1142</v>
      </c>
      <c r="Q135" s="31" t="s">
        <v>1155</v>
      </c>
      <c r="R135" s="542"/>
      <c r="S135" s="253"/>
      <c r="T135" s="31">
        <f t="shared" si="122"/>
        <v>0</v>
      </c>
      <c r="U135" s="616"/>
      <c r="V135" s="616"/>
      <c r="W135" s="48"/>
      <c r="X135" s="31">
        <f t="shared" si="2"/>
        <v>0</v>
      </c>
      <c r="Z135" s="48"/>
      <c r="AA135" s="31">
        <f t="shared" si="123"/>
        <v>0</v>
      </c>
      <c r="AB135" s="48"/>
      <c r="AC135" s="31">
        <f t="shared" si="124"/>
        <v>0</v>
      </c>
      <c r="AD135" s="616"/>
      <c r="AE135" s="48"/>
      <c r="AF135" s="31">
        <f t="shared" si="125"/>
        <v>0</v>
      </c>
      <c r="AG135" s="31">
        <f t="shared" si="126"/>
        <v>0</v>
      </c>
      <c r="AH135" s="616"/>
      <c r="AI135" s="31">
        <f t="shared" si="127"/>
        <v>0</v>
      </c>
      <c r="AJ135" s="31">
        <f t="shared" si="128"/>
        <v>0</v>
      </c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</row>
    <row r="136" spans="2:49" s="306" customFormat="1" ht="13" outlineLevel="1">
      <c r="B136" s="458"/>
      <c r="C136" s="449"/>
      <c r="D136" s="6" t="s">
        <v>1768</v>
      </c>
      <c r="E136" s="551"/>
      <c r="F136" s="461"/>
      <c r="G136" s="367" t="s">
        <v>12</v>
      </c>
      <c r="H136" s="27" t="s">
        <v>13</v>
      </c>
      <c r="I136" s="29">
        <v>160.19999999999999</v>
      </c>
      <c r="J136" s="29">
        <v>420</v>
      </c>
      <c r="K136" s="253">
        <v>0</v>
      </c>
      <c r="L136" s="31" t="s">
        <v>1155</v>
      </c>
      <c r="M136" s="31" t="s">
        <v>1155</v>
      </c>
      <c r="N136" s="31" t="s">
        <v>1142</v>
      </c>
      <c r="O136" s="31" t="s">
        <v>1155</v>
      </c>
      <c r="P136" s="31" t="s">
        <v>1142</v>
      </c>
      <c r="Q136" s="31" t="s">
        <v>1695</v>
      </c>
      <c r="R136" s="542"/>
      <c r="S136" s="253"/>
      <c r="T136" s="31">
        <f t="shared" si="122"/>
        <v>0</v>
      </c>
      <c r="U136" s="616"/>
      <c r="V136" s="616"/>
      <c r="W136" s="48"/>
      <c r="X136" s="31">
        <f t="shared" si="2"/>
        <v>0</v>
      </c>
      <c r="Z136" s="48"/>
      <c r="AA136" s="31">
        <f t="shared" si="123"/>
        <v>0</v>
      </c>
      <c r="AB136" s="48"/>
      <c r="AC136" s="31">
        <f t="shared" si="124"/>
        <v>0</v>
      </c>
      <c r="AD136" s="616"/>
      <c r="AE136" s="48"/>
      <c r="AF136" s="31">
        <f t="shared" si="125"/>
        <v>0</v>
      </c>
      <c r="AG136" s="31">
        <f t="shared" si="126"/>
        <v>0</v>
      </c>
      <c r="AH136" s="616"/>
      <c r="AI136" s="31">
        <f t="shared" si="127"/>
        <v>0</v>
      </c>
      <c r="AJ136" s="31">
        <f t="shared" si="128"/>
        <v>0</v>
      </c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</row>
    <row r="137" spans="2:49" s="306" customFormat="1" ht="13" outlineLevel="1">
      <c r="B137" s="458"/>
      <c r="C137" s="449"/>
      <c r="D137" s="6" t="s">
        <v>1769</v>
      </c>
      <c r="E137" s="551"/>
      <c r="F137" s="461"/>
      <c r="G137" s="367" t="s">
        <v>12</v>
      </c>
      <c r="H137" s="27" t="s">
        <v>13</v>
      </c>
      <c r="I137" s="29">
        <v>4.8</v>
      </c>
      <c r="J137" s="29">
        <v>20</v>
      </c>
      <c r="K137" s="253">
        <v>0</v>
      </c>
      <c r="L137" s="31" t="s">
        <v>1155</v>
      </c>
      <c r="M137" s="31" t="s">
        <v>1155</v>
      </c>
      <c r="N137" s="31" t="s">
        <v>1142</v>
      </c>
      <c r="O137" s="31" t="s">
        <v>1155</v>
      </c>
      <c r="P137" s="31" t="s">
        <v>1142</v>
      </c>
      <c r="Q137" s="31" t="s">
        <v>1695</v>
      </c>
      <c r="R137" s="542"/>
      <c r="S137" s="253"/>
      <c r="T137" s="31">
        <f t="shared" si="122"/>
        <v>0</v>
      </c>
      <c r="U137" s="616"/>
      <c r="V137" s="616"/>
      <c r="W137" s="48"/>
      <c r="X137" s="31">
        <f t="shared" si="2"/>
        <v>0</v>
      </c>
      <c r="Z137" s="48"/>
      <c r="AA137" s="31">
        <f t="shared" si="123"/>
        <v>0</v>
      </c>
      <c r="AB137" s="48"/>
      <c r="AC137" s="31">
        <f t="shared" si="124"/>
        <v>0</v>
      </c>
      <c r="AD137" s="616"/>
      <c r="AE137" s="48"/>
      <c r="AF137" s="31">
        <f t="shared" si="125"/>
        <v>0</v>
      </c>
      <c r="AG137" s="31">
        <f t="shared" si="126"/>
        <v>0</v>
      </c>
      <c r="AH137" s="616"/>
      <c r="AI137" s="31">
        <f t="shared" si="127"/>
        <v>0</v>
      </c>
      <c r="AJ137" s="31">
        <f t="shared" si="128"/>
        <v>0</v>
      </c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</row>
    <row r="138" spans="2:49" s="306" customFormat="1" ht="13" outlineLevel="1">
      <c r="B138" s="458"/>
      <c r="C138" s="449"/>
      <c r="D138" s="6" t="s">
        <v>1770</v>
      </c>
      <c r="E138" s="551"/>
      <c r="F138" s="461"/>
      <c r="G138" s="367" t="s">
        <v>12</v>
      </c>
      <c r="H138" s="27" t="s">
        <v>13</v>
      </c>
      <c r="I138" s="29">
        <v>120</v>
      </c>
      <c r="J138" s="29">
        <v>0</v>
      </c>
      <c r="K138" s="253">
        <v>0</v>
      </c>
      <c r="L138" s="31" t="s">
        <v>1155</v>
      </c>
      <c r="M138" s="31" t="s">
        <v>1155</v>
      </c>
      <c r="N138" s="31" t="s">
        <v>1142</v>
      </c>
      <c r="O138" s="31" t="s">
        <v>1155</v>
      </c>
      <c r="P138" s="31" t="s">
        <v>1142</v>
      </c>
      <c r="Q138" s="31" t="s">
        <v>1708</v>
      </c>
      <c r="R138" s="542"/>
      <c r="S138" s="253"/>
      <c r="T138" s="31">
        <f t="shared" si="122"/>
        <v>0</v>
      </c>
      <c r="U138" s="616"/>
      <c r="V138" s="616"/>
      <c r="W138" s="48"/>
      <c r="X138" s="31">
        <f t="shared" si="2"/>
        <v>0</v>
      </c>
      <c r="Z138" s="48"/>
      <c r="AA138" s="31">
        <f t="shared" si="123"/>
        <v>0</v>
      </c>
      <c r="AB138" s="48"/>
      <c r="AC138" s="31">
        <f t="shared" si="124"/>
        <v>0</v>
      </c>
      <c r="AD138" s="616"/>
      <c r="AE138" s="48"/>
      <c r="AF138" s="31">
        <f t="shared" si="125"/>
        <v>0</v>
      </c>
      <c r="AG138" s="31">
        <f t="shared" si="126"/>
        <v>0</v>
      </c>
      <c r="AH138" s="616"/>
      <c r="AI138" s="31">
        <f t="shared" si="127"/>
        <v>0</v>
      </c>
      <c r="AJ138" s="31">
        <f t="shared" si="128"/>
        <v>0</v>
      </c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</row>
    <row r="139" spans="2:49" s="306" customFormat="1" ht="13" outlineLevel="1">
      <c r="B139" s="458"/>
      <c r="C139" s="449"/>
      <c r="D139" s="6" t="s">
        <v>1771</v>
      </c>
      <c r="E139" s="551"/>
      <c r="F139" s="461"/>
      <c r="G139" s="367" t="s">
        <v>12</v>
      </c>
      <c r="H139" s="27" t="s">
        <v>13</v>
      </c>
      <c r="I139" s="29">
        <v>30</v>
      </c>
      <c r="J139" s="29">
        <v>30</v>
      </c>
      <c r="K139" s="253">
        <v>0</v>
      </c>
      <c r="L139" s="31" t="s">
        <v>1155</v>
      </c>
      <c r="M139" s="31" t="s">
        <v>1155</v>
      </c>
      <c r="N139" s="31" t="s">
        <v>1142</v>
      </c>
      <c r="O139" s="31" t="s">
        <v>1155</v>
      </c>
      <c r="P139" s="31" t="s">
        <v>1142</v>
      </c>
      <c r="Q139" s="31" t="s">
        <v>1708</v>
      </c>
      <c r="R139" s="542"/>
      <c r="S139" s="253"/>
      <c r="T139" s="31">
        <f t="shared" si="122"/>
        <v>0</v>
      </c>
      <c r="U139" s="616"/>
      <c r="V139" s="616"/>
      <c r="W139" s="48"/>
      <c r="X139" s="31">
        <f t="shared" si="2"/>
        <v>0</v>
      </c>
      <c r="Z139" s="48"/>
      <c r="AA139" s="31">
        <f t="shared" si="123"/>
        <v>0</v>
      </c>
      <c r="AB139" s="48"/>
      <c r="AC139" s="31">
        <f t="shared" si="124"/>
        <v>0</v>
      </c>
      <c r="AD139" s="616"/>
      <c r="AE139" s="48"/>
      <c r="AF139" s="31">
        <f t="shared" si="125"/>
        <v>0</v>
      </c>
      <c r="AG139" s="31">
        <f t="shared" si="126"/>
        <v>0</v>
      </c>
      <c r="AH139" s="616"/>
      <c r="AI139" s="31">
        <f t="shared" si="127"/>
        <v>0</v>
      </c>
      <c r="AJ139" s="31">
        <f t="shared" si="128"/>
        <v>0</v>
      </c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</row>
    <row r="140" spans="2:49" s="306" customFormat="1" ht="13" outlineLevel="1">
      <c r="B140" s="458"/>
      <c r="C140" s="449"/>
      <c r="D140" s="6" t="s">
        <v>1772</v>
      </c>
      <c r="E140" s="551"/>
      <c r="F140" s="461"/>
      <c r="G140" s="367" t="s">
        <v>12</v>
      </c>
      <c r="H140" s="27" t="s">
        <v>13</v>
      </c>
      <c r="I140" s="29">
        <v>300</v>
      </c>
      <c r="J140" s="29">
        <v>0</v>
      </c>
      <c r="K140" s="253">
        <v>0</v>
      </c>
      <c r="L140" s="31" t="s">
        <v>1155</v>
      </c>
      <c r="M140" s="31" t="s">
        <v>1155</v>
      </c>
      <c r="N140" s="31" t="s">
        <v>1142</v>
      </c>
      <c r="O140" s="31" t="s">
        <v>1155</v>
      </c>
      <c r="P140" s="31" t="s">
        <v>1142</v>
      </c>
      <c r="Q140" s="31" t="s">
        <v>1708</v>
      </c>
      <c r="R140" s="542"/>
      <c r="S140" s="253"/>
      <c r="T140" s="31">
        <f t="shared" si="122"/>
        <v>0</v>
      </c>
      <c r="U140" s="616"/>
      <c r="V140" s="616"/>
      <c r="W140" s="48"/>
      <c r="X140" s="31">
        <f t="shared" si="2"/>
        <v>0</v>
      </c>
      <c r="Z140" s="48"/>
      <c r="AA140" s="31">
        <f t="shared" si="123"/>
        <v>0</v>
      </c>
      <c r="AB140" s="48"/>
      <c r="AC140" s="31">
        <f t="shared" si="124"/>
        <v>0</v>
      </c>
      <c r="AD140" s="616"/>
      <c r="AE140" s="48"/>
      <c r="AF140" s="31">
        <f t="shared" si="125"/>
        <v>0</v>
      </c>
      <c r="AG140" s="31">
        <f t="shared" si="126"/>
        <v>0</v>
      </c>
      <c r="AH140" s="616"/>
      <c r="AI140" s="31">
        <f t="shared" si="127"/>
        <v>0</v>
      </c>
      <c r="AJ140" s="31">
        <f t="shared" si="128"/>
        <v>0</v>
      </c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</row>
    <row r="141" spans="2:49" s="306" customFormat="1" ht="13" outlineLevel="1">
      <c r="B141" s="458"/>
      <c r="C141" s="449"/>
      <c r="D141" s="6" t="s">
        <v>1752</v>
      </c>
      <c r="E141" s="551"/>
      <c r="F141" s="461"/>
      <c r="G141" s="367" t="s">
        <v>12</v>
      </c>
      <c r="H141" s="27" t="s">
        <v>13</v>
      </c>
      <c r="I141" s="29">
        <v>4.8</v>
      </c>
      <c r="J141" s="29">
        <v>1000.2</v>
      </c>
      <c r="K141" s="253">
        <v>0</v>
      </c>
      <c r="L141" s="31" t="s">
        <v>1155</v>
      </c>
      <c r="M141" s="31" t="s">
        <v>1155</v>
      </c>
      <c r="N141" s="31" t="s">
        <v>1142</v>
      </c>
      <c r="O141" s="31" t="s">
        <v>1155</v>
      </c>
      <c r="P141" s="31" t="s">
        <v>1142</v>
      </c>
      <c r="Q141" s="31" t="s">
        <v>1695</v>
      </c>
      <c r="R141" s="542"/>
      <c r="S141" s="253"/>
      <c r="T141" s="31">
        <f t="shared" si="122"/>
        <v>0</v>
      </c>
      <c r="U141" s="616"/>
      <c r="V141" s="616"/>
      <c r="W141" s="48"/>
      <c r="X141" s="31">
        <f t="shared" si="2"/>
        <v>0</v>
      </c>
      <c r="Z141" s="48"/>
      <c r="AA141" s="31">
        <f t="shared" si="123"/>
        <v>0</v>
      </c>
      <c r="AB141" s="48"/>
      <c r="AC141" s="31">
        <f t="shared" si="124"/>
        <v>0</v>
      </c>
      <c r="AD141" s="616"/>
      <c r="AE141" s="48"/>
      <c r="AF141" s="31">
        <f t="shared" si="125"/>
        <v>0</v>
      </c>
      <c r="AG141" s="31">
        <f t="shared" si="126"/>
        <v>0</v>
      </c>
      <c r="AH141" s="616"/>
      <c r="AI141" s="31">
        <f t="shared" si="127"/>
        <v>0</v>
      </c>
      <c r="AJ141" s="31">
        <f t="shared" si="128"/>
        <v>0</v>
      </c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</row>
    <row r="142" spans="2:49" s="306" customFormat="1" ht="13" outlineLevel="1">
      <c r="B142" s="459"/>
      <c r="C142" s="450"/>
      <c r="D142" s="6" t="s">
        <v>1753</v>
      </c>
      <c r="E142" s="552"/>
      <c r="F142" s="462"/>
      <c r="G142" s="367" t="s">
        <v>12</v>
      </c>
      <c r="H142" s="27" t="s">
        <v>13</v>
      </c>
      <c r="I142" s="29">
        <v>4.8</v>
      </c>
      <c r="J142" s="29">
        <v>600</v>
      </c>
      <c r="K142" s="253">
        <v>0</v>
      </c>
      <c r="L142" s="31" t="s">
        <v>1155</v>
      </c>
      <c r="M142" s="31" t="s">
        <v>1155</v>
      </c>
      <c r="N142" s="31" t="s">
        <v>1142</v>
      </c>
      <c r="O142" s="31" t="s">
        <v>1155</v>
      </c>
      <c r="P142" s="31" t="s">
        <v>1142</v>
      </c>
      <c r="Q142" s="31" t="s">
        <v>1695</v>
      </c>
      <c r="R142" s="543"/>
      <c r="S142" s="253"/>
      <c r="T142" s="31">
        <f t="shared" si="122"/>
        <v>0</v>
      </c>
      <c r="U142" s="617"/>
      <c r="V142" s="617"/>
      <c r="W142" s="48"/>
      <c r="X142" s="31">
        <f t="shared" si="2"/>
        <v>0</v>
      </c>
      <c r="Z142" s="48"/>
      <c r="AA142" s="31">
        <f t="shared" si="123"/>
        <v>0</v>
      </c>
      <c r="AB142" s="48"/>
      <c r="AC142" s="31">
        <f t="shared" si="124"/>
        <v>0</v>
      </c>
      <c r="AD142" s="617"/>
      <c r="AE142" s="48"/>
      <c r="AF142" s="31">
        <f t="shared" si="125"/>
        <v>0</v>
      </c>
      <c r="AG142" s="31">
        <f t="shared" si="126"/>
        <v>0</v>
      </c>
      <c r="AH142" s="617"/>
      <c r="AI142" s="31">
        <f t="shared" si="127"/>
        <v>0</v>
      </c>
      <c r="AJ142" s="31">
        <f t="shared" si="128"/>
        <v>0</v>
      </c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</row>
    <row r="143" spans="2:49" s="306" customFormat="1" ht="13.75" customHeight="1" outlineLevel="1">
      <c r="B143" s="457" t="s">
        <v>93</v>
      </c>
      <c r="C143" s="444" t="s">
        <v>94</v>
      </c>
      <c r="D143" s="6" t="s">
        <v>1729</v>
      </c>
      <c r="E143" s="550" t="s">
        <v>1773</v>
      </c>
      <c r="F143" s="460">
        <v>42979</v>
      </c>
      <c r="G143" s="367" t="s">
        <v>12</v>
      </c>
      <c r="H143" s="27" t="s">
        <v>13</v>
      </c>
      <c r="I143" s="29">
        <v>10.200000000000001</v>
      </c>
      <c r="J143" s="29">
        <v>0</v>
      </c>
      <c r="K143" s="253">
        <v>0</v>
      </c>
      <c r="L143" s="31" t="s">
        <v>1155</v>
      </c>
      <c r="M143" s="31" t="s">
        <v>1155</v>
      </c>
      <c r="N143" s="31" t="s">
        <v>1142</v>
      </c>
      <c r="O143" s="31" t="s">
        <v>1695</v>
      </c>
      <c r="P143" s="31" t="s">
        <v>1693</v>
      </c>
      <c r="Q143" s="31" t="s">
        <v>1142</v>
      </c>
      <c r="R143" s="541" t="s">
        <v>1162</v>
      </c>
      <c r="S143" s="253"/>
      <c r="T143" s="31">
        <f t="shared" si="122"/>
        <v>0</v>
      </c>
      <c r="U143" s="615"/>
      <c r="V143" s="615"/>
      <c r="W143" s="48"/>
      <c r="X143" s="31">
        <f t="shared" si="2"/>
        <v>0</v>
      </c>
      <c r="Z143" s="48"/>
      <c r="AA143" s="31">
        <f t="shared" si="123"/>
        <v>0</v>
      </c>
      <c r="AB143" s="48"/>
      <c r="AC143" s="31">
        <f t="shared" si="124"/>
        <v>0</v>
      </c>
      <c r="AD143" s="615"/>
      <c r="AE143" s="48"/>
      <c r="AF143" s="31">
        <f t="shared" si="125"/>
        <v>0</v>
      </c>
      <c r="AG143" s="31">
        <f t="shared" si="126"/>
        <v>0</v>
      </c>
      <c r="AH143" s="615"/>
      <c r="AI143" s="31">
        <f t="shared" si="127"/>
        <v>0</v>
      </c>
      <c r="AJ143" s="31">
        <f t="shared" si="128"/>
        <v>0</v>
      </c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</row>
    <row r="144" spans="2:49" s="306" customFormat="1" ht="13" outlineLevel="1">
      <c r="B144" s="458"/>
      <c r="C144" s="493"/>
      <c r="D144" s="6" t="s">
        <v>1748</v>
      </c>
      <c r="E144" s="551"/>
      <c r="F144" s="461"/>
      <c r="G144" s="367" t="s">
        <v>12</v>
      </c>
      <c r="H144" s="27" t="s">
        <v>13</v>
      </c>
      <c r="I144" s="29">
        <v>4.8</v>
      </c>
      <c r="J144" s="29">
        <v>0</v>
      </c>
      <c r="K144" s="253">
        <v>0</v>
      </c>
      <c r="L144" s="31" t="s">
        <v>1155</v>
      </c>
      <c r="M144" s="31" t="s">
        <v>1155</v>
      </c>
      <c r="N144" s="31" t="s">
        <v>1142</v>
      </c>
      <c r="O144" s="31" t="s">
        <v>1155</v>
      </c>
      <c r="P144" s="31" t="s">
        <v>1142</v>
      </c>
      <c r="Q144" s="31" t="s">
        <v>1695</v>
      </c>
      <c r="R144" s="542"/>
      <c r="S144" s="253"/>
      <c r="T144" s="31">
        <f t="shared" si="122"/>
        <v>0</v>
      </c>
      <c r="U144" s="616"/>
      <c r="V144" s="616"/>
      <c r="W144" s="48"/>
      <c r="X144" s="31">
        <f t="shared" ref="X144:X203" si="129">T144*W144</f>
        <v>0</v>
      </c>
      <c r="Z144" s="48"/>
      <c r="AA144" s="31">
        <f t="shared" si="123"/>
        <v>0</v>
      </c>
      <c r="AB144" s="48"/>
      <c r="AC144" s="31">
        <f t="shared" si="124"/>
        <v>0</v>
      </c>
      <c r="AD144" s="616"/>
      <c r="AE144" s="48"/>
      <c r="AF144" s="31">
        <f t="shared" si="125"/>
        <v>0</v>
      </c>
      <c r="AG144" s="31">
        <f t="shared" si="126"/>
        <v>0</v>
      </c>
      <c r="AH144" s="616"/>
      <c r="AI144" s="31">
        <f t="shared" si="127"/>
        <v>0</v>
      </c>
      <c r="AJ144" s="31">
        <f t="shared" si="128"/>
        <v>0</v>
      </c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</row>
    <row r="145" spans="2:49" s="306" customFormat="1" ht="13" outlineLevel="1">
      <c r="B145" s="458"/>
      <c r="C145" s="493"/>
      <c r="D145" s="6" t="s">
        <v>1774</v>
      </c>
      <c r="E145" s="551"/>
      <c r="F145" s="461"/>
      <c r="G145" s="367" t="s">
        <v>12</v>
      </c>
      <c r="H145" s="27" t="s">
        <v>13</v>
      </c>
      <c r="I145" s="29">
        <v>160.19999999999999</v>
      </c>
      <c r="J145" s="29">
        <v>420</v>
      </c>
      <c r="K145" s="253">
        <v>0</v>
      </c>
      <c r="L145" s="31" t="s">
        <v>1155</v>
      </c>
      <c r="M145" s="31" t="s">
        <v>1155</v>
      </c>
      <c r="N145" s="31" t="s">
        <v>1142</v>
      </c>
      <c r="O145" s="31" t="s">
        <v>1155</v>
      </c>
      <c r="P145" s="31" t="s">
        <v>1142</v>
      </c>
      <c r="Q145" s="31" t="s">
        <v>1695</v>
      </c>
      <c r="R145" s="542"/>
      <c r="S145" s="253"/>
      <c r="T145" s="31">
        <f t="shared" si="122"/>
        <v>0</v>
      </c>
      <c r="U145" s="616"/>
      <c r="V145" s="616"/>
      <c r="W145" s="48"/>
      <c r="X145" s="31">
        <f t="shared" si="129"/>
        <v>0</v>
      </c>
      <c r="Z145" s="48"/>
      <c r="AA145" s="31">
        <f t="shared" si="123"/>
        <v>0</v>
      </c>
      <c r="AB145" s="48"/>
      <c r="AC145" s="31">
        <f t="shared" si="124"/>
        <v>0</v>
      </c>
      <c r="AD145" s="616"/>
      <c r="AE145" s="48"/>
      <c r="AF145" s="31">
        <f t="shared" si="125"/>
        <v>0</v>
      </c>
      <c r="AG145" s="31">
        <f t="shared" si="126"/>
        <v>0</v>
      </c>
      <c r="AH145" s="616"/>
      <c r="AI145" s="31">
        <f t="shared" si="127"/>
        <v>0</v>
      </c>
      <c r="AJ145" s="31">
        <f t="shared" si="128"/>
        <v>0</v>
      </c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</row>
    <row r="146" spans="2:49" s="306" customFormat="1" ht="26" outlineLevel="1">
      <c r="B146" s="458"/>
      <c r="C146" s="493"/>
      <c r="D146" s="6" t="s">
        <v>1775</v>
      </c>
      <c r="E146" s="551"/>
      <c r="F146" s="461"/>
      <c r="G146" s="367" t="s">
        <v>12</v>
      </c>
      <c r="H146" s="27" t="s">
        <v>13</v>
      </c>
      <c r="I146" s="29">
        <v>160.19999999999999</v>
      </c>
      <c r="J146" s="29">
        <v>420</v>
      </c>
      <c r="K146" s="253">
        <v>0</v>
      </c>
      <c r="L146" s="31" t="s">
        <v>1155</v>
      </c>
      <c r="M146" s="31" t="s">
        <v>1155</v>
      </c>
      <c r="N146" s="31" t="s">
        <v>1142</v>
      </c>
      <c r="O146" s="31" t="s">
        <v>1155</v>
      </c>
      <c r="P146" s="31" t="s">
        <v>1142</v>
      </c>
      <c r="Q146" s="31" t="s">
        <v>1695</v>
      </c>
      <c r="R146" s="542"/>
      <c r="S146" s="253"/>
      <c r="T146" s="31">
        <f t="shared" si="122"/>
        <v>0</v>
      </c>
      <c r="U146" s="616"/>
      <c r="V146" s="616"/>
      <c r="W146" s="48"/>
      <c r="X146" s="31">
        <f t="shared" si="129"/>
        <v>0</v>
      </c>
      <c r="Z146" s="48"/>
      <c r="AA146" s="31">
        <f t="shared" si="123"/>
        <v>0</v>
      </c>
      <c r="AB146" s="48"/>
      <c r="AC146" s="31">
        <f t="shared" si="124"/>
        <v>0</v>
      </c>
      <c r="AD146" s="616"/>
      <c r="AE146" s="48"/>
      <c r="AF146" s="31">
        <f t="shared" si="125"/>
        <v>0</v>
      </c>
      <c r="AG146" s="31">
        <f t="shared" si="126"/>
        <v>0</v>
      </c>
      <c r="AH146" s="616"/>
      <c r="AI146" s="31">
        <f t="shared" si="127"/>
        <v>0</v>
      </c>
      <c r="AJ146" s="31">
        <f t="shared" si="128"/>
        <v>0</v>
      </c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</row>
    <row r="147" spans="2:49" s="306" customFormat="1" ht="13" outlineLevel="1">
      <c r="B147" s="458"/>
      <c r="C147" s="493"/>
      <c r="D147" s="6" t="s">
        <v>1769</v>
      </c>
      <c r="E147" s="551"/>
      <c r="F147" s="461"/>
      <c r="G147" s="367" t="s">
        <v>12</v>
      </c>
      <c r="H147" s="27" t="s">
        <v>13</v>
      </c>
      <c r="I147" s="29">
        <v>4.8</v>
      </c>
      <c r="J147" s="29">
        <v>20</v>
      </c>
      <c r="K147" s="253">
        <v>0</v>
      </c>
      <c r="L147" s="31" t="s">
        <v>1155</v>
      </c>
      <c r="M147" s="31" t="s">
        <v>1155</v>
      </c>
      <c r="N147" s="31" t="s">
        <v>1142</v>
      </c>
      <c r="O147" s="31" t="s">
        <v>1155</v>
      </c>
      <c r="P147" s="31" t="s">
        <v>1142</v>
      </c>
      <c r="Q147" s="31" t="s">
        <v>1695</v>
      </c>
      <c r="R147" s="542"/>
      <c r="S147" s="253"/>
      <c r="T147" s="31">
        <f t="shared" si="122"/>
        <v>0</v>
      </c>
      <c r="U147" s="616"/>
      <c r="V147" s="616"/>
      <c r="W147" s="48"/>
      <c r="X147" s="31">
        <f t="shared" si="129"/>
        <v>0</v>
      </c>
      <c r="Z147" s="48"/>
      <c r="AA147" s="31">
        <f t="shared" si="123"/>
        <v>0</v>
      </c>
      <c r="AB147" s="48"/>
      <c r="AC147" s="31">
        <f t="shared" si="124"/>
        <v>0</v>
      </c>
      <c r="AD147" s="616"/>
      <c r="AE147" s="48"/>
      <c r="AF147" s="31">
        <f t="shared" si="125"/>
        <v>0</v>
      </c>
      <c r="AG147" s="31">
        <f t="shared" si="126"/>
        <v>0</v>
      </c>
      <c r="AH147" s="616"/>
      <c r="AI147" s="31">
        <f t="shared" si="127"/>
        <v>0</v>
      </c>
      <c r="AJ147" s="31">
        <f t="shared" si="128"/>
        <v>0</v>
      </c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</row>
    <row r="148" spans="2:49" s="306" customFormat="1" ht="26" outlineLevel="1">
      <c r="B148" s="458"/>
      <c r="C148" s="493"/>
      <c r="D148" s="6" t="s">
        <v>1776</v>
      </c>
      <c r="E148" s="551"/>
      <c r="F148" s="461"/>
      <c r="G148" s="367" t="s">
        <v>12</v>
      </c>
      <c r="H148" s="27" t="s">
        <v>13</v>
      </c>
      <c r="I148" s="29">
        <v>120</v>
      </c>
      <c r="J148" s="29">
        <v>0</v>
      </c>
      <c r="K148" s="253">
        <v>0</v>
      </c>
      <c r="L148" s="31" t="s">
        <v>1155</v>
      </c>
      <c r="M148" s="31" t="s">
        <v>1155</v>
      </c>
      <c r="N148" s="31" t="s">
        <v>1142</v>
      </c>
      <c r="O148" s="31" t="s">
        <v>1155</v>
      </c>
      <c r="P148" s="31" t="s">
        <v>1142</v>
      </c>
      <c r="Q148" s="31" t="s">
        <v>1695</v>
      </c>
      <c r="R148" s="542"/>
      <c r="S148" s="253"/>
      <c r="T148" s="31">
        <f t="shared" si="122"/>
        <v>0</v>
      </c>
      <c r="U148" s="616"/>
      <c r="V148" s="616"/>
      <c r="W148" s="48"/>
      <c r="X148" s="31">
        <f t="shared" si="129"/>
        <v>0</v>
      </c>
      <c r="Z148" s="48"/>
      <c r="AA148" s="31">
        <f t="shared" si="123"/>
        <v>0</v>
      </c>
      <c r="AB148" s="48"/>
      <c r="AC148" s="31">
        <f t="shared" si="124"/>
        <v>0</v>
      </c>
      <c r="AD148" s="616"/>
      <c r="AE148" s="48"/>
      <c r="AF148" s="31">
        <f t="shared" si="125"/>
        <v>0</v>
      </c>
      <c r="AG148" s="31">
        <f t="shared" si="126"/>
        <v>0</v>
      </c>
      <c r="AH148" s="616"/>
      <c r="AI148" s="31">
        <f t="shared" si="127"/>
        <v>0</v>
      </c>
      <c r="AJ148" s="31">
        <f t="shared" si="128"/>
        <v>0</v>
      </c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2:49" s="306" customFormat="1" ht="13" outlineLevel="1">
      <c r="B149" s="458"/>
      <c r="C149" s="493"/>
      <c r="D149" s="6" t="s">
        <v>1771</v>
      </c>
      <c r="E149" s="551"/>
      <c r="F149" s="461"/>
      <c r="G149" s="367" t="s">
        <v>12</v>
      </c>
      <c r="H149" s="27" t="s">
        <v>13</v>
      </c>
      <c r="I149" s="29">
        <v>30</v>
      </c>
      <c r="J149" s="29">
        <v>30</v>
      </c>
      <c r="K149" s="253">
        <v>0</v>
      </c>
      <c r="L149" s="31" t="s">
        <v>1155</v>
      </c>
      <c r="M149" s="31" t="s">
        <v>1155</v>
      </c>
      <c r="N149" s="31" t="s">
        <v>1142</v>
      </c>
      <c r="O149" s="31" t="s">
        <v>1155</v>
      </c>
      <c r="P149" s="31" t="s">
        <v>1142</v>
      </c>
      <c r="Q149" s="31" t="s">
        <v>1708</v>
      </c>
      <c r="R149" s="542"/>
      <c r="S149" s="253"/>
      <c r="T149" s="31">
        <f t="shared" si="122"/>
        <v>0</v>
      </c>
      <c r="U149" s="616"/>
      <c r="V149" s="616"/>
      <c r="W149" s="48"/>
      <c r="X149" s="31">
        <f t="shared" si="129"/>
        <v>0</v>
      </c>
      <c r="Z149" s="48"/>
      <c r="AA149" s="31">
        <f t="shared" si="123"/>
        <v>0</v>
      </c>
      <c r="AB149" s="48"/>
      <c r="AC149" s="31">
        <f t="shared" si="124"/>
        <v>0</v>
      </c>
      <c r="AD149" s="616"/>
      <c r="AE149" s="48"/>
      <c r="AF149" s="31">
        <f t="shared" si="125"/>
        <v>0</v>
      </c>
      <c r="AG149" s="31">
        <f t="shared" si="126"/>
        <v>0</v>
      </c>
      <c r="AH149" s="616"/>
      <c r="AI149" s="31">
        <f t="shared" si="127"/>
        <v>0</v>
      </c>
      <c r="AJ149" s="31">
        <f t="shared" si="128"/>
        <v>0</v>
      </c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</row>
    <row r="150" spans="2:49" s="306" customFormat="1" ht="13" outlineLevel="1">
      <c r="B150" s="458"/>
      <c r="C150" s="493"/>
      <c r="D150" s="6" t="s">
        <v>1772</v>
      </c>
      <c r="E150" s="551"/>
      <c r="F150" s="461"/>
      <c r="G150" s="367" t="s">
        <v>12</v>
      </c>
      <c r="H150" s="27" t="s">
        <v>13</v>
      </c>
      <c r="I150" s="29">
        <v>300</v>
      </c>
      <c r="J150" s="29">
        <v>0</v>
      </c>
      <c r="K150" s="253">
        <v>0</v>
      </c>
      <c r="L150" s="31" t="s">
        <v>1155</v>
      </c>
      <c r="M150" s="31" t="s">
        <v>1155</v>
      </c>
      <c r="N150" s="31" t="s">
        <v>1142</v>
      </c>
      <c r="O150" s="31" t="s">
        <v>1155</v>
      </c>
      <c r="P150" s="31" t="s">
        <v>1142</v>
      </c>
      <c r="Q150" s="31" t="s">
        <v>1708</v>
      </c>
      <c r="R150" s="542"/>
      <c r="S150" s="253"/>
      <c r="T150" s="31">
        <f t="shared" si="122"/>
        <v>0</v>
      </c>
      <c r="U150" s="616"/>
      <c r="V150" s="616"/>
      <c r="W150" s="48"/>
      <c r="X150" s="31">
        <f t="shared" si="129"/>
        <v>0</v>
      </c>
      <c r="Z150" s="48"/>
      <c r="AA150" s="31">
        <f t="shared" si="123"/>
        <v>0</v>
      </c>
      <c r="AB150" s="48"/>
      <c r="AC150" s="31">
        <f t="shared" si="124"/>
        <v>0</v>
      </c>
      <c r="AD150" s="616"/>
      <c r="AE150" s="48"/>
      <c r="AF150" s="31">
        <f t="shared" si="125"/>
        <v>0</v>
      </c>
      <c r="AG150" s="31">
        <f t="shared" si="126"/>
        <v>0</v>
      </c>
      <c r="AH150" s="616"/>
      <c r="AI150" s="31">
        <f t="shared" si="127"/>
        <v>0</v>
      </c>
      <c r="AJ150" s="31">
        <f t="shared" si="128"/>
        <v>0</v>
      </c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</row>
    <row r="151" spans="2:49" s="306" customFormat="1" ht="13" outlineLevel="1">
      <c r="B151" s="458"/>
      <c r="C151" s="493"/>
      <c r="D151" s="6" t="s">
        <v>1752</v>
      </c>
      <c r="E151" s="551"/>
      <c r="F151" s="461"/>
      <c r="G151" s="367" t="s">
        <v>12</v>
      </c>
      <c r="H151" s="27" t="s">
        <v>13</v>
      </c>
      <c r="I151" s="29">
        <v>4.8</v>
      </c>
      <c r="J151" s="29">
        <v>1000.2</v>
      </c>
      <c r="K151" s="253">
        <v>0</v>
      </c>
      <c r="L151" s="31" t="s">
        <v>1155</v>
      </c>
      <c r="M151" s="31" t="s">
        <v>1155</v>
      </c>
      <c r="N151" s="31" t="s">
        <v>1142</v>
      </c>
      <c r="O151" s="31" t="s">
        <v>1155</v>
      </c>
      <c r="P151" s="31" t="s">
        <v>1142</v>
      </c>
      <c r="Q151" s="31" t="s">
        <v>1695</v>
      </c>
      <c r="R151" s="542"/>
      <c r="S151" s="253"/>
      <c r="T151" s="31">
        <f t="shared" si="122"/>
        <v>0</v>
      </c>
      <c r="U151" s="616"/>
      <c r="V151" s="616"/>
      <c r="W151" s="48"/>
      <c r="X151" s="31">
        <f t="shared" si="129"/>
        <v>0</v>
      </c>
      <c r="Z151" s="48"/>
      <c r="AA151" s="31">
        <f t="shared" si="123"/>
        <v>0</v>
      </c>
      <c r="AB151" s="48"/>
      <c r="AC151" s="31">
        <f t="shared" si="124"/>
        <v>0</v>
      </c>
      <c r="AD151" s="616"/>
      <c r="AE151" s="48"/>
      <c r="AF151" s="31">
        <f t="shared" si="125"/>
        <v>0</v>
      </c>
      <c r="AG151" s="31">
        <f t="shared" si="126"/>
        <v>0</v>
      </c>
      <c r="AH151" s="616"/>
      <c r="AI151" s="31">
        <f t="shared" si="127"/>
        <v>0</v>
      </c>
      <c r="AJ151" s="31">
        <f t="shared" si="128"/>
        <v>0</v>
      </c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</row>
    <row r="152" spans="2:49" s="306" customFormat="1" ht="13" outlineLevel="1">
      <c r="B152" s="459"/>
      <c r="C152" s="445"/>
      <c r="D152" s="6" t="s">
        <v>1753</v>
      </c>
      <c r="E152" s="552"/>
      <c r="F152" s="462"/>
      <c r="G152" s="367" t="s">
        <v>12</v>
      </c>
      <c r="H152" s="27" t="s">
        <v>13</v>
      </c>
      <c r="I152" s="29">
        <v>4.8</v>
      </c>
      <c r="J152" s="29">
        <v>600</v>
      </c>
      <c r="K152" s="253">
        <v>0</v>
      </c>
      <c r="L152" s="31" t="s">
        <v>1155</v>
      </c>
      <c r="M152" s="31" t="s">
        <v>1155</v>
      </c>
      <c r="N152" s="31" t="s">
        <v>1142</v>
      </c>
      <c r="O152" s="31" t="s">
        <v>1155</v>
      </c>
      <c r="P152" s="31" t="s">
        <v>1142</v>
      </c>
      <c r="Q152" s="31" t="s">
        <v>1695</v>
      </c>
      <c r="R152" s="543"/>
      <c r="S152" s="253"/>
      <c r="T152" s="31">
        <f t="shared" si="122"/>
        <v>0</v>
      </c>
      <c r="U152" s="617"/>
      <c r="V152" s="617"/>
      <c r="W152" s="48"/>
      <c r="X152" s="31">
        <f t="shared" si="129"/>
        <v>0</v>
      </c>
      <c r="Z152" s="48"/>
      <c r="AA152" s="31">
        <f t="shared" si="123"/>
        <v>0</v>
      </c>
      <c r="AB152" s="48"/>
      <c r="AC152" s="31">
        <f t="shared" si="124"/>
        <v>0</v>
      </c>
      <c r="AD152" s="617"/>
      <c r="AE152" s="48"/>
      <c r="AF152" s="31">
        <f t="shared" si="125"/>
        <v>0</v>
      </c>
      <c r="AG152" s="31">
        <f t="shared" si="126"/>
        <v>0</v>
      </c>
      <c r="AH152" s="617"/>
      <c r="AI152" s="31">
        <f t="shared" si="127"/>
        <v>0</v>
      </c>
      <c r="AJ152" s="31">
        <f t="shared" si="128"/>
        <v>0</v>
      </c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</row>
    <row r="153" spans="2:49" s="306" customFormat="1" ht="13" outlineLevel="1">
      <c r="B153" s="155" t="s">
        <v>1066</v>
      </c>
      <c r="C153" s="6" t="s">
        <v>1067</v>
      </c>
      <c r="D153" s="6" t="s">
        <v>1746</v>
      </c>
      <c r="E153" s="25" t="s">
        <v>118</v>
      </c>
      <c r="F153" s="16">
        <v>43622</v>
      </c>
      <c r="G153" s="367" t="s">
        <v>12</v>
      </c>
      <c r="H153" s="27" t="s">
        <v>13</v>
      </c>
      <c r="I153" s="29">
        <v>60</v>
      </c>
      <c r="J153" s="29">
        <v>300</v>
      </c>
      <c r="K153" s="253">
        <v>0</v>
      </c>
      <c r="L153" s="173" t="s">
        <v>1155</v>
      </c>
      <c r="M153" s="173" t="s">
        <v>1155</v>
      </c>
      <c r="N153" s="173" t="s">
        <v>1142</v>
      </c>
      <c r="O153" s="173" t="s">
        <v>1155</v>
      </c>
      <c r="P153" s="173" t="s">
        <v>1142</v>
      </c>
      <c r="Q153" s="173" t="s">
        <v>1695</v>
      </c>
      <c r="R153" s="55" t="s">
        <v>1756</v>
      </c>
      <c r="S153" s="253"/>
      <c r="T153" s="31">
        <f t="shared" si="122"/>
        <v>0</v>
      </c>
      <c r="U153" s="48"/>
      <c r="V153" s="48"/>
      <c r="W153" s="48"/>
      <c r="X153" s="31">
        <f t="shared" si="129"/>
        <v>0</v>
      </c>
      <c r="Z153" s="48"/>
      <c r="AA153" s="31">
        <f t="shared" si="123"/>
        <v>0</v>
      </c>
      <c r="AB153" s="48"/>
      <c r="AC153" s="31">
        <f t="shared" si="124"/>
        <v>0</v>
      </c>
      <c r="AD153" s="48"/>
      <c r="AE153" s="48"/>
      <c r="AF153" s="31">
        <f t="shared" si="125"/>
        <v>0</v>
      </c>
      <c r="AG153" s="31">
        <f t="shared" si="126"/>
        <v>0</v>
      </c>
      <c r="AH153" s="48"/>
      <c r="AI153" s="31">
        <f t="shared" si="127"/>
        <v>0</v>
      </c>
      <c r="AJ153" s="31">
        <f t="shared" si="128"/>
        <v>0</v>
      </c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</row>
    <row r="154" spans="2:49" s="306" customFormat="1" ht="13" outlineLevel="1">
      <c r="B154" s="457" t="s">
        <v>96</v>
      </c>
      <c r="C154" s="550" t="s">
        <v>1777</v>
      </c>
      <c r="D154" s="32" t="s">
        <v>1755</v>
      </c>
      <c r="E154" s="550" t="s">
        <v>1323</v>
      </c>
      <c r="F154" s="460">
        <v>43518</v>
      </c>
      <c r="G154" s="367" t="s">
        <v>12</v>
      </c>
      <c r="H154" s="27" t="s">
        <v>13</v>
      </c>
      <c r="I154" s="29">
        <v>1.7999999999999998</v>
      </c>
      <c r="J154" s="29">
        <v>2</v>
      </c>
      <c r="K154" s="253">
        <v>0</v>
      </c>
      <c r="L154" s="31" t="s">
        <v>1155</v>
      </c>
      <c r="M154" s="31" t="s">
        <v>1155</v>
      </c>
      <c r="N154" s="31" t="s">
        <v>1142</v>
      </c>
      <c r="O154" s="31" t="s">
        <v>1155</v>
      </c>
      <c r="P154" s="31" t="s">
        <v>1708</v>
      </c>
      <c r="Q154" s="31" t="s">
        <v>1703</v>
      </c>
      <c r="R154" s="541" t="s">
        <v>1694</v>
      </c>
      <c r="S154" s="253"/>
      <c r="T154" s="31">
        <f t="shared" si="122"/>
        <v>0</v>
      </c>
      <c r="U154" s="615"/>
      <c r="V154" s="615"/>
      <c r="W154" s="48"/>
      <c r="X154" s="31">
        <f t="shared" si="129"/>
        <v>0</v>
      </c>
      <c r="Z154" s="48"/>
      <c r="AA154" s="31">
        <f t="shared" si="123"/>
        <v>0</v>
      </c>
      <c r="AB154" s="48"/>
      <c r="AC154" s="31">
        <f t="shared" si="124"/>
        <v>0</v>
      </c>
      <c r="AD154" s="615"/>
      <c r="AE154" s="48"/>
      <c r="AF154" s="31">
        <f t="shared" si="125"/>
        <v>0</v>
      </c>
      <c r="AG154" s="31">
        <f t="shared" si="126"/>
        <v>0</v>
      </c>
      <c r="AH154" s="615"/>
      <c r="AI154" s="31">
        <f t="shared" si="127"/>
        <v>0</v>
      </c>
      <c r="AJ154" s="31">
        <f t="shared" si="128"/>
        <v>0</v>
      </c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</row>
    <row r="155" spans="2:49" s="306" customFormat="1" ht="13" outlineLevel="1">
      <c r="B155" s="458"/>
      <c r="C155" s="551"/>
      <c r="D155" s="32" t="s">
        <v>1757</v>
      </c>
      <c r="E155" s="551"/>
      <c r="F155" s="461"/>
      <c r="G155" s="367" t="s">
        <v>12</v>
      </c>
      <c r="H155" s="27" t="s">
        <v>13</v>
      </c>
      <c r="I155" s="29">
        <v>7.8000000000000007</v>
      </c>
      <c r="J155" s="29">
        <v>8</v>
      </c>
      <c r="K155" s="253">
        <v>0</v>
      </c>
      <c r="L155" s="31" t="s">
        <v>1155</v>
      </c>
      <c r="M155" s="31" t="s">
        <v>1155</v>
      </c>
      <c r="N155" s="31" t="s">
        <v>1142</v>
      </c>
      <c r="O155" s="31" t="s">
        <v>1155</v>
      </c>
      <c r="P155" s="31" t="s">
        <v>1142</v>
      </c>
      <c r="Q155" s="31" t="s">
        <v>1695</v>
      </c>
      <c r="R155" s="542"/>
      <c r="S155" s="253"/>
      <c r="T155" s="31">
        <f t="shared" si="122"/>
        <v>0</v>
      </c>
      <c r="U155" s="616"/>
      <c r="V155" s="616"/>
      <c r="W155" s="48"/>
      <c r="X155" s="31">
        <f t="shared" si="129"/>
        <v>0</v>
      </c>
      <c r="Z155" s="48"/>
      <c r="AA155" s="31">
        <f t="shared" si="123"/>
        <v>0</v>
      </c>
      <c r="AB155" s="48"/>
      <c r="AC155" s="31">
        <f t="shared" si="124"/>
        <v>0</v>
      </c>
      <c r="AD155" s="616"/>
      <c r="AE155" s="48"/>
      <c r="AF155" s="31">
        <f t="shared" si="125"/>
        <v>0</v>
      </c>
      <c r="AG155" s="31">
        <f t="shared" si="126"/>
        <v>0</v>
      </c>
      <c r="AH155" s="616"/>
      <c r="AI155" s="31">
        <f t="shared" si="127"/>
        <v>0</v>
      </c>
      <c r="AJ155" s="31">
        <f t="shared" si="128"/>
        <v>0</v>
      </c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</row>
    <row r="156" spans="2:49" s="306" customFormat="1" ht="13" outlineLevel="1">
      <c r="B156" s="458"/>
      <c r="C156" s="551"/>
      <c r="D156" s="32" t="s">
        <v>1778</v>
      </c>
      <c r="E156" s="551"/>
      <c r="F156" s="461"/>
      <c r="G156" s="367" t="s">
        <v>12</v>
      </c>
      <c r="H156" s="27" t="s">
        <v>13</v>
      </c>
      <c r="I156" s="29">
        <v>10.200000000000001</v>
      </c>
      <c r="J156" s="29">
        <v>10</v>
      </c>
      <c r="K156" s="253">
        <v>0</v>
      </c>
      <c r="L156" s="31" t="s">
        <v>1155</v>
      </c>
      <c r="M156" s="31" t="s">
        <v>1155</v>
      </c>
      <c r="N156" s="31" t="s">
        <v>1142</v>
      </c>
      <c r="O156" s="31" t="s">
        <v>1155</v>
      </c>
      <c r="P156" s="31" t="s">
        <v>1142</v>
      </c>
      <c r="Q156" s="31" t="s">
        <v>1695</v>
      </c>
      <c r="R156" s="542"/>
      <c r="S156" s="253"/>
      <c r="T156" s="31">
        <f t="shared" si="122"/>
        <v>0</v>
      </c>
      <c r="U156" s="616"/>
      <c r="V156" s="616"/>
      <c r="W156" s="48"/>
      <c r="X156" s="31">
        <f t="shared" si="129"/>
        <v>0</v>
      </c>
      <c r="Z156" s="48"/>
      <c r="AA156" s="31">
        <f t="shared" si="123"/>
        <v>0</v>
      </c>
      <c r="AB156" s="48"/>
      <c r="AC156" s="31">
        <f t="shared" si="124"/>
        <v>0</v>
      </c>
      <c r="AD156" s="616"/>
      <c r="AE156" s="48"/>
      <c r="AF156" s="31">
        <f t="shared" si="125"/>
        <v>0</v>
      </c>
      <c r="AG156" s="31">
        <f t="shared" si="126"/>
        <v>0</v>
      </c>
      <c r="AH156" s="616"/>
      <c r="AI156" s="31">
        <f t="shared" si="127"/>
        <v>0</v>
      </c>
      <c r="AJ156" s="31">
        <f t="shared" si="128"/>
        <v>0</v>
      </c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</row>
    <row r="157" spans="2:49" s="306" customFormat="1" ht="13" outlineLevel="1">
      <c r="B157" s="458"/>
      <c r="C157" s="551"/>
      <c r="D157" s="32" t="s">
        <v>1779</v>
      </c>
      <c r="E157" s="551"/>
      <c r="F157" s="461"/>
      <c r="G157" s="367" t="s">
        <v>12</v>
      </c>
      <c r="H157" s="27" t="s">
        <v>13</v>
      </c>
      <c r="I157" s="29">
        <v>10.200000000000001</v>
      </c>
      <c r="J157" s="29">
        <v>1</v>
      </c>
      <c r="K157" s="253">
        <v>0</v>
      </c>
      <c r="L157" s="31" t="s">
        <v>1155</v>
      </c>
      <c r="M157" s="31" t="s">
        <v>1155</v>
      </c>
      <c r="N157" s="31" t="s">
        <v>1142</v>
      </c>
      <c r="O157" s="31" t="s">
        <v>1155</v>
      </c>
      <c r="P157" s="31" t="s">
        <v>1142</v>
      </c>
      <c r="Q157" s="31" t="s">
        <v>1695</v>
      </c>
      <c r="R157" s="542"/>
      <c r="S157" s="253"/>
      <c r="T157" s="31">
        <f t="shared" si="122"/>
        <v>0</v>
      </c>
      <c r="U157" s="616"/>
      <c r="V157" s="616"/>
      <c r="W157" s="48"/>
      <c r="X157" s="31">
        <f t="shared" si="129"/>
        <v>0</v>
      </c>
      <c r="Z157" s="48"/>
      <c r="AA157" s="31">
        <f t="shared" si="123"/>
        <v>0</v>
      </c>
      <c r="AB157" s="48"/>
      <c r="AC157" s="31">
        <f t="shared" si="124"/>
        <v>0</v>
      </c>
      <c r="AD157" s="616"/>
      <c r="AE157" s="48"/>
      <c r="AF157" s="31">
        <f t="shared" si="125"/>
        <v>0</v>
      </c>
      <c r="AG157" s="31">
        <f t="shared" si="126"/>
        <v>0</v>
      </c>
      <c r="AH157" s="616"/>
      <c r="AI157" s="31">
        <f t="shared" si="127"/>
        <v>0</v>
      </c>
      <c r="AJ157" s="31">
        <f t="shared" si="128"/>
        <v>0</v>
      </c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</row>
    <row r="158" spans="2:49" s="306" customFormat="1" ht="13" outlineLevel="1">
      <c r="B158" s="459"/>
      <c r="C158" s="552"/>
      <c r="D158" s="32" t="s">
        <v>1780</v>
      </c>
      <c r="E158" s="552"/>
      <c r="F158" s="462"/>
      <c r="G158" s="367" t="s">
        <v>12</v>
      </c>
      <c r="H158" s="27" t="s">
        <v>13</v>
      </c>
      <c r="I158" s="29">
        <v>120</v>
      </c>
      <c r="J158" s="29">
        <v>0</v>
      </c>
      <c r="K158" s="253">
        <v>0</v>
      </c>
      <c r="L158" s="31" t="s">
        <v>1155</v>
      </c>
      <c r="M158" s="31" t="s">
        <v>1155</v>
      </c>
      <c r="N158" s="31" t="s">
        <v>1142</v>
      </c>
      <c r="O158" s="31" t="s">
        <v>1155</v>
      </c>
      <c r="P158" s="31" t="s">
        <v>1142</v>
      </c>
      <c r="Q158" s="31" t="s">
        <v>1695</v>
      </c>
      <c r="R158" s="543"/>
      <c r="S158" s="253"/>
      <c r="T158" s="31">
        <f t="shared" si="122"/>
        <v>0</v>
      </c>
      <c r="U158" s="617"/>
      <c r="V158" s="617"/>
      <c r="W158" s="48"/>
      <c r="X158" s="31">
        <f t="shared" si="129"/>
        <v>0</v>
      </c>
      <c r="Z158" s="48"/>
      <c r="AA158" s="31">
        <f t="shared" si="123"/>
        <v>0</v>
      </c>
      <c r="AB158" s="48"/>
      <c r="AC158" s="31">
        <f t="shared" si="124"/>
        <v>0</v>
      </c>
      <c r="AD158" s="617"/>
      <c r="AE158" s="48"/>
      <c r="AF158" s="31">
        <f t="shared" si="125"/>
        <v>0</v>
      </c>
      <c r="AG158" s="31">
        <f t="shared" si="126"/>
        <v>0</v>
      </c>
      <c r="AH158" s="617"/>
      <c r="AI158" s="31">
        <f t="shared" si="127"/>
        <v>0</v>
      </c>
      <c r="AJ158" s="31">
        <f t="shared" si="128"/>
        <v>0</v>
      </c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</row>
    <row r="159" spans="2:49" s="306" customFormat="1" ht="13.75" customHeight="1" outlineLevel="1">
      <c r="B159" s="457" t="s">
        <v>99</v>
      </c>
      <c r="C159" s="550" t="s">
        <v>1781</v>
      </c>
      <c r="D159" s="32" t="s">
        <v>1729</v>
      </c>
      <c r="E159" s="550" t="s">
        <v>1782</v>
      </c>
      <c r="F159" s="460">
        <v>43297</v>
      </c>
      <c r="G159" s="367" t="s">
        <v>12</v>
      </c>
      <c r="H159" s="27" t="s">
        <v>13</v>
      </c>
      <c r="I159" s="29">
        <v>15</v>
      </c>
      <c r="J159" s="29">
        <v>15</v>
      </c>
      <c r="K159" s="253">
        <v>0</v>
      </c>
      <c r="L159" s="31" t="s">
        <v>1155</v>
      </c>
      <c r="M159" s="31" t="s">
        <v>1155</v>
      </c>
      <c r="N159" s="31" t="s">
        <v>1708</v>
      </c>
      <c r="O159" s="31" t="s">
        <v>1703</v>
      </c>
      <c r="P159" s="31" t="s">
        <v>1142</v>
      </c>
      <c r="Q159" s="31" t="s">
        <v>1142</v>
      </c>
      <c r="R159" s="541" t="s">
        <v>1783</v>
      </c>
      <c r="S159" s="253"/>
      <c r="T159" s="31">
        <f t="shared" si="122"/>
        <v>0</v>
      </c>
      <c r="U159" s="615"/>
      <c r="V159" s="615"/>
      <c r="W159" s="48"/>
      <c r="X159" s="31">
        <f t="shared" si="129"/>
        <v>0</v>
      </c>
      <c r="Z159" s="48"/>
      <c r="AA159" s="31">
        <f t="shared" si="123"/>
        <v>0</v>
      </c>
      <c r="AB159" s="48"/>
      <c r="AC159" s="31">
        <f t="shared" si="124"/>
        <v>0</v>
      </c>
      <c r="AD159" s="615"/>
      <c r="AE159" s="48"/>
      <c r="AF159" s="31">
        <f t="shared" si="125"/>
        <v>0</v>
      </c>
      <c r="AG159" s="31">
        <f t="shared" si="126"/>
        <v>0</v>
      </c>
      <c r="AH159" s="615"/>
      <c r="AI159" s="31">
        <f t="shared" si="127"/>
        <v>0</v>
      </c>
      <c r="AJ159" s="31">
        <f t="shared" si="128"/>
        <v>0</v>
      </c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</row>
    <row r="160" spans="2:49" s="306" customFormat="1" ht="13" outlineLevel="1">
      <c r="B160" s="458"/>
      <c r="C160" s="551"/>
      <c r="D160" s="32" t="s">
        <v>1763</v>
      </c>
      <c r="E160" s="551"/>
      <c r="F160" s="461"/>
      <c r="G160" s="367" t="s">
        <v>12</v>
      </c>
      <c r="H160" s="27" t="s">
        <v>13</v>
      </c>
      <c r="I160" s="29">
        <v>60</v>
      </c>
      <c r="J160" s="29">
        <v>240</v>
      </c>
      <c r="K160" s="253">
        <v>0</v>
      </c>
      <c r="L160" s="31" t="s">
        <v>1155</v>
      </c>
      <c r="M160" s="31" t="s">
        <v>1155</v>
      </c>
      <c r="N160" s="31" t="s">
        <v>1708</v>
      </c>
      <c r="O160" s="31" t="s">
        <v>1691</v>
      </c>
      <c r="P160" s="31" t="s">
        <v>1761</v>
      </c>
      <c r="Q160" s="31" t="s">
        <v>1693</v>
      </c>
      <c r="R160" s="542"/>
      <c r="S160" s="253"/>
      <c r="T160" s="31">
        <f t="shared" si="122"/>
        <v>0</v>
      </c>
      <c r="U160" s="616"/>
      <c r="V160" s="616"/>
      <c r="W160" s="48"/>
      <c r="X160" s="31">
        <f t="shared" si="129"/>
        <v>0</v>
      </c>
      <c r="Z160" s="48"/>
      <c r="AA160" s="31">
        <f t="shared" si="123"/>
        <v>0</v>
      </c>
      <c r="AB160" s="48"/>
      <c r="AC160" s="31">
        <f t="shared" si="124"/>
        <v>0</v>
      </c>
      <c r="AD160" s="616"/>
      <c r="AE160" s="48"/>
      <c r="AF160" s="31">
        <f t="shared" si="125"/>
        <v>0</v>
      </c>
      <c r="AG160" s="31">
        <f t="shared" si="126"/>
        <v>0</v>
      </c>
      <c r="AH160" s="616"/>
      <c r="AI160" s="31">
        <f t="shared" si="127"/>
        <v>0</v>
      </c>
      <c r="AJ160" s="31">
        <f t="shared" si="128"/>
        <v>0</v>
      </c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</row>
    <row r="161" spans="2:49" s="306" customFormat="1" ht="13" outlineLevel="1">
      <c r="B161" s="458"/>
      <c r="C161" s="551"/>
      <c r="D161" s="32" t="s">
        <v>1784</v>
      </c>
      <c r="E161" s="551"/>
      <c r="F161" s="461"/>
      <c r="G161" s="367" t="s">
        <v>12</v>
      </c>
      <c r="H161" s="27" t="s">
        <v>13</v>
      </c>
      <c r="I161" s="29">
        <v>10.200000000000001</v>
      </c>
      <c r="J161" s="29">
        <v>490</v>
      </c>
      <c r="K161" s="253">
        <v>0</v>
      </c>
      <c r="L161" s="31" t="s">
        <v>1155</v>
      </c>
      <c r="M161" s="31" t="s">
        <v>1155</v>
      </c>
      <c r="N161" s="31" t="s">
        <v>1708</v>
      </c>
      <c r="O161" s="31" t="s">
        <v>1691</v>
      </c>
      <c r="P161" s="31" t="s">
        <v>1761</v>
      </c>
      <c r="Q161" s="31" t="s">
        <v>1693</v>
      </c>
      <c r="R161" s="542"/>
      <c r="S161" s="253"/>
      <c r="T161" s="31">
        <f t="shared" si="122"/>
        <v>0</v>
      </c>
      <c r="U161" s="616"/>
      <c r="V161" s="616"/>
      <c r="W161" s="48"/>
      <c r="X161" s="31">
        <f t="shared" si="129"/>
        <v>0</v>
      </c>
      <c r="Z161" s="48"/>
      <c r="AA161" s="31">
        <f t="shared" si="123"/>
        <v>0</v>
      </c>
      <c r="AB161" s="48"/>
      <c r="AC161" s="31">
        <f t="shared" si="124"/>
        <v>0</v>
      </c>
      <c r="AD161" s="616"/>
      <c r="AE161" s="48"/>
      <c r="AF161" s="31">
        <f t="shared" si="125"/>
        <v>0</v>
      </c>
      <c r="AG161" s="31">
        <f t="shared" si="126"/>
        <v>0</v>
      </c>
      <c r="AH161" s="616"/>
      <c r="AI161" s="31">
        <f t="shared" si="127"/>
        <v>0</v>
      </c>
      <c r="AJ161" s="31">
        <f t="shared" si="128"/>
        <v>0</v>
      </c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</row>
    <row r="162" spans="2:49" s="306" customFormat="1" ht="39" outlineLevel="1">
      <c r="B162" s="458"/>
      <c r="C162" s="551"/>
      <c r="D162" s="32" t="s">
        <v>1785</v>
      </c>
      <c r="E162" s="551"/>
      <c r="F162" s="461"/>
      <c r="G162" s="367" t="s">
        <v>12</v>
      </c>
      <c r="H162" s="27" t="s">
        <v>13</v>
      </c>
      <c r="I162" s="29">
        <v>60</v>
      </c>
      <c r="J162" s="29">
        <v>240</v>
      </c>
      <c r="K162" s="253">
        <v>0</v>
      </c>
      <c r="L162" s="31" t="s">
        <v>1155</v>
      </c>
      <c r="M162" s="31" t="s">
        <v>1155</v>
      </c>
      <c r="N162" s="31" t="s">
        <v>1708</v>
      </c>
      <c r="O162" s="31" t="s">
        <v>1691</v>
      </c>
      <c r="P162" s="31" t="s">
        <v>1761</v>
      </c>
      <c r="Q162" s="31" t="s">
        <v>1703</v>
      </c>
      <c r="R162" s="542"/>
      <c r="S162" s="253"/>
      <c r="T162" s="31">
        <f t="shared" si="122"/>
        <v>0</v>
      </c>
      <c r="U162" s="616"/>
      <c r="V162" s="616"/>
      <c r="W162" s="48"/>
      <c r="X162" s="31">
        <f t="shared" si="129"/>
        <v>0</v>
      </c>
      <c r="Z162" s="48"/>
      <c r="AA162" s="31">
        <f t="shared" si="123"/>
        <v>0</v>
      </c>
      <c r="AB162" s="48"/>
      <c r="AC162" s="31">
        <f t="shared" si="124"/>
        <v>0</v>
      </c>
      <c r="AD162" s="616"/>
      <c r="AE162" s="48"/>
      <c r="AF162" s="31">
        <f t="shared" si="125"/>
        <v>0</v>
      </c>
      <c r="AG162" s="31">
        <f t="shared" si="126"/>
        <v>0</v>
      </c>
      <c r="AH162" s="616"/>
      <c r="AI162" s="31">
        <f t="shared" si="127"/>
        <v>0</v>
      </c>
      <c r="AJ162" s="31">
        <f t="shared" si="128"/>
        <v>0</v>
      </c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</row>
    <row r="163" spans="2:49" s="306" customFormat="1" ht="13" outlineLevel="1">
      <c r="B163" s="458"/>
      <c r="C163" s="551"/>
      <c r="D163" s="32" t="s">
        <v>385</v>
      </c>
      <c r="E163" s="551"/>
      <c r="F163" s="461"/>
      <c r="G163" s="367" t="s">
        <v>12</v>
      </c>
      <c r="H163" s="27" t="s">
        <v>13</v>
      </c>
      <c r="I163" s="29">
        <v>10.200000000000001</v>
      </c>
      <c r="J163" s="29">
        <v>630</v>
      </c>
      <c r="K163" s="253">
        <v>0</v>
      </c>
      <c r="L163" s="31" t="s">
        <v>1155</v>
      </c>
      <c r="M163" s="31" t="s">
        <v>1155</v>
      </c>
      <c r="N163" s="31" t="s">
        <v>1708</v>
      </c>
      <c r="O163" s="31" t="s">
        <v>1691</v>
      </c>
      <c r="P163" s="31" t="s">
        <v>1761</v>
      </c>
      <c r="Q163" s="31" t="s">
        <v>1693</v>
      </c>
      <c r="R163" s="542"/>
      <c r="S163" s="253"/>
      <c r="T163" s="31">
        <f t="shared" si="122"/>
        <v>0</v>
      </c>
      <c r="U163" s="616"/>
      <c r="V163" s="616"/>
      <c r="W163" s="48"/>
      <c r="X163" s="31">
        <f t="shared" si="129"/>
        <v>0</v>
      </c>
      <c r="Z163" s="48"/>
      <c r="AA163" s="31">
        <f t="shared" si="123"/>
        <v>0</v>
      </c>
      <c r="AB163" s="48"/>
      <c r="AC163" s="31">
        <f t="shared" si="124"/>
        <v>0</v>
      </c>
      <c r="AD163" s="616"/>
      <c r="AE163" s="48"/>
      <c r="AF163" s="31">
        <f t="shared" si="125"/>
        <v>0</v>
      </c>
      <c r="AG163" s="31">
        <f t="shared" si="126"/>
        <v>0</v>
      </c>
      <c r="AH163" s="616"/>
      <c r="AI163" s="31">
        <f t="shared" si="127"/>
        <v>0</v>
      </c>
      <c r="AJ163" s="31">
        <f t="shared" si="128"/>
        <v>0</v>
      </c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</row>
    <row r="164" spans="2:49" s="306" customFormat="1" ht="13" outlineLevel="1">
      <c r="B164" s="458"/>
      <c r="C164" s="551"/>
      <c r="D164" s="32" t="s">
        <v>1786</v>
      </c>
      <c r="E164" s="551"/>
      <c r="F164" s="461"/>
      <c r="G164" s="367" t="s">
        <v>12</v>
      </c>
      <c r="H164" s="27" t="s">
        <v>13</v>
      </c>
      <c r="I164" s="29">
        <v>60</v>
      </c>
      <c r="J164" s="29">
        <v>100</v>
      </c>
      <c r="K164" s="253">
        <v>0</v>
      </c>
      <c r="L164" s="31" t="s">
        <v>1155</v>
      </c>
      <c r="M164" s="31" t="s">
        <v>1155</v>
      </c>
      <c r="N164" s="31" t="s">
        <v>1708</v>
      </c>
      <c r="O164" s="31" t="s">
        <v>1691</v>
      </c>
      <c r="P164" s="31" t="s">
        <v>1761</v>
      </c>
      <c r="Q164" s="31" t="s">
        <v>1703</v>
      </c>
      <c r="R164" s="542"/>
      <c r="S164" s="253"/>
      <c r="T164" s="31">
        <f t="shared" si="122"/>
        <v>0</v>
      </c>
      <c r="U164" s="616"/>
      <c r="V164" s="616"/>
      <c r="W164" s="48"/>
      <c r="X164" s="31">
        <f t="shared" si="129"/>
        <v>0</v>
      </c>
      <c r="Z164" s="48"/>
      <c r="AA164" s="31">
        <f t="shared" si="123"/>
        <v>0</v>
      </c>
      <c r="AB164" s="48"/>
      <c r="AC164" s="31">
        <f t="shared" si="124"/>
        <v>0</v>
      </c>
      <c r="AD164" s="616"/>
      <c r="AE164" s="48"/>
      <c r="AF164" s="31">
        <f t="shared" si="125"/>
        <v>0</v>
      </c>
      <c r="AG164" s="31">
        <f t="shared" si="126"/>
        <v>0</v>
      </c>
      <c r="AH164" s="616"/>
      <c r="AI164" s="31">
        <f t="shared" si="127"/>
        <v>0</v>
      </c>
      <c r="AJ164" s="31">
        <f t="shared" si="128"/>
        <v>0</v>
      </c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</row>
    <row r="165" spans="2:49" s="306" customFormat="1" ht="13" outlineLevel="1">
      <c r="B165" s="458"/>
      <c r="C165" s="551"/>
      <c r="D165" s="32" t="s">
        <v>1765</v>
      </c>
      <c r="E165" s="551"/>
      <c r="F165" s="461"/>
      <c r="G165" s="367" t="s">
        <v>12</v>
      </c>
      <c r="H165" s="27" t="s">
        <v>13</v>
      </c>
      <c r="I165" s="29">
        <v>60</v>
      </c>
      <c r="J165" s="29">
        <v>60</v>
      </c>
      <c r="K165" s="253">
        <v>0</v>
      </c>
      <c r="L165" s="31" t="s">
        <v>1155</v>
      </c>
      <c r="M165" s="31" t="s">
        <v>1155</v>
      </c>
      <c r="N165" s="31" t="s">
        <v>1708</v>
      </c>
      <c r="O165" s="31" t="s">
        <v>1691</v>
      </c>
      <c r="P165" s="31" t="s">
        <v>1761</v>
      </c>
      <c r="Q165" s="31" t="s">
        <v>1693</v>
      </c>
      <c r="R165" s="542"/>
      <c r="S165" s="253"/>
      <c r="T165" s="31">
        <f t="shared" si="122"/>
        <v>0</v>
      </c>
      <c r="U165" s="616"/>
      <c r="V165" s="616"/>
      <c r="W165" s="48"/>
      <c r="X165" s="31">
        <f t="shared" si="129"/>
        <v>0</v>
      </c>
      <c r="Z165" s="48"/>
      <c r="AA165" s="31">
        <f t="shared" si="123"/>
        <v>0</v>
      </c>
      <c r="AB165" s="48"/>
      <c r="AC165" s="31">
        <f t="shared" si="124"/>
        <v>0</v>
      </c>
      <c r="AD165" s="616"/>
      <c r="AE165" s="48"/>
      <c r="AF165" s="31">
        <f t="shared" si="125"/>
        <v>0</v>
      </c>
      <c r="AG165" s="31">
        <f t="shared" si="126"/>
        <v>0</v>
      </c>
      <c r="AH165" s="616"/>
      <c r="AI165" s="31">
        <f t="shared" si="127"/>
        <v>0</v>
      </c>
      <c r="AJ165" s="31">
        <f t="shared" si="128"/>
        <v>0</v>
      </c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</row>
    <row r="166" spans="2:49" s="306" customFormat="1" ht="13" outlineLevel="1">
      <c r="B166" s="459"/>
      <c r="C166" s="552"/>
      <c r="D166" s="32" t="s">
        <v>454</v>
      </c>
      <c r="E166" s="552"/>
      <c r="F166" s="462"/>
      <c r="G166" s="367" t="s">
        <v>12</v>
      </c>
      <c r="H166" s="27" t="s">
        <v>13</v>
      </c>
      <c r="I166" s="29">
        <v>4.8</v>
      </c>
      <c r="J166" s="29">
        <v>485</v>
      </c>
      <c r="K166" s="253">
        <v>0</v>
      </c>
      <c r="L166" s="31" t="s">
        <v>1155</v>
      </c>
      <c r="M166" s="31" t="s">
        <v>1155</v>
      </c>
      <c r="N166" s="31" t="s">
        <v>1708</v>
      </c>
      <c r="O166" s="31" t="s">
        <v>1691</v>
      </c>
      <c r="P166" s="31" t="s">
        <v>1761</v>
      </c>
      <c r="Q166" s="31" t="s">
        <v>1693</v>
      </c>
      <c r="R166" s="543"/>
      <c r="S166" s="253"/>
      <c r="T166" s="31">
        <f t="shared" si="122"/>
        <v>0</v>
      </c>
      <c r="U166" s="617"/>
      <c r="V166" s="617"/>
      <c r="W166" s="48"/>
      <c r="X166" s="31">
        <f t="shared" si="129"/>
        <v>0</v>
      </c>
      <c r="Z166" s="48"/>
      <c r="AA166" s="31">
        <f t="shared" si="123"/>
        <v>0</v>
      </c>
      <c r="AB166" s="48"/>
      <c r="AC166" s="31">
        <f t="shared" si="124"/>
        <v>0</v>
      </c>
      <c r="AD166" s="617"/>
      <c r="AE166" s="48"/>
      <c r="AF166" s="31">
        <f t="shared" si="125"/>
        <v>0</v>
      </c>
      <c r="AG166" s="31">
        <f t="shared" si="126"/>
        <v>0</v>
      </c>
      <c r="AH166" s="617"/>
      <c r="AI166" s="31">
        <f t="shared" si="127"/>
        <v>0</v>
      </c>
      <c r="AJ166" s="31">
        <f t="shared" si="128"/>
        <v>0</v>
      </c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</row>
    <row r="167" spans="2:49" s="306" customFormat="1" ht="13" outlineLevel="1">
      <c r="B167" s="457" t="s">
        <v>100</v>
      </c>
      <c r="C167" s="550" t="s">
        <v>101</v>
      </c>
      <c r="D167" s="32" t="s">
        <v>1746</v>
      </c>
      <c r="E167" s="550" t="s">
        <v>90</v>
      </c>
      <c r="F167" s="460">
        <v>42930</v>
      </c>
      <c r="G167" s="356" t="s">
        <v>12</v>
      </c>
      <c r="H167" s="27" t="s">
        <v>13</v>
      </c>
      <c r="I167" s="33">
        <v>6.0000000894069672</v>
      </c>
      <c r="J167" s="33">
        <v>120</v>
      </c>
      <c r="K167" s="253">
        <v>0</v>
      </c>
      <c r="L167" s="31" t="s">
        <v>1155</v>
      </c>
      <c r="M167" s="31" t="s">
        <v>1155</v>
      </c>
      <c r="N167" s="31" t="s">
        <v>1695</v>
      </c>
      <c r="O167" s="31" t="s">
        <v>1691</v>
      </c>
      <c r="P167" s="31" t="s">
        <v>1759</v>
      </c>
      <c r="Q167" s="31" t="s">
        <v>1693</v>
      </c>
      <c r="R167" s="541" t="s">
        <v>1787</v>
      </c>
      <c r="S167" s="253"/>
      <c r="T167" s="31">
        <f t="shared" si="122"/>
        <v>0</v>
      </c>
      <c r="U167" s="615"/>
      <c r="V167" s="615"/>
      <c r="W167" s="48"/>
      <c r="X167" s="31">
        <f t="shared" si="129"/>
        <v>0</v>
      </c>
      <c r="Z167" s="48"/>
      <c r="AA167" s="31">
        <f t="shared" si="123"/>
        <v>0</v>
      </c>
      <c r="AB167" s="48"/>
      <c r="AC167" s="31">
        <f t="shared" si="124"/>
        <v>0</v>
      </c>
      <c r="AD167" s="615"/>
      <c r="AE167" s="48"/>
      <c r="AF167" s="31">
        <f t="shared" si="125"/>
        <v>0</v>
      </c>
      <c r="AG167" s="31">
        <f t="shared" si="126"/>
        <v>0</v>
      </c>
      <c r="AH167" s="615"/>
      <c r="AI167" s="31">
        <f t="shared" si="127"/>
        <v>0</v>
      </c>
      <c r="AJ167" s="31">
        <f t="shared" si="128"/>
        <v>0</v>
      </c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</row>
    <row r="168" spans="2:49" s="306" customFormat="1" ht="13" outlineLevel="1">
      <c r="B168" s="458"/>
      <c r="C168" s="551"/>
      <c r="D168" s="32" t="s">
        <v>1788</v>
      </c>
      <c r="E168" s="551"/>
      <c r="F168" s="461"/>
      <c r="G168" s="356" t="s">
        <v>12</v>
      </c>
      <c r="H168" s="27" t="s">
        <v>13</v>
      </c>
      <c r="I168" s="33">
        <v>18.000000715255737</v>
      </c>
      <c r="J168" s="33">
        <v>0</v>
      </c>
      <c r="K168" s="253">
        <v>0</v>
      </c>
      <c r="L168" s="31" t="s">
        <v>1155</v>
      </c>
      <c r="M168" s="31" t="s">
        <v>1155</v>
      </c>
      <c r="N168" s="31" t="s">
        <v>1695</v>
      </c>
      <c r="O168" s="31" t="s">
        <v>1691</v>
      </c>
      <c r="P168" s="31" t="s">
        <v>1759</v>
      </c>
      <c r="Q168" s="31" t="s">
        <v>1693</v>
      </c>
      <c r="R168" s="542"/>
      <c r="S168" s="253"/>
      <c r="T168" s="31">
        <f t="shared" si="122"/>
        <v>0</v>
      </c>
      <c r="U168" s="616"/>
      <c r="V168" s="616"/>
      <c r="W168" s="48"/>
      <c r="X168" s="31">
        <f t="shared" si="129"/>
        <v>0</v>
      </c>
      <c r="Z168" s="48"/>
      <c r="AA168" s="31">
        <f t="shared" si="123"/>
        <v>0</v>
      </c>
      <c r="AB168" s="48"/>
      <c r="AC168" s="31">
        <f t="shared" si="124"/>
        <v>0</v>
      </c>
      <c r="AD168" s="616"/>
      <c r="AE168" s="48"/>
      <c r="AF168" s="31">
        <f t="shared" si="125"/>
        <v>0</v>
      </c>
      <c r="AG168" s="31">
        <f t="shared" si="126"/>
        <v>0</v>
      </c>
      <c r="AH168" s="616"/>
      <c r="AI168" s="31">
        <f t="shared" si="127"/>
        <v>0</v>
      </c>
      <c r="AJ168" s="31">
        <f t="shared" si="128"/>
        <v>0</v>
      </c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</row>
    <row r="169" spans="2:49" s="306" customFormat="1" ht="13" outlineLevel="1">
      <c r="B169" s="458"/>
      <c r="C169" s="551"/>
      <c r="D169" s="32" t="s">
        <v>1789</v>
      </c>
      <c r="E169" s="551"/>
      <c r="F169" s="461"/>
      <c r="G169" s="356" t="s">
        <v>12</v>
      </c>
      <c r="H169" s="27" t="s">
        <v>13</v>
      </c>
      <c r="I169" s="33">
        <v>60</v>
      </c>
      <c r="J169" s="33">
        <v>0</v>
      </c>
      <c r="K169" s="253">
        <v>0</v>
      </c>
      <c r="L169" s="31" t="s">
        <v>1155</v>
      </c>
      <c r="M169" s="31" t="s">
        <v>1155</v>
      </c>
      <c r="N169" s="31" t="s">
        <v>1695</v>
      </c>
      <c r="O169" s="31" t="s">
        <v>1691</v>
      </c>
      <c r="P169" s="31" t="s">
        <v>1759</v>
      </c>
      <c r="Q169" s="31" t="s">
        <v>1693</v>
      </c>
      <c r="R169" s="542"/>
      <c r="S169" s="253"/>
      <c r="T169" s="31">
        <f t="shared" ref="T169:T227" si="130">SUMIF(S169,"Y",I169)</f>
        <v>0</v>
      </c>
      <c r="U169" s="616"/>
      <c r="V169" s="616"/>
      <c r="W169" s="48"/>
      <c r="X169" s="31">
        <f t="shared" si="129"/>
        <v>0</v>
      </c>
      <c r="Z169" s="48"/>
      <c r="AA169" s="31">
        <f t="shared" ref="AA169:AA227" si="131">SUMIF(Z169,"Y",K169)*W169</f>
        <v>0</v>
      </c>
      <c r="AB169" s="48"/>
      <c r="AC169" s="31">
        <f t="shared" ref="AC169:AC227" si="132">(I169-AA169)*COUNTIF(AK169:AT169,"L")</f>
        <v>0</v>
      </c>
      <c r="AD169" s="616"/>
      <c r="AE169" s="48"/>
      <c r="AF169" s="31">
        <f t="shared" ref="AF169:AF227" si="133">IFERROR(COUNTIF(AK169:AT169,"S")/(COUNTIF(AK169:AT169,"V")+COUNTIF(AK169:AT169,"S")),0)</f>
        <v>0</v>
      </c>
      <c r="AG169" s="31">
        <f t="shared" ref="AG169:AG227" si="134">(X169-AA169-AC169)*AF169</f>
        <v>0</v>
      </c>
      <c r="AH169" s="616"/>
      <c r="AI169" s="31">
        <f t="shared" ref="AI169:AI227" si="135">COUNTIF(AK169:AT169,"V")</f>
        <v>0</v>
      </c>
      <c r="AJ169" s="31">
        <f t="shared" ref="AJ169:AJ227" si="136">X169-AA169-AC169-AG169</f>
        <v>0</v>
      </c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</row>
    <row r="170" spans="2:49" s="306" customFormat="1" ht="13" outlineLevel="1">
      <c r="B170" s="458"/>
      <c r="C170" s="551"/>
      <c r="D170" s="32" t="s">
        <v>1765</v>
      </c>
      <c r="E170" s="551"/>
      <c r="F170" s="461"/>
      <c r="G170" s="356" t="s">
        <v>12</v>
      </c>
      <c r="H170" s="27" t="s">
        <v>13</v>
      </c>
      <c r="I170" s="33">
        <v>20.000000596046448</v>
      </c>
      <c r="J170" s="33">
        <v>120</v>
      </c>
      <c r="K170" s="253">
        <v>0</v>
      </c>
      <c r="L170" s="31" t="s">
        <v>1155</v>
      </c>
      <c r="M170" s="31" t="s">
        <v>1155</v>
      </c>
      <c r="N170" s="31" t="s">
        <v>1695</v>
      </c>
      <c r="O170" s="31" t="s">
        <v>1691</v>
      </c>
      <c r="P170" s="31" t="s">
        <v>1759</v>
      </c>
      <c r="Q170" s="31" t="s">
        <v>1703</v>
      </c>
      <c r="R170" s="542"/>
      <c r="S170" s="253"/>
      <c r="T170" s="31">
        <f t="shared" si="130"/>
        <v>0</v>
      </c>
      <c r="U170" s="616"/>
      <c r="V170" s="616"/>
      <c r="W170" s="48"/>
      <c r="X170" s="31">
        <f t="shared" si="129"/>
        <v>0</v>
      </c>
      <c r="Z170" s="48"/>
      <c r="AA170" s="31">
        <f t="shared" si="131"/>
        <v>0</v>
      </c>
      <c r="AB170" s="48"/>
      <c r="AC170" s="31">
        <f t="shared" si="132"/>
        <v>0</v>
      </c>
      <c r="AD170" s="616"/>
      <c r="AE170" s="48"/>
      <c r="AF170" s="31">
        <f t="shared" si="133"/>
        <v>0</v>
      </c>
      <c r="AG170" s="31">
        <f t="shared" si="134"/>
        <v>0</v>
      </c>
      <c r="AH170" s="616"/>
      <c r="AI170" s="31">
        <f t="shared" si="135"/>
        <v>0</v>
      </c>
      <c r="AJ170" s="31">
        <f t="shared" si="136"/>
        <v>0</v>
      </c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</row>
    <row r="171" spans="2:49" s="306" customFormat="1" ht="13" outlineLevel="1">
      <c r="B171" s="458"/>
      <c r="C171" s="551"/>
      <c r="D171" s="32" t="s">
        <v>1790</v>
      </c>
      <c r="E171" s="551"/>
      <c r="F171" s="461"/>
      <c r="G171" s="356" t="s">
        <v>12</v>
      </c>
      <c r="H171" s="27" t="s">
        <v>24</v>
      </c>
      <c r="I171" s="33">
        <v>30</v>
      </c>
      <c r="J171" s="33">
        <v>30</v>
      </c>
      <c r="K171" s="253">
        <v>0</v>
      </c>
      <c r="L171" s="31" t="s">
        <v>1155</v>
      </c>
      <c r="M171" s="31" t="s">
        <v>1155</v>
      </c>
      <c r="N171" s="31" t="s">
        <v>1695</v>
      </c>
      <c r="O171" s="31" t="s">
        <v>1691</v>
      </c>
      <c r="P171" s="31" t="s">
        <v>1759</v>
      </c>
      <c r="Q171" s="31" t="s">
        <v>1693</v>
      </c>
      <c r="R171" s="542"/>
      <c r="S171" s="253"/>
      <c r="T171" s="31">
        <f t="shared" si="130"/>
        <v>0</v>
      </c>
      <c r="U171" s="616"/>
      <c r="V171" s="616"/>
      <c r="W171" s="48"/>
      <c r="X171" s="31">
        <f t="shared" si="129"/>
        <v>0</v>
      </c>
      <c r="Z171" s="48"/>
      <c r="AA171" s="31">
        <f t="shared" si="131"/>
        <v>0</v>
      </c>
      <c r="AB171" s="48"/>
      <c r="AC171" s="31">
        <f t="shared" si="132"/>
        <v>0</v>
      </c>
      <c r="AD171" s="616"/>
      <c r="AE171" s="48"/>
      <c r="AF171" s="31">
        <f t="shared" si="133"/>
        <v>0</v>
      </c>
      <c r="AG171" s="31">
        <f t="shared" si="134"/>
        <v>0</v>
      </c>
      <c r="AH171" s="616"/>
      <c r="AI171" s="31">
        <f t="shared" si="135"/>
        <v>0</v>
      </c>
      <c r="AJ171" s="31">
        <f t="shared" si="136"/>
        <v>0</v>
      </c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</row>
    <row r="172" spans="2:49" s="306" customFormat="1" ht="13" outlineLevel="1">
      <c r="B172" s="458"/>
      <c r="C172" s="551"/>
      <c r="D172" s="32" t="s">
        <v>1791</v>
      </c>
      <c r="E172" s="551"/>
      <c r="F172" s="461"/>
      <c r="G172" s="356" t="s">
        <v>12</v>
      </c>
      <c r="H172" s="27" t="s">
        <v>24</v>
      </c>
      <c r="I172" s="33">
        <v>240</v>
      </c>
      <c r="J172" s="33">
        <v>1</v>
      </c>
      <c r="K172" s="253">
        <v>0</v>
      </c>
      <c r="L172" s="31" t="s">
        <v>1155</v>
      </c>
      <c r="M172" s="31" t="s">
        <v>1155</v>
      </c>
      <c r="N172" s="31" t="s">
        <v>1708</v>
      </c>
      <c r="O172" s="31" t="s">
        <v>1691</v>
      </c>
      <c r="P172" s="31" t="s">
        <v>1761</v>
      </c>
      <c r="Q172" s="31" t="s">
        <v>1693</v>
      </c>
      <c r="R172" s="542"/>
      <c r="S172" s="253"/>
      <c r="T172" s="31">
        <f t="shared" si="130"/>
        <v>0</v>
      </c>
      <c r="U172" s="616"/>
      <c r="V172" s="616"/>
      <c r="W172" s="48"/>
      <c r="X172" s="31">
        <f t="shared" si="129"/>
        <v>0</v>
      </c>
      <c r="Z172" s="48"/>
      <c r="AA172" s="31">
        <f t="shared" si="131"/>
        <v>0</v>
      </c>
      <c r="AB172" s="48"/>
      <c r="AC172" s="31">
        <f t="shared" si="132"/>
        <v>0</v>
      </c>
      <c r="AD172" s="616"/>
      <c r="AE172" s="48"/>
      <c r="AF172" s="31">
        <f t="shared" si="133"/>
        <v>0</v>
      </c>
      <c r="AG172" s="31">
        <f t="shared" si="134"/>
        <v>0</v>
      </c>
      <c r="AH172" s="616"/>
      <c r="AI172" s="31">
        <f t="shared" si="135"/>
        <v>0</v>
      </c>
      <c r="AJ172" s="31">
        <f t="shared" si="136"/>
        <v>0</v>
      </c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</row>
    <row r="173" spans="2:49" s="306" customFormat="1" ht="13" outlineLevel="1">
      <c r="B173" s="459"/>
      <c r="C173" s="552"/>
      <c r="D173" s="32" t="s">
        <v>1792</v>
      </c>
      <c r="E173" s="552"/>
      <c r="F173" s="462"/>
      <c r="G173" s="356" t="s">
        <v>12</v>
      </c>
      <c r="H173" s="27" t="s">
        <v>24</v>
      </c>
      <c r="I173" s="33">
        <v>120</v>
      </c>
      <c r="J173" s="33">
        <v>1</v>
      </c>
      <c r="K173" s="253">
        <v>0</v>
      </c>
      <c r="L173" s="31" t="s">
        <v>1155</v>
      </c>
      <c r="M173" s="31" t="s">
        <v>1155</v>
      </c>
      <c r="N173" s="31" t="s">
        <v>1708</v>
      </c>
      <c r="O173" s="31" t="s">
        <v>1691</v>
      </c>
      <c r="P173" s="31" t="s">
        <v>1761</v>
      </c>
      <c r="Q173" s="31" t="s">
        <v>1693</v>
      </c>
      <c r="R173" s="543"/>
      <c r="S173" s="253"/>
      <c r="T173" s="31">
        <f t="shared" si="130"/>
        <v>0</v>
      </c>
      <c r="U173" s="617"/>
      <c r="V173" s="617"/>
      <c r="W173" s="48"/>
      <c r="X173" s="31">
        <f t="shared" si="129"/>
        <v>0</v>
      </c>
      <c r="Z173" s="48"/>
      <c r="AA173" s="31">
        <f t="shared" si="131"/>
        <v>0</v>
      </c>
      <c r="AB173" s="48"/>
      <c r="AC173" s="31">
        <f t="shared" si="132"/>
        <v>0</v>
      </c>
      <c r="AD173" s="617"/>
      <c r="AE173" s="48"/>
      <c r="AF173" s="31">
        <f t="shared" si="133"/>
        <v>0</v>
      </c>
      <c r="AG173" s="31">
        <f t="shared" si="134"/>
        <v>0</v>
      </c>
      <c r="AH173" s="617"/>
      <c r="AI173" s="31">
        <f t="shared" si="135"/>
        <v>0</v>
      </c>
      <c r="AJ173" s="31">
        <f t="shared" si="136"/>
        <v>0</v>
      </c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</row>
    <row r="174" spans="2:49" s="306" customFormat="1" ht="13" outlineLevel="1">
      <c r="B174" s="457" t="s">
        <v>102</v>
      </c>
      <c r="C174" s="550" t="s">
        <v>103</v>
      </c>
      <c r="D174" s="32" t="s">
        <v>1746</v>
      </c>
      <c r="E174" s="550" t="s">
        <v>19</v>
      </c>
      <c r="F174" s="460">
        <v>43570</v>
      </c>
      <c r="G174" s="356" t="s">
        <v>12</v>
      </c>
      <c r="H174" s="27" t="s">
        <v>13</v>
      </c>
      <c r="I174" s="29">
        <v>10.200000000000001</v>
      </c>
      <c r="J174" s="29">
        <v>10</v>
      </c>
      <c r="K174" s="253">
        <v>0</v>
      </c>
      <c r="L174" s="31" t="s">
        <v>1155</v>
      </c>
      <c r="M174" s="31" t="s">
        <v>1155</v>
      </c>
      <c r="N174" s="31" t="s">
        <v>1708</v>
      </c>
      <c r="O174" s="31" t="s">
        <v>1691</v>
      </c>
      <c r="P174" s="31" t="s">
        <v>1761</v>
      </c>
      <c r="Q174" s="31" t="s">
        <v>1703</v>
      </c>
      <c r="R174" s="541" t="s">
        <v>1700</v>
      </c>
      <c r="S174" s="253"/>
      <c r="T174" s="31">
        <f t="shared" si="130"/>
        <v>0</v>
      </c>
      <c r="U174" s="615"/>
      <c r="V174" s="615"/>
      <c r="W174" s="48"/>
      <c r="X174" s="31">
        <f t="shared" si="129"/>
        <v>0</v>
      </c>
      <c r="Z174" s="48"/>
      <c r="AA174" s="31">
        <f t="shared" si="131"/>
        <v>0</v>
      </c>
      <c r="AB174" s="48"/>
      <c r="AC174" s="31">
        <f t="shared" si="132"/>
        <v>0</v>
      </c>
      <c r="AD174" s="615"/>
      <c r="AE174" s="48"/>
      <c r="AF174" s="31">
        <f t="shared" si="133"/>
        <v>0</v>
      </c>
      <c r="AG174" s="31">
        <f t="shared" si="134"/>
        <v>0</v>
      </c>
      <c r="AH174" s="615"/>
      <c r="AI174" s="31">
        <f t="shared" si="135"/>
        <v>0</v>
      </c>
      <c r="AJ174" s="31">
        <f t="shared" si="136"/>
        <v>0</v>
      </c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</row>
    <row r="175" spans="2:49" s="306" customFormat="1" ht="13" outlineLevel="1">
      <c r="B175" s="458"/>
      <c r="C175" s="551"/>
      <c r="D175" s="32" t="s">
        <v>1793</v>
      </c>
      <c r="E175" s="551"/>
      <c r="F175" s="461"/>
      <c r="G175" s="356" t="s">
        <v>12</v>
      </c>
      <c r="H175" s="27" t="s">
        <v>13</v>
      </c>
      <c r="I175" s="29">
        <v>30</v>
      </c>
      <c r="J175" s="29">
        <v>30</v>
      </c>
      <c r="K175" s="253">
        <v>0</v>
      </c>
      <c r="L175" s="31" t="s">
        <v>1155</v>
      </c>
      <c r="M175" s="31" t="s">
        <v>1155</v>
      </c>
      <c r="N175" s="31" t="s">
        <v>1708</v>
      </c>
      <c r="O175" s="31" t="s">
        <v>1691</v>
      </c>
      <c r="P175" s="31" t="s">
        <v>1761</v>
      </c>
      <c r="Q175" s="31" t="s">
        <v>1703</v>
      </c>
      <c r="R175" s="542"/>
      <c r="S175" s="253"/>
      <c r="T175" s="31">
        <f t="shared" si="130"/>
        <v>0</v>
      </c>
      <c r="U175" s="616"/>
      <c r="V175" s="616"/>
      <c r="W175" s="48"/>
      <c r="X175" s="31">
        <f t="shared" si="129"/>
        <v>0</v>
      </c>
      <c r="Z175" s="48"/>
      <c r="AA175" s="31">
        <f t="shared" si="131"/>
        <v>0</v>
      </c>
      <c r="AB175" s="48"/>
      <c r="AC175" s="31">
        <f t="shared" si="132"/>
        <v>0</v>
      </c>
      <c r="AD175" s="616"/>
      <c r="AE175" s="48"/>
      <c r="AF175" s="31">
        <f t="shared" si="133"/>
        <v>0</v>
      </c>
      <c r="AG175" s="31">
        <f t="shared" si="134"/>
        <v>0</v>
      </c>
      <c r="AH175" s="616"/>
      <c r="AI175" s="31">
        <f t="shared" si="135"/>
        <v>0</v>
      </c>
      <c r="AJ175" s="31">
        <f t="shared" si="136"/>
        <v>0</v>
      </c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</row>
    <row r="176" spans="2:49" s="306" customFormat="1" ht="13" outlineLevel="1">
      <c r="B176" s="458"/>
      <c r="C176" s="551"/>
      <c r="D176" s="32" t="s">
        <v>1794</v>
      </c>
      <c r="E176" s="551"/>
      <c r="F176" s="461"/>
      <c r="G176" s="356" t="s">
        <v>12</v>
      </c>
      <c r="H176" s="27" t="s">
        <v>13</v>
      </c>
      <c r="I176" s="29">
        <v>270</v>
      </c>
      <c r="J176" s="29">
        <v>270</v>
      </c>
      <c r="K176" s="253">
        <v>0</v>
      </c>
      <c r="L176" s="31" t="s">
        <v>1155</v>
      </c>
      <c r="M176" s="31" t="s">
        <v>1155</v>
      </c>
      <c r="N176" s="31" t="s">
        <v>1708</v>
      </c>
      <c r="O176" s="31" t="s">
        <v>1691</v>
      </c>
      <c r="P176" s="31" t="s">
        <v>1761</v>
      </c>
      <c r="Q176" s="31" t="s">
        <v>1703</v>
      </c>
      <c r="R176" s="542"/>
      <c r="S176" s="253"/>
      <c r="T176" s="31">
        <f t="shared" si="130"/>
        <v>0</v>
      </c>
      <c r="U176" s="616"/>
      <c r="V176" s="616"/>
      <c r="W176" s="48"/>
      <c r="X176" s="31">
        <f t="shared" si="129"/>
        <v>0</v>
      </c>
      <c r="Z176" s="48"/>
      <c r="AA176" s="31">
        <f t="shared" si="131"/>
        <v>0</v>
      </c>
      <c r="AB176" s="48"/>
      <c r="AC176" s="31">
        <f t="shared" si="132"/>
        <v>0</v>
      </c>
      <c r="AD176" s="616"/>
      <c r="AE176" s="48"/>
      <c r="AF176" s="31">
        <f t="shared" si="133"/>
        <v>0</v>
      </c>
      <c r="AG176" s="31">
        <f t="shared" si="134"/>
        <v>0</v>
      </c>
      <c r="AH176" s="616"/>
      <c r="AI176" s="31">
        <f t="shared" si="135"/>
        <v>0</v>
      </c>
      <c r="AJ176" s="31">
        <f t="shared" si="136"/>
        <v>0</v>
      </c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</row>
    <row r="177" spans="2:49" s="306" customFormat="1" ht="13" outlineLevel="1">
      <c r="B177" s="459"/>
      <c r="C177" s="552"/>
      <c r="D177" s="32" t="s">
        <v>1795</v>
      </c>
      <c r="E177" s="552"/>
      <c r="F177" s="462"/>
      <c r="G177" s="356" t="s">
        <v>12</v>
      </c>
      <c r="H177" s="27" t="s">
        <v>13</v>
      </c>
      <c r="I177" s="29">
        <v>40.200000000000003</v>
      </c>
      <c r="J177" s="29">
        <v>40.200000000000003</v>
      </c>
      <c r="K177" s="253">
        <v>0</v>
      </c>
      <c r="L177" s="31" t="s">
        <v>1155</v>
      </c>
      <c r="M177" s="31" t="s">
        <v>1155</v>
      </c>
      <c r="N177" s="31" t="s">
        <v>1708</v>
      </c>
      <c r="O177" s="31" t="s">
        <v>1691</v>
      </c>
      <c r="P177" s="31" t="s">
        <v>1761</v>
      </c>
      <c r="Q177" s="31" t="s">
        <v>1693</v>
      </c>
      <c r="R177" s="543"/>
      <c r="S177" s="253"/>
      <c r="T177" s="31">
        <f t="shared" si="130"/>
        <v>0</v>
      </c>
      <c r="U177" s="617"/>
      <c r="V177" s="617"/>
      <c r="W177" s="48"/>
      <c r="X177" s="31">
        <f t="shared" si="129"/>
        <v>0</v>
      </c>
      <c r="Z177" s="48"/>
      <c r="AA177" s="31">
        <f t="shared" si="131"/>
        <v>0</v>
      </c>
      <c r="AB177" s="48"/>
      <c r="AC177" s="31">
        <f t="shared" si="132"/>
        <v>0</v>
      </c>
      <c r="AD177" s="617"/>
      <c r="AE177" s="48"/>
      <c r="AF177" s="31">
        <f t="shared" si="133"/>
        <v>0</v>
      </c>
      <c r="AG177" s="31">
        <f t="shared" si="134"/>
        <v>0</v>
      </c>
      <c r="AH177" s="617"/>
      <c r="AI177" s="31">
        <f t="shared" si="135"/>
        <v>0</v>
      </c>
      <c r="AJ177" s="31">
        <f t="shared" si="136"/>
        <v>0</v>
      </c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</row>
    <row r="178" spans="2:49" s="306" customFormat="1" ht="13" outlineLevel="1">
      <c r="B178" s="463" t="s">
        <v>108</v>
      </c>
      <c r="C178" s="550" t="s">
        <v>109</v>
      </c>
      <c r="D178" s="32" t="s">
        <v>1690</v>
      </c>
      <c r="E178" s="550" t="s">
        <v>23</v>
      </c>
      <c r="F178" s="574">
        <v>42839</v>
      </c>
      <c r="G178" s="356" t="s">
        <v>12</v>
      </c>
      <c r="H178" s="27" t="s">
        <v>13</v>
      </c>
      <c r="I178" s="29">
        <v>4.8</v>
      </c>
      <c r="J178" s="33">
        <v>0</v>
      </c>
      <c r="K178" s="253">
        <v>0</v>
      </c>
      <c r="L178" s="31" t="s">
        <v>1155</v>
      </c>
      <c r="M178" s="31" t="s">
        <v>1155</v>
      </c>
      <c r="N178" s="31" t="s">
        <v>1142</v>
      </c>
      <c r="O178" s="31" t="s">
        <v>1155</v>
      </c>
      <c r="P178" s="31" t="s">
        <v>1708</v>
      </c>
      <c r="Q178" s="31" t="s">
        <v>1691</v>
      </c>
      <c r="R178" s="541" t="s">
        <v>1694</v>
      </c>
      <c r="S178" s="253"/>
      <c r="T178" s="31">
        <f t="shared" si="130"/>
        <v>0</v>
      </c>
      <c r="U178" s="615"/>
      <c r="V178" s="615"/>
      <c r="W178" s="48"/>
      <c r="X178" s="31">
        <f t="shared" si="129"/>
        <v>0</v>
      </c>
      <c r="Z178" s="48"/>
      <c r="AA178" s="31">
        <f t="shared" si="131"/>
        <v>0</v>
      </c>
      <c r="AB178" s="48"/>
      <c r="AC178" s="31">
        <f t="shared" si="132"/>
        <v>0</v>
      </c>
      <c r="AD178" s="615"/>
      <c r="AE178" s="48"/>
      <c r="AF178" s="31">
        <f t="shared" si="133"/>
        <v>0</v>
      </c>
      <c r="AG178" s="31">
        <f t="shared" si="134"/>
        <v>0</v>
      </c>
      <c r="AH178" s="615"/>
      <c r="AI178" s="31">
        <f t="shared" si="135"/>
        <v>0</v>
      </c>
      <c r="AJ178" s="31">
        <f t="shared" si="136"/>
        <v>0</v>
      </c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</row>
    <row r="179" spans="2:49" s="306" customFormat="1" ht="13" outlineLevel="1">
      <c r="B179" s="464"/>
      <c r="C179" s="551"/>
      <c r="D179" s="32" t="s">
        <v>1796</v>
      </c>
      <c r="E179" s="551"/>
      <c r="F179" s="575"/>
      <c r="G179" s="356" t="s">
        <v>12</v>
      </c>
      <c r="H179" s="27" t="s">
        <v>13</v>
      </c>
      <c r="I179" s="29">
        <v>4.8</v>
      </c>
      <c r="J179" s="33">
        <v>0</v>
      </c>
      <c r="K179" s="253">
        <v>0</v>
      </c>
      <c r="L179" s="31" t="s">
        <v>1155</v>
      </c>
      <c r="M179" s="31" t="s">
        <v>1155</v>
      </c>
      <c r="N179" s="31" t="s">
        <v>1142</v>
      </c>
      <c r="O179" s="31" t="s">
        <v>1155</v>
      </c>
      <c r="P179" s="31" t="s">
        <v>1698</v>
      </c>
      <c r="Q179" s="31" t="s">
        <v>1759</v>
      </c>
      <c r="R179" s="542"/>
      <c r="S179" s="253"/>
      <c r="T179" s="31">
        <f t="shared" si="130"/>
        <v>0</v>
      </c>
      <c r="U179" s="616"/>
      <c r="V179" s="616"/>
      <c r="W179" s="48"/>
      <c r="X179" s="31">
        <f t="shared" si="129"/>
        <v>0</v>
      </c>
      <c r="Z179" s="48"/>
      <c r="AA179" s="31">
        <f t="shared" si="131"/>
        <v>0</v>
      </c>
      <c r="AB179" s="48"/>
      <c r="AC179" s="31">
        <f t="shared" si="132"/>
        <v>0</v>
      </c>
      <c r="AD179" s="616"/>
      <c r="AE179" s="48"/>
      <c r="AF179" s="31">
        <f t="shared" si="133"/>
        <v>0</v>
      </c>
      <c r="AG179" s="31">
        <f t="shared" si="134"/>
        <v>0</v>
      </c>
      <c r="AH179" s="616"/>
      <c r="AI179" s="31">
        <f t="shared" si="135"/>
        <v>0</v>
      </c>
      <c r="AJ179" s="31">
        <f t="shared" si="136"/>
        <v>0</v>
      </c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</row>
    <row r="180" spans="2:49" s="306" customFormat="1" ht="13" outlineLevel="1">
      <c r="B180" s="464"/>
      <c r="C180" s="551"/>
      <c r="D180" s="32" t="s">
        <v>1797</v>
      </c>
      <c r="E180" s="551"/>
      <c r="F180" s="575"/>
      <c r="G180" s="356" t="s">
        <v>12</v>
      </c>
      <c r="H180" s="27" t="s">
        <v>13</v>
      </c>
      <c r="I180" s="29">
        <v>4.8</v>
      </c>
      <c r="J180" s="33">
        <v>0</v>
      </c>
      <c r="K180" s="253">
        <v>0</v>
      </c>
      <c r="L180" s="31" t="s">
        <v>1155</v>
      </c>
      <c r="M180" s="31" t="s">
        <v>1155</v>
      </c>
      <c r="N180" s="31" t="s">
        <v>1142</v>
      </c>
      <c r="O180" s="31" t="s">
        <v>1155</v>
      </c>
      <c r="P180" s="31" t="s">
        <v>1698</v>
      </c>
      <c r="Q180" s="31" t="s">
        <v>1759</v>
      </c>
      <c r="R180" s="542"/>
      <c r="S180" s="253"/>
      <c r="T180" s="31">
        <f t="shared" si="130"/>
        <v>0</v>
      </c>
      <c r="U180" s="616"/>
      <c r="V180" s="616"/>
      <c r="W180" s="48"/>
      <c r="X180" s="31">
        <f t="shared" si="129"/>
        <v>0</v>
      </c>
      <c r="Z180" s="48"/>
      <c r="AA180" s="31">
        <f t="shared" si="131"/>
        <v>0</v>
      </c>
      <c r="AB180" s="48"/>
      <c r="AC180" s="31">
        <f t="shared" si="132"/>
        <v>0</v>
      </c>
      <c r="AD180" s="616"/>
      <c r="AE180" s="48"/>
      <c r="AF180" s="31">
        <f t="shared" si="133"/>
        <v>0</v>
      </c>
      <c r="AG180" s="31">
        <f t="shared" si="134"/>
        <v>0</v>
      </c>
      <c r="AH180" s="616"/>
      <c r="AI180" s="31">
        <f t="shared" si="135"/>
        <v>0</v>
      </c>
      <c r="AJ180" s="31">
        <f t="shared" si="136"/>
        <v>0</v>
      </c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</row>
    <row r="181" spans="2:49" s="306" customFormat="1" ht="13" outlineLevel="1">
      <c r="B181" s="464"/>
      <c r="C181" s="551"/>
      <c r="D181" s="32" t="s">
        <v>1798</v>
      </c>
      <c r="E181" s="551"/>
      <c r="F181" s="575"/>
      <c r="G181" s="356" t="s">
        <v>12</v>
      </c>
      <c r="H181" s="27" t="s">
        <v>13</v>
      </c>
      <c r="I181" s="29">
        <v>4.8</v>
      </c>
      <c r="J181" s="33">
        <v>0</v>
      </c>
      <c r="K181" s="253">
        <v>0</v>
      </c>
      <c r="L181" s="31" t="s">
        <v>1155</v>
      </c>
      <c r="M181" s="31" t="s">
        <v>1155</v>
      </c>
      <c r="N181" s="31" t="s">
        <v>1142</v>
      </c>
      <c r="O181" s="31" t="s">
        <v>1155</v>
      </c>
      <c r="P181" s="31" t="s">
        <v>1698</v>
      </c>
      <c r="Q181" s="31" t="s">
        <v>1761</v>
      </c>
      <c r="R181" s="542"/>
      <c r="S181" s="253"/>
      <c r="T181" s="31">
        <f t="shared" si="130"/>
        <v>0</v>
      </c>
      <c r="U181" s="616"/>
      <c r="V181" s="616"/>
      <c r="W181" s="48"/>
      <c r="X181" s="31">
        <f t="shared" si="129"/>
        <v>0</v>
      </c>
      <c r="Z181" s="48"/>
      <c r="AA181" s="31">
        <f t="shared" si="131"/>
        <v>0</v>
      </c>
      <c r="AB181" s="48"/>
      <c r="AC181" s="31">
        <f t="shared" si="132"/>
        <v>0</v>
      </c>
      <c r="AD181" s="616"/>
      <c r="AE181" s="48"/>
      <c r="AF181" s="31">
        <f t="shared" si="133"/>
        <v>0</v>
      </c>
      <c r="AG181" s="31">
        <f t="shared" si="134"/>
        <v>0</v>
      </c>
      <c r="AH181" s="616"/>
      <c r="AI181" s="31">
        <f t="shared" si="135"/>
        <v>0</v>
      </c>
      <c r="AJ181" s="31">
        <f t="shared" si="136"/>
        <v>0</v>
      </c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</row>
    <row r="182" spans="2:49" s="306" customFormat="1" ht="13" outlineLevel="1">
      <c r="B182" s="464"/>
      <c r="C182" s="551"/>
      <c r="D182" s="32" t="s">
        <v>1799</v>
      </c>
      <c r="E182" s="551"/>
      <c r="F182" s="575"/>
      <c r="G182" s="356" t="s">
        <v>12</v>
      </c>
      <c r="H182" s="27" t="s">
        <v>13</v>
      </c>
      <c r="I182" s="29">
        <v>10.200000000000001</v>
      </c>
      <c r="J182" s="33">
        <v>20</v>
      </c>
      <c r="K182" s="253">
        <v>0</v>
      </c>
      <c r="L182" s="31" t="s">
        <v>1155</v>
      </c>
      <c r="M182" s="31" t="s">
        <v>1155</v>
      </c>
      <c r="N182" s="31" t="s">
        <v>1142</v>
      </c>
      <c r="O182" s="31" t="s">
        <v>1155</v>
      </c>
      <c r="P182" s="31" t="s">
        <v>1698</v>
      </c>
      <c r="Q182" s="31" t="s">
        <v>1761</v>
      </c>
      <c r="R182" s="542"/>
      <c r="S182" s="253"/>
      <c r="T182" s="31">
        <f t="shared" si="130"/>
        <v>0</v>
      </c>
      <c r="U182" s="616"/>
      <c r="V182" s="616"/>
      <c r="W182" s="48"/>
      <c r="X182" s="31">
        <f t="shared" si="129"/>
        <v>0</v>
      </c>
      <c r="Z182" s="48"/>
      <c r="AA182" s="31">
        <f t="shared" si="131"/>
        <v>0</v>
      </c>
      <c r="AB182" s="48"/>
      <c r="AC182" s="31">
        <f t="shared" si="132"/>
        <v>0</v>
      </c>
      <c r="AD182" s="616"/>
      <c r="AE182" s="48"/>
      <c r="AF182" s="31">
        <f t="shared" si="133"/>
        <v>0</v>
      </c>
      <c r="AG182" s="31">
        <f t="shared" si="134"/>
        <v>0</v>
      </c>
      <c r="AH182" s="616"/>
      <c r="AI182" s="31">
        <f t="shared" si="135"/>
        <v>0</v>
      </c>
      <c r="AJ182" s="31">
        <f t="shared" si="136"/>
        <v>0</v>
      </c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</row>
    <row r="183" spans="2:49" s="306" customFormat="1" ht="13" outlineLevel="1">
      <c r="B183" s="464"/>
      <c r="C183" s="551"/>
      <c r="D183" s="32" t="s">
        <v>1800</v>
      </c>
      <c r="E183" s="551"/>
      <c r="F183" s="575"/>
      <c r="G183" s="356" t="s">
        <v>12</v>
      </c>
      <c r="H183" s="27" t="s">
        <v>13</v>
      </c>
      <c r="I183" s="29">
        <v>10.200000000000001</v>
      </c>
      <c r="J183" s="33">
        <v>30</v>
      </c>
      <c r="K183" s="253">
        <v>0</v>
      </c>
      <c r="L183" s="31" t="s">
        <v>1155</v>
      </c>
      <c r="M183" s="31" t="s">
        <v>1155</v>
      </c>
      <c r="N183" s="31" t="s">
        <v>1142</v>
      </c>
      <c r="O183" s="31" t="s">
        <v>1155</v>
      </c>
      <c r="P183" s="31" t="s">
        <v>1698</v>
      </c>
      <c r="Q183" s="31" t="s">
        <v>1761</v>
      </c>
      <c r="R183" s="542"/>
      <c r="S183" s="253"/>
      <c r="T183" s="31">
        <f t="shared" si="130"/>
        <v>0</v>
      </c>
      <c r="U183" s="616"/>
      <c r="V183" s="616"/>
      <c r="W183" s="48"/>
      <c r="X183" s="31">
        <f t="shared" si="129"/>
        <v>0</v>
      </c>
      <c r="Z183" s="48"/>
      <c r="AA183" s="31">
        <f t="shared" si="131"/>
        <v>0</v>
      </c>
      <c r="AB183" s="48"/>
      <c r="AC183" s="31">
        <f t="shared" si="132"/>
        <v>0</v>
      </c>
      <c r="AD183" s="616"/>
      <c r="AE183" s="48"/>
      <c r="AF183" s="31">
        <f t="shared" si="133"/>
        <v>0</v>
      </c>
      <c r="AG183" s="31">
        <f t="shared" si="134"/>
        <v>0</v>
      </c>
      <c r="AH183" s="616"/>
      <c r="AI183" s="31">
        <f t="shared" si="135"/>
        <v>0</v>
      </c>
      <c r="AJ183" s="31">
        <f t="shared" si="136"/>
        <v>0</v>
      </c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</row>
    <row r="184" spans="2:49" s="306" customFormat="1" ht="13" outlineLevel="1">
      <c r="B184" s="464"/>
      <c r="C184" s="551"/>
      <c r="D184" s="32" t="s">
        <v>1801</v>
      </c>
      <c r="E184" s="551"/>
      <c r="F184" s="575"/>
      <c r="G184" s="356" t="s">
        <v>12</v>
      </c>
      <c r="H184" s="27" t="s">
        <v>13</v>
      </c>
      <c r="I184" s="29">
        <v>10.200000000000001</v>
      </c>
      <c r="J184" s="33">
        <v>30</v>
      </c>
      <c r="K184" s="253">
        <v>0</v>
      </c>
      <c r="L184" s="31" t="s">
        <v>1155</v>
      </c>
      <c r="M184" s="31" t="s">
        <v>1155</v>
      </c>
      <c r="N184" s="31" t="s">
        <v>1142</v>
      </c>
      <c r="O184" s="31" t="s">
        <v>1155</v>
      </c>
      <c r="P184" s="31" t="s">
        <v>1698</v>
      </c>
      <c r="Q184" s="31" t="s">
        <v>1759</v>
      </c>
      <c r="R184" s="542"/>
      <c r="S184" s="253"/>
      <c r="T184" s="31">
        <f t="shared" si="130"/>
        <v>0</v>
      </c>
      <c r="U184" s="616"/>
      <c r="V184" s="616"/>
      <c r="W184" s="48"/>
      <c r="X184" s="31">
        <f t="shared" si="129"/>
        <v>0</v>
      </c>
      <c r="Z184" s="48"/>
      <c r="AA184" s="31">
        <f t="shared" si="131"/>
        <v>0</v>
      </c>
      <c r="AB184" s="48"/>
      <c r="AC184" s="31">
        <f t="shared" si="132"/>
        <v>0</v>
      </c>
      <c r="AD184" s="616"/>
      <c r="AE184" s="48"/>
      <c r="AF184" s="31">
        <f t="shared" si="133"/>
        <v>0</v>
      </c>
      <c r="AG184" s="31">
        <f t="shared" si="134"/>
        <v>0</v>
      </c>
      <c r="AH184" s="616"/>
      <c r="AI184" s="31">
        <f t="shared" si="135"/>
        <v>0</v>
      </c>
      <c r="AJ184" s="31">
        <f t="shared" si="136"/>
        <v>0</v>
      </c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</row>
    <row r="185" spans="2:49" s="306" customFormat="1" ht="13" outlineLevel="1">
      <c r="B185" s="464"/>
      <c r="C185" s="551"/>
      <c r="D185" s="32" t="s">
        <v>1765</v>
      </c>
      <c r="E185" s="551"/>
      <c r="F185" s="575"/>
      <c r="G185" s="356" t="s">
        <v>12</v>
      </c>
      <c r="H185" s="27" t="s">
        <v>13</v>
      </c>
      <c r="I185" s="29">
        <v>30</v>
      </c>
      <c r="J185" s="33">
        <v>0</v>
      </c>
      <c r="K185" s="253">
        <v>0</v>
      </c>
      <c r="L185" s="31" t="s">
        <v>1155</v>
      </c>
      <c r="M185" s="31" t="s">
        <v>1155</v>
      </c>
      <c r="N185" s="31" t="s">
        <v>1142</v>
      </c>
      <c r="O185" s="31" t="s">
        <v>1155</v>
      </c>
      <c r="P185" s="31" t="s">
        <v>1698</v>
      </c>
      <c r="Q185" s="31" t="s">
        <v>1761</v>
      </c>
      <c r="R185" s="542"/>
      <c r="S185" s="253"/>
      <c r="T185" s="31">
        <f t="shared" si="130"/>
        <v>0</v>
      </c>
      <c r="U185" s="616"/>
      <c r="V185" s="616"/>
      <c r="W185" s="48"/>
      <c r="X185" s="31">
        <f t="shared" si="129"/>
        <v>0</v>
      </c>
      <c r="Z185" s="48"/>
      <c r="AA185" s="31">
        <f t="shared" si="131"/>
        <v>0</v>
      </c>
      <c r="AB185" s="48"/>
      <c r="AC185" s="31">
        <f t="shared" si="132"/>
        <v>0</v>
      </c>
      <c r="AD185" s="616"/>
      <c r="AE185" s="48"/>
      <c r="AF185" s="31">
        <f t="shared" si="133"/>
        <v>0</v>
      </c>
      <c r="AG185" s="31">
        <f t="shared" si="134"/>
        <v>0</v>
      </c>
      <c r="AH185" s="616"/>
      <c r="AI185" s="31">
        <f t="shared" si="135"/>
        <v>0</v>
      </c>
      <c r="AJ185" s="31">
        <f t="shared" si="136"/>
        <v>0</v>
      </c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</row>
    <row r="186" spans="2:49" s="306" customFormat="1" ht="13" outlineLevel="1">
      <c r="B186" s="465"/>
      <c r="C186" s="552"/>
      <c r="D186" s="32" t="s">
        <v>1802</v>
      </c>
      <c r="E186" s="552"/>
      <c r="F186" s="576"/>
      <c r="G186" s="356" t="s">
        <v>12</v>
      </c>
      <c r="H186" s="27" t="s">
        <v>13</v>
      </c>
      <c r="I186" s="29">
        <v>15</v>
      </c>
      <c r="J186" s="33">
        <v>0</v>
      </c>
      <c r="K186" s="253">
        <v>0</v>
      </c>
      <c r="L186" s="31" t="s">
        <v>1155</v>
      </c>
      <c r="M186" s="31" t="s">
        <v>1155</v>
      </c>
      <c r="N186" s="31" t="s">
        <v>1142</v>
      </c>
      <c r="O186" s="31" t="s">
        <v>1155</v>
      </c>
      <c r="P186" s="31" t="s">
        <v>1698</v>
      </c>
      <c r="Q186" s="31" t="s">
        <v>1761</v>
      </c>
      <c r="R186" s="543"/>
      <c r="S186" s="253"/>
      <c r="T186" s="31">
        <f t="shared" si="130"/>
        <v>0</v>
      </c>
      <c r="U186" s="617"/>
      <c r="V186" s="617"/>
      <c r="W186" s="48"/>
      <c r="X186" s="31">
        <f t="shared" si="129"/>
        <v>0</v>
      </c>
      <c r="Z186" s="48"/>
      <c r="AA186" s="31">
        <f t="shared" si="131"/>
        <v>0</v>
      </c>
      <c r="AB186" s="48"/>
      <c r="AC186" s="31">
        <f t="shared" si="132"/>
        <v>0</v>
      </c>
      <c r="AD186" s="617"/>
      <c r="AE186" s="48"/>
      <c r="AF186" s="31">
        <f t="shared" si="133"/>
        <v>0</v>
      </c>
      <c r="AG186" s="31">
        <f t="shared" si="134"/>
        <v>0</v>
      </c>
      <c r="AH186" s="617"/>
      <c r="AI186" s="31">
        <f t="shared" si="135"/>
        <v>0</v>
      </c>
      <c r="AJ186" s="31">
        <f t="shared" si="136"/>
        <v>0</v>
      </c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</row>
    <row r="187" spans="2:49" s="306" customFormat="1" ht="13" outlineLevel="1">
      <c r="B187" s="463" t="s">
        <v>110</v>
      </c>
      <c r="C187" s="550" t="s">
        <v>111</v>
      </c>
      <c r="D187" s="32" t="s">
        <v>1690</v>
      </c>
      <c r="E187" s="550" t="s">
        <v>27</v>
      </c>
      <c r="F187" s="460">
        <v>42950</v>
      </c>
      <c r="G187" s="356" t="s">
        <v>12</v>
      </c>
      <c r="H187" s="27" t="s">
        <v>13</v>
      </c>
      <c r="I187" s="29">
        <v>15</v>
      </c>
      <c r="J187" s="29">
        <v>0</v>
      </c>
      <c r="K187" s="253">
        <v>0</v>
      </c>
      <c r="L187" s="31" t="s">
        <v>1155</v>
      </c>
      <c r="M187" s="31" t="s">
        <v>1155</v>
      </c>
      <c r="N187" s="31" t="s">
        <v>1142</v>
      </c>
      <c r="O187" s="31" t="s">
        <v>1155</v>
      </c>
      <c r="P187" s="31" t="s">
        <v>1698</v>
      </c>
      <c r="Q187" s="31" t="s">
        <v>1759</v>
      </c>
      <c r="R187" s="541" t="s">
        <v>1694</v>
      </c>
      <c r="S187" s="253"/>
      <c r="T187" s="31">
        <f t="shared" si="130"/>
        <v>0</v>
      </c>
      <c r="U187" s="615"/>
      <c r="V187" s="615"/>
      <c r="W187" s="48"/>
      <c r="X187" s="31">
        <f t="shared" si="129"/>
        <v>0</v>
      </c>
      <c r="Z187" s="48"/>
      <c r="AA187" s="31">
        <f t="shared" si="131"/>
        <v>0</v>
      </c>
      <c r="AB187" s="48"/>
      <c r="AC187" s="31">
        <f t="shared" si="132"/>
        <v>0</v>
      </c>
      <c r="AD187" s="615"/>
      <c r="AE187" s="48"/>
      <c r="AF187" s="31">
        <f t="shared" si="133"/>
        <v>0</v>
      </c>
      <c r="AG187" s="31">
        <f t="shared" si="134"/>
        <v>0</v>
      </c>
      <c r="AH187" s="615"/>
      <c r="AI187" s="31">
        <f t="shared" si="135"/>
        <v>0</v>
      </c>
      <c r="AJ187" s="31">
        <f t="shared" si="136"/>
        <v>0</v>
      </c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</row>
    <row r="188" spans="2:49" s="306" customFormat="1" ht="13" outlineLevel="1">
      <c r="B188" s="464"/>
      <c r="C188" s="551"/>
      <c r="D188" s="32" t="s">
        <v>1803</v>
      </c>
      <c r="E188" s="551"/>
      <c r="F188" s="461"/>
      <c r="G188" s="356" t="s">
        <v>12</v>
      </c>
      <c r="H188" s="27" t="s">
        <v>13</v>
      </c>
      <c r="I188" s="29">
        <v>4.8</v>
      </c>
      <c r="J188" s="29">
        <v>1.7999999999999998</v>
      </c>
      <c r="K188" s="253">
        <v>0</v>
      </c>
      <c r="L188" s="31" t="s">
        <v>1155</v>
      </c>
      <c r="M188" s="31" t="s">
        <v>1155</v>
      </c>
      <c r="N188" s="31" t="s">
        <v>1142</v>
      </c>
      <c r="O188" s="31" t="s">
        <v>1155</v>
      </c>
      <c r="P188" s="31" t="s">
        <v>1698</v>
      </c>
      <c r="Q188" s="31" t="s">
        <v>1759</v>
      </c>
      <c r="R188" s="542"/>
      <c r="S188" s="253"/>
      <c r="T188" s="31">
        <f t="shared" si="130"/>
        <v>0</v>
      </c>
      <c r="U188" s="616"/>
      <c r="V188" s="616"/>
      <c r="W188" s="48"/>
      <c r="X188" s="31">
        <f t="shared" si="129"/>
        <v>0</v>
      </c>
      <c r="Z188" s="48"/>
      <c r="AA188" s="31">
        <f t="shared" si="131"/>
        <v>0</v>
      </c>
      <c r="AB188" s="48"/>
      <c r="AC188" s="31">
        <f t="shared" si="132"/>
        <v>0</v>
      </c>
      <c r="AD188" s="616"/>
      <c r="AE188" s="48"/>
      <c r="AF188" s="31">
        <f t="shared" si="133"/>
        <v>0</v>
      </c>
      <c r="AG188" s="31">
        <f t="shared" si="134"/>
        <v>0</v>
      </c>
      <c r="AH188" s="616"/>
      <c r="AI188" s="31">
        <f t="shared" si="135"/>
        <v>0</v>
      </c>
      <c r="AJ188" s="31">
        <f t="shared" si="136"/>
        <v>0</v>
      </c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</row>
    <row r="189" spans="2:49" s="306" customFormat="1" ht="13" outlineLevel="1">
      <c r="B189" s="465"/>
      <c r="C189" s="552"/>
      <c r="D189" s="32" t="s">
        <v>1804</v>
      </c>
      <c r="E189" s="552"/>
      <c r="F189" s="462"/>
      <c r="G189" s="356" t="s">
        <v>12</v>
      </c>
      <c r="H189" s="27" t="s">
        <v>13</v>
      </c>
      <c r="I189" s="29">
        <v>10.200000000000001</v>
      </c>
      <c r="J189" s="29">
        <v>20</v>
      </c>
      <c r="K189" s="253">
        <v>0</v>
      </c>
      <c r="L189" s="31" t="s">
        <v>1155</v>
      </c>
      <c r="M189" s="31" t="s">
        <v>1155</v>
      </c>
      <c r="N189" s="31" t="s">
        <v>1142</v>
      </c>
      <c r="O189" s="31" t="s">
        <v>1155</v>
      </c>
      <c r="P189" s="31" t="s">
        <v>1698</v>
      </c>
      <c r="Q189" s="31" t="s">
        <v>1759</v>
      </c>
      <c r="R189" s="543"/>
      <c r="S189" s="253"/>
      <c r="T189" s="31">
        <f t="shared" si="130"/>
        <v>0</v>
      </c>
      <c r="U189" s="617"/>
      <c r="V189" s="617"/>
      <c r="W189" s="48"/>
      <c r="X189" s="31">
        <f t="shared" si="129"/>
        <v>0</v>
      </c>
      <c r="Z189" s="48"/>
      <c r="AA189" s="31">
        <f t="shared" si="131"/>
        <v>0</v>
      </c>
      <c r="AB189" s="48"/>
      <c r="AC189" s="31">
        <f t="shared" si="132"/>
        <v>0</v>
      </c>
      <c r="AD189" s="617"/>
      <c r="AE189" s="48"/>
      <c r="AF189" s="31">
        <f t="shared" si="133"/>
        <v>0</v>
      </c>
      <c r="AG189" s="31">
        <f t="shared" si="134"/>
        <v>0</v>
      </c>
      <c r="AH189" s="617"/>
      <c r="AI189" s="31">
        <f t="shared" si="135"/>
        <v>0</v>
      </c>
      <c r="AJ189" s="31">
        <f t="shared" si="136"/>
        <v>0</v>
      </c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</row>
    <row r="190" spans="2:49" s="306" customFormat="1" ht="13" outlineLevel="1">
      <c r="B190" s="463" t="s">
        <v>112</v>
      </c>
      <c r="C190" s="550" t="s">
        <v>113</v>
      </c>
      <c r="D190" s="32" t="s">
        <v>1805</v>
      </c>
      <c r="E190" s="550" t="s">
        <v>39</v>
      </c>
      <c r="F190" s="460">
        <v>42723</v>
      </c>
      <c r="G190" s="356" t="s">
        <v>28</v>
      </c>
      <c r="H190" s="27" t="s">
        <v>13</v>
      </c>
      <c r="I190" s="29">
        <v>10.200000000000001</v>
      </c>
      <c r="J190" s="33">
        <v>10</v>
      </c>
      <c r="K190" s="253">
        <v>0</v>
      </c>
      <c r="L190" s="31" t="s">
        <v>1155</v>
      </c>
      <c r="M190" s="31" t="s">
        <v>1142</v>
      </c>
      <c r="N190" s="31" t="s">
        <v>1142</v>
      </c>
      <c r="O190" s="31" t="s">
        <v>1142</v>
      </c>
      <c r="P190" s="31" t="s">
        <v>1698</v>
      </c>
      <c r="Q190" s="31" t="s">
        <v>1759</v>
      </c>
      <c r="R190" s="550" t="s">
        <v>1170</v>
      </c>
      <c r="S190" s="253"/>
      <c r="T190" s="31">
        <f t="shared" si="130"/>
        <v>0</v>
      </c>
      <c r="U190" s="451"/>
      <c r="V190" s="451"/>
      <c r="W190" s="74"/>
      <c r="X190" s="31">
        <f t="shared" si="129"/>
        <v>0</v>
      </c>
      <c r="Z190" s="74"/>
      <c r="AA190" s="31">
        <f t="shared" si="131"/>
        <v>0</v>
      </c>
      <c r="AB190" s="74"/>
      <c r="AC190" s="31">
        <f t="shared" si="132"/>
        <v>0</v>
      </c>
      <c r="AD190" s="451"/>
      <c r="AE190" s="74"/>
      <c r="AF190" s="31">
        <f t="shared" si="133"/>
        <v>0</v>
      </c>
      <c r="AG190" s="31">
        <f t="shared" si="134"/>
        <v>0</v>
      </c>
      <c r="AH190" s="451"/>
      <c r="AI190" s="31">
        <f t="shared" si="135"/>
        <v>0</v>
      </c>
      <c r="AJ190" s="31">
        <f t="shared" si="136"/>
        <v>0</v>
      </c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</row>
    <row r="191" spans="2:49" s="306" customFormat="1" ht="13" outlineLevel="1">
      <c r="B191" s="464"/>
      <c r="C191" s="551"/>
      <c r="D191" s="32" t="s">
        <v>1806</v>
      </c>
      <c r="E191" s="551"/>
      <c r="F191" s="461"/>
      <c r="G191" s="356" t="s">
        <v>28</v>
      </c>
      <c r="H191" s="27" t="s">
        <v>13</v>
      </c>
      <c r="I191" s="29">
        <v>4.8</v>
      </c>
      <c r="J191" s="33">
        <v>10</v>
      </c>
      <c r="K191" s="253">
        <v>0</v>
      </c>
      <c r="L191" s="31" t="s">
        <v>1155</v>
      </c>
      <c r="M191" s="31" t="s">
        <v>1142</v>
      </c>
      <c r="N191" s="31" t="s">
        <v>1142</v>
      </c>
      <c r="O191" s="31" t="s">
        <v>1142</v>
      </c>
      <c r="P191" s="31" t="s">
        <v>1698</v>
      </c>
      <c r="Q191" s="31" t="s">
        <v>1759</v>
      </c>
      <c r="R191" s="551"/>
      <c r="S191" s="253"/>
      <c r="T191" s="31">
        <f t="shared" si="130"/>
        <v>0</v>
      </c>
      <c r="U191" s="452"/>
      <c r="V191" s="452"/>
      <c r="W191" s="74"/>
      <c r="X191" s="31">
        <f t="shared" si="129"/>
        <v>0</v>
      </c>
      <c r="Z191" s="74"/>
      <c r="AA191" s="31">
        <f t="shared" si="131"/>
        <v>0</v>
      </c>
      <c r="AB191" s="74"/>
      <c r="AC191" s="31">
        <f t="shared" si="132"/>
        <v>0</v>
      </c>
      <c r="AD191" s="452"/>
      <c r="AE191" s="74"/>
      <c r="AF191" s="31">
        <f t="shared" si="133"/>
        <v>0</v>
      </c>
      <c r="AG191" s="31">
        <f t="shared" si="134"/>
        <v>0</v>
      </c>
      <c r="AH191" s="452"/>
      <c r="AI191" s="31">
        <f t="shared" si="135"/>
        <v>0</v>
      </c>
      <c r="AJ191" s="31">
        <f t="shared" si="136"/>
        <v>0</v>
      </c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</row>
    <row r="192" spans="2:49" s="306" customFormat="1" ht="13" outlineLevel="1">
      <c r="B192" s="464"/>
      <c r="C192" s="551"/>
      <c r="D192" s="32" t="s">
        <v>1807</v>
      </c>
      <c r="E192" s="551"/>
      <c r="F192" s="461"/>
      <c r="G192" s="356" t="s">
        <v>28</v>
      </c>
      <c r="H192" s="27" t="s">
        <v>13</v>
      </c>
      <c r="I192" s="29">
        <v>4.8</v>
      </c>
      <c r="J192" s="33">
        <v>10</v>
      </c>
      <c r="K192" s="253">
        <v>0</v>
      </c>
      <c r="L192" s="31" t="s">
        <v>1155</v>
      </c>
      <c r="M192" s="31" t="s">
        <v>1142</v>
      </c>
      <c r="N192" s="31" t="s">
        <v>1142</v>
      </c>
      <c r="O192" s="31" t="s">
        <v>1142</v>
      </c>
      <c r="P192" s="31" t="s">
        <v>1698</v>
      </c>
      <c r="Q192" s="31" t="s">
        <v>1759</v>
      </c>
      <c r="R192" s="551"/>
      <c r="S192" s="253"/>
      <c r="T192" s="31">
        <f t="shared" si="130"/>
        <v>0</v>
      </c>
      <c r="U192" s="452"/>
      <c r="V192" s="452"/>
      <c r="W192" s="74"/>
      <c r="X192" s="31">
        <f t="shared" si="129"/>
        <v>0</v>
      </c>
      <c r="Z192" s="74"/>
      <c r="AA192" s="31">
        <f t="shared" si="131"/>
        <v>0</v>
      </c>
      <c r="AB192" s="74"/>
      <c r="AC192" s="31">
        <f t="shared" si="132"/>
        <v>0</v>
      </c>
      <c r="AD192" s="452"/>
      <c r="AE192" s="74"/>
      <c r="AF192" s="31">
        <f t="shared" si="133"/>
        <v>0</v>
      </c>
      <c r="AG192" s="31">
        <f t="shared" si="134"/>
        <v>0</v>
      </c>
      <c r="AH192" s="452"/>
      <c r="AI192" s="31">
        <f t="shared" si="135"/>
        <v>0</v>
      </c>
      <c r="AJ192" s="31">
        <f t="shared" si="136"/>
        <v>0</v>
      </c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</row>
    <row r="193" spans="2:49" s="306" customFormat="1" ht="13" outlineLevel="1">
      <c r="B193" s="464"/>
      <c r="C193" s="551"/>
      <c r="D193" s="32" t="s">
        <v>1808</v>
      </c>
      <c r="E193" s="551"/>
      <c r="F193" s="461"/>
      <c r="G193" s="356" t="s">
        <v>28</v>
      </c>
      <c r="H193" s="27" t="s">
        <v>13</v>
      </c>
      <c r="I193" s="29">
        <v>15</v>
      </c>
      <c r="J193" s="33">
        <v>15</v>
      </c>
      <c r="K193" s="253">
        <v>0</v>
      </c>
      <c r="L193" s="31" t="s">
        <v>1155</v>
      </c>
      <c r="M193" s="31" t="s">
        <v>1142</v>
      </c>
      <c r="N193" s="31" t="s">
        <v>1142</v>
      </c>
      <c r="O193" s="31" t="s">
        <v>1142</v>
      </c>
      <c r="P193" s="31" t="s">
        <v>1698</v>
      </c>
      <c r="Q193" s="31" t="s">
        <v>1759</v>
      </c>
      <c r="R193" s="551"/>
      <c r="S193" s="253"/>
      <c r="T193" s="31">
        <f t="shared" si="130"/>
        <v>0</v>
      </c>
      <c r="U193" s="452"/>
      <c r="V193" s="452"/>
      <c r="W193" s="74"/>
      <c r="X193" s="31">
        <f t="shared" si="129"/>
        <v>0</v>
      </c>
      <c r="Z193" s="74"/>
      <c r="AA193" s="31">
        <f t="shared" si="131"/>
        <v>0</v>
      </c>
      <c r="AB193" s="74"/>
      <c r="AC193" s="31">
        <f t="shared" si="132"/>
        <v>0</v>
      </c>
      <c r="AD193" s="452"/>
      <c r="AE193" s="74"/>
      <c r="AF193" s="31">
        <f t="shared" si="133"/>
        <v>0</v>
      </c>
      <c r="AG193" s="31">
        <f t="shared" si="134"/>
        <v>0</v>
      </c>
      <c r="AH193" s="452"/>
      <c r="AI193" s="31">
        <f t="shared" si="135"/>
        <v>0</v>
      </c>
      <c r="AJ193" s="31">
        <f t="shared" si="136"/>
        <v>0</v>
      </c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</row>
    <row r="194" spans="2:49" s="306" customFormat="1" ht="13" outlineLevel="1">
      <c r="B194" s="464"/>
      <c r="C194" s="551"/>
      <c r="D194" s="32" t="s">
        <v>1809</v>
      </c>
      <c r="E194" s="551"/>
      <c r="F194" s="461"/>
      <c r="G194" s="356" t="s">
        <v>28</v>
      </c>
      <c r="H194" s="27" t="s">
        <v>13</v>
      </c>
      <c r="I194" s="29">
        <v>10.200000000000001</v>
      </c>
      <c r="J194" s="29">
        <v>10.200000000000001</v>
      </c>
      <c r="K194" s="253">
        <v>0</v>
      </c>
      <c r="L194" s="31" t="s">
        <v>1155</v>
      </c>
      <c r="M194" s="31" t="s">
        <v>1142</v>
      </c>
      <c r="N194" s="31" t="s">
        <v>1142</v>
      </c>
      <c r="O194" s="31" t="s">
        <v>1142</v>
      </c>
      <c r="P194" s="31" t="s">
        <v>1698</v>
      </c>
      <c r="Q194" s="31" t="s">
        <v>1759</v>
      </c>
      <c r="R194" s="551"/>
      <c r="S194" s="253"/>
      <c r="T194" s="31">
        <f t="shared" si="130"/>
        <v>0</v>
      </c>
      <c r="U194" s="452"/>
      <c r="V194" s="452"/>
      <c r="W194" s="74"/>
      <c r="X194" s="31">
        <f t="shared" si="129"/>
        <v>0</v>
      </c>
      <c r="Z194" s="74"/>
      <c r="AA194" s="31">
        <f t="shared" si="131"/>
        <v>0</v>
      </c>
      <c r="AB194" s="74"/>
      <c r="AC194" s="31">
        <f t="shared" si="132"/>
        <v>0</v>
      </c>
      <c r="AD194" s="452"/>
      <c r="AE194" s="74"/>
      <c r="AF194" s="31">
        <f t="shared" si="133"/>
        <v>0</v>
      </c>
      <c r="AG194" s="31">
        <f t="shared" si="134"/>
        <v>0</v>
      </c>
      <c r="AH194" s="452"/>
      <c r="AI194" s="31">
        <f t="shared" si="135"/>
        <v>0</v>
      </c>
      <c r="AJ194" s="31">
        <f t="shared" si="136"/>
        <v>0</v>
      </c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</row>
    <row r="195" spans="2:49" s="306" customFormat="1" ht="13" outlineLevel="1">
      <c r="B195" s="464"/>
      <c r="C195" s="551"/>
      <c r="D195" s="32" t="s">
        <v>1810</v>
      </c>
      <c r="E195" s="551"/>
      <c r="F195" s="461"/>
      <c r="G195" s="356" t="s">
        <v>28</v>
      </c>
      <c r="H195" s="27" t="s">
        <v>13</v>
      </c>
      <c r="I195" s="29">
        <v>10.200000000000001</v>
      </c>
      <c r="J195" s="29">
        <v>10.200000000000001</v>
      </c>
      <c r="K195" s="253">
        <v>0</v>
      </c>
      <c r="L195" s="31" t="s">
        <v>1155</v>
      </c>
      <c r="M195" s="31" t="s">
        <v>1142</v>
      </c>
      <c r="N195" s="31" t="s">
        <v>1142</v>
      </c>
      <c r="O195" s="31" t="s">
        <v>1142</v>
      </c>
      <c r="P195" s="31" t="s">
        <v>1698</v>
      </c>
      <c r="Q195" s="31" t="s">
        <v>1759</v>
      </c>
      <c r="R195" s="551"/>
      <c r="S195" s="253"/>
      <c r="T195" s="31">
        <f t="shared" si="130"/>
        <v>0</v>
      </c>
      <c r="U195" s="452"/>
      <c r="V195" s="452"/>
      <c r="W195" s="74"/>
      <c r="X195" s="31">
        <f t="shared" si="129"/>
        <v>0</v>
      </c>
      <c r="Z195" s="74"/>
      <c r="AA195" s="31">
        <f t="shared" si="131"/>
        <v>0</v>
      </c>
      <c r="AB195" s="74"/>
      <c r="AC195" s="31">
        <f t="shared" si="132"/>
        <v>0</v>
      </c>
      <c r="AD195" s="452"/>
      <c r="AE195" s="74"/>
      <c r="AF195" s="31">
        <f t="shared" si="133"/>
        <v>0</v>
      </c>
      <c r="AG195" s="31">
        <f t="shared" si="134"/>
        <v>0</v>
      </c>
      <c r="AH195" s="452"/>
      <c r="AI195" s="31">
        <f t="shared" si="135"/>
        <v>0</v>
      </c>
      <c r="AJ195" s="31">
        <f t="shared" si="136"/>
        <v>0</v>
      </c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</row>
    <row r="196" spans="2:49" s="306" customFormat="1" ht="13" outlineLevel="1">
      <c r="B196" s="465"/>
      <c r="C196" s="552"/>
      <c r="D196" s="32" t="s">
        <v>1811</v>
      </c>
      <c r="E196" s="552"/>
      <c r="F196" s="462"/>
      <c r="G196" s="356" t="s">
        <v>28</v>
      </c>
      <c r="H196" s="27" t="s">
        <v>13</v>
      </c>
      <c r="I196" s="29">
        <v>15</v>
      </c>
      <c r="J196" s="33">
        <v>15</v>
      </c>
      <c r="K196" s="253">
        <v>0</v>
      </c>
      <c r="L196" s="31" t="s">
        <v>1155</v>
      </c>
      <c r="M196" s="31" t="s">
        <v>1142</v>
      </c>
      <c r="N196" s="31" t="s">
        <v>1142</v>
      </c>
      <c r="O196" s="31" t="s">
        <v>1142</v>
      </c>
      <c r="P196" s="31" t="s">
        <v>1698</v>
      </c>
      <c r="Q196" s="31" t="s">
        <v>1759</v>
      </c>
      <c r="R196" s="552"/>
      <c r="S196" s="253"/>
      <c r="T196" s="31">
        <f t="shared" si="130"/>
        <v>0</v>
      </c>
      <c r="U196" s="453"/>
      <c r="V196" s="453"/>
      <c r="W196" s="74"/>
      <c r="X196" s="31">
        <f t="shared" si="129"/>
        <v>0</v>
      </c>
      <c r="Z196" s="74"/>
      <c r="AA196" s="31">
        <f t="shared" si="131"/>
        <v>0</v>
      </c>
      <c r="AB196" s="74"/>
      <c r="AC196" s="31">
        <f t="shared" si="132"/>
        <v>0</v>
      </c>
      <c r="AD196" s="453"/>
      <c r="AE196" s="74"/>
      <c r="AF196" s="31">
        <f t="shared" si="133"/>
        <v>0</v>
      </c>
      <c r="AG196" s="31">
        <f t="shared" si="134"/>
        <v>0</v>
      </c>
      <c r="AH196" s="453"/>
      <c r="AI196" s="31">
        <f t="shared" si="135"/>
        <v>0</v>
      </c>
      <c r="AJ196" s="31">
        <f t="shared" si="136"/>
        <v>0</v>
      </c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</row>
    <row r="197" spans="2:49" s="306" customFormat="1" ht="13" outlineLevel="1">
      <c r="B197" s="463" t="s">
        <v>114</v>
      </c>
      <c r="C197" s="550" t="s">
        <v>115</v>
      </c>
      <c r="D197" s="32" t="s">
        <v>1746</v>
      </c>
      <c r="E197" s="550" t="s">
        <v>50</v>
      </c>
      <c r="F197" s="460">
        <v>43003</v>
      </c>
      <c r="G197" s="356" t="s">
        <v>28</v>
      </c>
      <c r="H197" s="27" t="s">
        <v>13</v>
      </c>
      <c r="I197" s="29">
        <v>10.200000000000001</v>
      </c>
      <c r="J197" s="29">
        <v>10.200000000000001</v>
      </c>
      <c r="K197" s="253">
        <v>0</v>
      </c>
      <c r="L197" s="31" t="s">
        <v>1155</v>
      </c>
      <c r="M197" s="31" t="s">
        <v>1155</v>
      </c>
      <c r="N197" s="31" t="s">
        <v>1142</v>
      </c>
      <c r="O197" s="31" t="s">
        <v>1155</v>
      </c>
      <c r="P197" s="31" t="s">
        <v>1698</v>
      </c>
      <c r="Q197" s="31" t="s">
        <v>1759</v>
      </c>
      <c r="R197" s="541" t="s">
        <v>1157</v>
      </c>
      <c r="S197" s="253"/>
      <c r="T197" s="31">
        <f t="shared" si="130"/>
        <v>0</v>
      </c>
      <c r="U197" s="615"/>
      <c r="V197" s="615"/>
      <c r="W197" s="48"/>
      <c r="X197" s="31">
        <f t="shared" si="129"/>
        <v>0</v>
      </c>
      <c r="Z197" s="48"/>
      <c r="AA197" s="31">
        <f t="shared" si="131"/>
        <v>0</v>
      </c>
      <c r="AB197" s="48"/>
      <c r="AC197" s="31">
        <f t="shared" si="132"/>
        <v>0</v>
      </c>
      <c r="AD197" s="615"/>
      <c r="AE197" s="48"/>
      <c r="AF197" s="31">
        <f t="shared" si="133"/>
        <v>0</v>
      </c>
      <c r="AG197" s="31">
        <f t="shared" si="134"/>
        <v>0</v>
      </c>
      <c r="AH197" s="615"/>
      <c r="AI197" s="31">
        <f t="shared" si="135"/>
        <v>0</v>
      </c>
      <c r="AJ197" s="31">
        <f t="shared" si="136"/>
        <v>0</v>
      </c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</row>
    <row r="198" spans="2:49" s="306" customFormat="1" ht="13" outlineLevel="1">
      <c r="B198" s="464"/>
      <c r="C198" s="551"/>
      <c r="D198" s="32" t="s">
        <v>1812</v>
      </c>
      <c r="E198" s="551"/>
      <c r="F198" s="461"/>
      <c r="G198" s="356" t="s">
        <v>28</v>
      </c>
      <c r="H198" s="27" t="s">
        <v>13</v>
      </c>
      <c r="I198" s="29">
        <v>19.8</v>
      </c>
      <c r="J198" s="29">
        <v>19.8</v>
      </c>
      <c r="K198" s="253">
        <v>0</v>
      </c>
      <c r="L198" s="31" t="s">
        <v>1155</v>
      </c>
      <c r="M198" s="31" t="s">
        <v>1155</v>
      </c>
      <c r="N198" s="31" t="s">
        <v>1142</v>
      </c>
      <c r="O198" s="31" t="s">
        <v>1155</v>
      </c>
      <c r="P198" s="31" t="s">
        <v>1698</v>
      </c>
      <c r="Q198" s="31" t="s">
        <v>1759</v>
      </c>
      <c r="R198" s="542"/>
      <c r="S198" s="253"/>
      <c r="T198" s="31">
        <f t="shared" si="130"/>
        <v>0</v>
      </c>
      <c r="U198" s="616"/>
      <c r="V198" s="616"/>
      <c r="W198" s="48"/>
      <c r="X198" s="31">
        <f t="shared" si="129"/>
        <v>0</v>
      </c>
      <c r="Z198" s="48"/>
      <c r="AA198" s="31">
        <f t="shared" si="131"/>
        <v>0</v>
      </c>
      <c r="AB198" s="48"/>
      <c r="AC198" s="31">
        <f t="shared" si="132"/>
        <v>0</v>
      </c>
      <c r="AD198" s="616"/>
      <c r="AE198" s="48"/>
      <c r="AF198" s="31">
        <f t="shared" si="133"/>
        <v>0</v>
      </c>
      <c r="AG198" s="31">
        <f t="shared" si="134"/>
        <v>0</v>
      </c>
      <c r="AH198" s="616"/>
      <c r="AI198" s="31">
        <f t="shared" si="135"/>
        <v>0</v>
      </c>
      <c r="AJ198" s="31">
        <f t="shared" si="136"/>
        <v>0</v>
      </c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</row>
    <row r="199" spans="2:49" s="306" customFormat="1" ht="13" outlineLevel="1">
      <c r="B199" s="464"/>
      <c r="C199" s="551"/>
      <c r="D199" s="32" t="s">
        <v>1813</v>
      </c>
      <c r="E199" s="551"/>
      <c r="F199" s="461"/>
      <c r="G199" s="356" t="s">
        <v>28</v>
      </c>
      <c r="H199" s="27" t="s">
        <v>13</v>
      </c>
      <c r="I199" s="29">
        <v>10.200000000000001</v>
      </c>
      <c r="J199" s="29">
        <v>10.200000000000001</v>
      </c>
      <c r="K199" s="253">
        <v>0</v>
      </c>
      <c r="L199" s="31" t="s">
        <v>1155</v>
      </c>
      <c r="M199" s="31" t="s">
        <v>1155</v>
      </c>
      <c r="N199" s="31" t="s">
        <v>1142</v>
      </c>
      <c r="O199" s="31" t="s">
        <v>1155</v>
      </c>
      <c r="P199" s="31" t="s">
        <v>1698</v>
      </c>
      <c r="Q199" s="31" t="s">
        <v>1759</v>
      </c>
      <c r="R199" s="542"/>
      <c r="S199" s="253"/>
      <c r="T199" s="31">
        <f t="shared" si="130"/>
        <v>0</v>
      </c>
      <c r="U199" s="616"/>
      <c r="V199" s="616"/>
      <c r="W199" s="48"/>
      <c r="X199" s="31">
        <f t="shared" si="129"/>
        <v>0</v>
      </c>
      <c r="Z199" s="48"/>
      <c r="AA199" s="31">
        <f t="shared" si="131"/>
        <v>0</v>
      </c>
      <c r="AB199" s="48"/>
      <c r="AC199" s="31">
        <f t="shared" si="132"/>
        <v>0</v>
      </c>
      <c r="AD199" s="616"/>
      <c r="AE199" s="48"/>
      <c r="AF199" s="31">
        <f t="shared" si="133"/>
        <v>0</v>
      </c>
      <c r="AG199" s="31">
        <f t="shared" si="134"/>
        <v>0</v>
      </c>
      <c r="AH199" s="616"/>
      <c r="AI199" s="31">
        <f t="shared" si="135"/>
        <v>0</v>
      </c>
      <c r="AJ199" s="31">
        <f t="shared" si="136"/>
        <v>0</v>
      </c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</row>
    <row r="200" spans="2:49" s="306" customFormat="1" ht="13" outlineLevel="1">
      <c r="B200" s="464"/>
      <c r="C200" s="551"/>
      <c r="D200" s="32" t="s">
        <v>1814</v>
      </c>
      <c r="E200" s="551"/>
      <c r="F200" s="461"/>
      <c r="G200" s="356" t="s">
        <v>28</v>
      </c>
      <c r="H200" s="27" t="s">
        <v>13</v>
      </c>
      <c r="I200" s="29">
        <v>10.200000000000001</v>
      </c>
      <c r="J200" s="29">
        <v>10.200000000000001</v>
      </c>
      <c r="K200" s="253">
        <v>0</v>
      </c>
      <c r="L200" s="31" t="s">
        <v>1155</v>
      </c>
      <c r="M200" s="31" t="s">
        <v>1155</v>
      </c>
      <c r="N200" s="31" t="s">
        <v>1142</v>
      </c>
      <c r="O200" s="31" t="s">
        <v>1155</v>
      </c>
      <c r="P200" s="31" t="s">
        <v>1698</v>
      </c>
      <c r="Q200" s="31" t="s">
        <v>1759</v>
      </c>
      <c r="R200" s="542"/>
      <c r="S200" s="253"/>
      <c r="T200" s="31">
        <f t="shared" si="130"/>
        <v>0</v>
      </c>
      <c r="U200" s="616"/>
      <c r="V200" s="616"/>
      <c r="W200" s="48"/>
      <c r="X200" s="31">
        <f t="shared" si="129"/>
        <v>0</v>
      </c>
      <c r="Z200" s="48"/>
      <c r="AA200" s="31">
        <f t="shared" si="131"/>
        <v>0</v>
      </c>
      <c r="AB200" s="48"/>
      <c r="AC200" s="31">
        <f t="shared" si="132"/>
        <v>0</v>
      </c>
      <c r="AD200" s="616"/>
      <c r="AE200" s="48"/>
      <c r="AF200" s="31">
        <f t="shared" si="133"/>
        <v>0</v>
      </c>
      <c r="AG200" s="31">
        <f t="shared" si="134"/>
        <v>0</v>
      </c>
      <c r="AH200" s="616"/>
      <c r="AI200" s="31">
        <f t="shared" si="135"/>
        <v>0</v>
      </c>
      <c r="AJ200" s="31">
        <f t="shared" si="136"/>
        <v>0</v>
      </c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</row>
    <row r="201" spans="2:49" s="306" customFormat="1" ht="13" outlineLevel="1">
      <c r="B201" s="465"/>
      <c r="C201" s="552"/>
      <c r="D201" s="32" t="s">
        <v>1815</v>
      </c>
      <c r="E201" s="552"/>
      <c r="F201" s="462"/>
      <c r="G201" s="356" t="s">
        <v>28</v>
      </c>
      <c r="H201" s="27" t="s">
        <v>13</v>
      </c>
      <c r="I201" s="29">
        <v>10.200000000000001</v>
      </c>
      <c r="J201" s="29">
        <v>10.200000000000001</v>
      </c>
      <c r="K201" s="253">
        <v>0</v>
      </c>
      <c r="L201" s="31" t="s">
        <v>1155</v>
      </c>
      <c r="M201" s="31" t="s">
        <v>1155</v>
      </c>
      <c r="N201" s="31" t="s">
        <v>1142</v>
      </c>
      <c r="O201" s="31" t="s">
        <v>1155</v>
      </c>
      <c r="P201" s="31" t="s">
        <v>1698</v>
      </c>
      <c r="Q201" s="31" t="s">
        <v>1759</v>
      </c>
      <c r="R201" s="543"/>
      <c r="S201" s="253"/>
      <c r="T201" s="31">
        <f t="shared" si="130"/>
        <v>0</v>
      </c>
      <c r="U201" s="617"/>
      <c r="V201" s="617"/>
      <c r="W201" s="48"/>
      <c r="X201" s="31">
        <f t="shared" si="129"/>
        <v>0</v>
      </c>
      <c r="Z201" s="48"/>
      <c r="AA201" s="31">
        <f t="shared" si="131"/>
        <v>0</v>
      </c>
      <c r="AB201" s="48"/>
      <c r="AC201" s="31">
        <f t="shared" si="132"/>
        <v>0</v>
      </c>
      <c r="AD201" s="617"/>
      <c r="AE201" s="48"/>
      <c r="AF201" s="31">
        <f t="shared" si="133"/>
        <v>0</v>
      </c>
      <c r="AG201" s="31">
        <f t="shared" si="134"/>
        <v>0</v>
      </c>
      <c r="AH201" s="617"/>
      <c r="AI201" s="31">
        <f t="shared" si="135"/>
        <v>0</v>
      </c>
      <c r="AJ201" s="31">
        <f t="shared" si="136"/>
        <v>0</v>
      </c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</row>
    <row r="202" spans="2:49" s="306" customFormat="1" ht="13.75" customHeight="1" outlineLevel="1">
      <c r="B202" s="463" t="s">
        <v>125</v>
      </c>
      <c r="C202" s="580" t="s">
        <v>2834</v>
      </c>
      <c r="D202" s="32" t="s">
        <v>1746</v>
      </c>
      <c r="E202" s="550" t="s">
        <v>2839</v>
      </c>
      <c r="F202" s="460">
        <v>43812</v>
      </c>
      <c r="G202" s="356" t="s">
        <v>12</v>
      </c>
      <c r="H202" s="27" t="s">
        <v>13</v>
      </c>
      <c r="I202" s="33">
        <v>4.8</v>
      </c>
      <c r="J202" s="33">
        <v>125</v>
      </c>
      <c r="K202" s="253">
        <v>0</v>
      </c>
      <c r="L202" s="31" t="s">
        <v>1155</v>
      </c>
      <c r="M202" s="31" t="s">
        <v>1155</v>
      </c>
      <c r="N202" s="31" t="s">
        <v>1142</v>
      </c>
      <c r="O202" s="31" t="s">
        <v>1155</v>
      </c>
      <c r="P202" s="31" t="s">
        <v>1698</v>
      </c>
      <c r="Q202" s="31" t="s">
        <v>1759</v>
      </c>
      <c r="R202" s="550" t="s">
        <v>1173</v>
      </c>
      <c r="S202" s="253"/>
      <c r="T202" s="31">
        <f t="shared" si="130"/>
        <v>0</v>
      </c>
      <c r="U202" s="451"/>
      <c r="V202" s="451"/>
      <c r="W202" s="74"/>
      <c r="X202" s="31">
        <f t="shared" si="129"/>
        <v>0</v>
      </c>
      <c r="Z202" s="74"/>
      <c r="AA202" s="31">
        <f t="shared" si="131"/>
        <v>0</v>
      </c>
      <c r="AB202" s="74"/>
      <c r="AC202" s="31">
        <f t="shared" si="132"/>
        <v>0</v>
      </c>
      <c r="AD202" s="451"/>
      <c r="AE202" s="74"/>
      <c r="AF202" s="31">
        <f t="shared" si="133"/>
        <v>0</v>
      </c>
      <c r="AG202" s="31">
        <f t="shared" si="134"/>
        <v>0</v>
      </c>
      <c r="AH202" s="451"/>
      <c r="AI202" s="31">
        <f t="shared" si="135"/>
        <v>0</v>
      </c>
      <c r="AJ202" s="31">
        <f t="shared" si="136"/>
        <v>0</v>
      </c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</row>
    <row r="203" spans="2:49" s="306" customFormat="1" ht="13" outlineLevel="1">
      <c r="B203" s="464"/>
      <c r="C203" s="581"/>
      <c r="D203" s="349" t="s">
        <v>2836</v>
      </c>
      <c r="E203" s="551"/>
      <c r="F203" s="461"/>
      <c r="G203" s="356" t="s">
        <v>12</v>
      </c>
      <c r="H203" s="27" t="s">
        <v>13</v>
      </c>
      <c r="I203" s="33">
        <v>180</v>
      </c>
      <c r="J203" s="33">
        <v>240</v>
      </c>
      <c r="K203" s="253">
        <v>0</v>
      </c>
      <c r="L203" s="31" t="s">
        <v>1155</v>
      </c>
      <c r="M203" s="31" t="s">
        <v>1155</v>
      </c>
      <c r="N203" s="31" t="s">
        <v>1155</v>
      </c>
      <c r="O203" s="31" t="s">
        <v>1155</v>
      </c>
      <c r="P203" s="31" t="s">
        <v>1698</v>
      </c>
      <c r="Q203" s="31" t="s">
        <v>1759</v>
      </c>
      <c r="R203" s="551"/>
      <c r="S203" s="253"/>
      <c r="T203" s="31">
        <f t="shared" si="130"/>
        <v>0</v>
      </c>
      <c r="U203" s="452"/>
      <c r="V203" s="452"/>
      <c r="W203" s="74"/>
      <c r="X203" s="31">
        <f t="shared" si="129"/>
        <v>0</v>
      </c>
      <c r="Z203" s="74"/>
      <c r="AA203" s="31">
        <f t="shared" si="131"/>
        <v>0</v>
      </c>
      <c r="AB203" s="74"/>
      <c r="AC203" s="31">
        <f t="shared" si="132"/>
        <v>0</v>
      </c>
      <c r="AD203" s="452"/>
      <c r="AE203" s="74"/>
      <c r="AF203" s="31">
        <f t="shared" si="133"/>
        <v>0</v>
      </c>
      <c r="AG203" s="31">
        <f t="shared" si="134"/>
        <v>0</v>
      </c>
      <c r="AH203" s="452"/>
      <c r="AI203" s="31">
        <f t="shared" si="135"/>
        <v>0</v>
      </c>
      <c r="AJ203" s="31">
        <f t="shared" si="136"/>
        <v>0</v>
      </c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</row>
    <row r="204" spans="2:49" s="306" customFormat="1" ht="13" outlineLevel="1">
      <c r="B204" s="464"/>
      <c r="C204" s="581"/>
      <c r="D204" s="32" t="s">
        <v>2835</v>
      </c>
      <c r="E204" s="551"/>
      <c r="F204" s="461"/>
      <c r="G204" s="356" t="s">
        <v>12</v>
      </c>
      <c r="H204" s="27" t="s">
        <v>13</v>
      </c>
      <c r="I204" s="33">
        <v>30</v>
      </c>
      <c r="J204" s="33">
        <v>60</v>
      </c>
      <c r="K204" s="253">
        <v>0</v>
      </c>
      <c r="L204" s="31" t="s">
        <v>1155</v>
      </c>
      <c r="M204" s="31" t="s">
        <v>1155</v>
      </c>
      <c r="N204" s="31" t="s">
        <v>1142</v>
      </c>
      <c r="O204" s="31" t="s">
        <v>1155</v>
      </c>
      <c r="P204" s="31" t="s">
        <v>1698</v>
      </c>
      <c r="Q204" s="31" t="s">
        <v>1761</v>
      </c>
      <c r="R204" s="551"/>
      <c r="S204" s="253"/>
      <c r="T204" s="31">
        <f t="shared" si="130"/>
        <v>0</v>
      </c>
      <c r="U204" s="452"/>
      <c r="V204" s="452"/>
      <c r="W204" s="74"/>
      <c r="X204" s="31">
        <f t="shared" ref="X204:X259" si="137">T204*W204</f>
        <v>0</v>
      </c>
      <c r="Z204" s="74"/>
      <c r="AA204" s="31">
        <f t="shared" si="131"/>
        <v>0</v>
      </c>
      <c r="AB204" s="74"/>
      <c r="AC204" s="31">
        <f t="shared" si="132"/>
        <v>0</v>
      </c>
      <c r="AD204" s="452"/>
      <c r="AE204" s="74"/>
      <c r="AF204" s="31">
        <f t="shared" si="133"/>
        <v>0</v>
      </c>
      <c r="AG204" s="31">
        <f t="shared" si="134"/>
        <v>0</v>
      </c>
      <c r="AH204" s="452"/>
      <c r="AI204" s="31">
        <f t="shared" si="135"/>
        <v>0</v>
      </c>
      <c r="AJ204" s="31">
        <f t="shared" si="136"/>
        <v>0</v>
      </c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</row>
    <row r="205" spans="2:49" s="306" customFormat="1" ht="13" outlineLevel="1">
      <c r="B205" s="464"/>
      <c r="C205" s="581"/>
      <c r="D205" s="32" t="s">
        <v>1816</v>
      </c>
      <c r="E205" s="551"/>
      <c r="F205" s="461"/>
      <c r="G205" s="356" t="s">
        <v>12</v>
      </c>
      <c r="H205" s="27" t="s">
        <v>13</v>
      </c>
      <c r="I205" s="33">
        <v>30</v>
      </c>
      <c r="J205" s="33">
        <v>60</v>
      </c>
      <c r="K205" s="253">
        <v>0</v>
      </c>
      <c r="L205" s="31" t="s">
        <v>1155</v>
      </c>
      <c r="M205" s="31" t="s">
        <v>1155</v>
      </c>
      <c r="N205" s="31" t="s">
        <v>1142</v>
      </c>
      <c r="O205" s="31" t="s">
        <v>1155</v>
      </c>
      <c r="P205" s="31" t="s">
        <v>1698</v>
      </c>
      <c r="Q205" s="31" t="s">
        <v>1761</v>
      </c>
      <c r="R205" s="551"/>
      <c r="S205" s="253"/>
      <c r="T205" s="31">
        <f t="shared" si="130"/>
        <v>0</v>
      </c>
      <c r="U205" s="452"/>
      <c r="V205" s="452"/>
      <c r="W205" s="74"/>
      <c r="X205" s="31">
        <f t="shared" si="137"/>
        <v>0</v>
      </c>
      <c r="Z205" s="74"/>
      <c r="AA205" s="31">
        <f t="shared" si="131"/>
        <v>0</v>
      </c>
      <c r="AB205" s="74"/>
      <c r="AC205" s="31">
        <f t="shared" si="132"/>
        <v>0</v>
      </c>
      <c r="AD205" s="452"/>
      <c r="AE205" s="74"/>
      <c r="AF205" s="31">
        <f t="shared" si="133"/>
        <v>0</v>
      </c>
      <c r="AG205" s="31">
        <f t="shared" si="134"/>
        <v>0</v>
      </c>
      <c r="AH205" s="452"/>
      <c r="AI205" s="31">
        <f t="shared" si="135"/>
        <v>0</v>
      </c>
      <c r="AJ205" s="31">
        <f t="shared" si="136"/>
        <v>0</v>
      </c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2:49" s="306" customFormat="1" ht="13" outlineLevel="1">
      <c r="B206" s="464"/>
      <c r="C206" s="581"/>
      <c r="D206" s="32" t="s">
        <v>1817</v>
      </c>
      <c r="E206" s="551"/>
      <c r="F206" s="461"/>
      <c r="G206" s="356" t="s">
        <v>12</v>
      </c>
      <c r="H206" s="27" t="s">
        <v>24</v>
      </c>
      <c r="I206" s="33">
        <v>20.000000596046448</v>
      </c>
      <c r="J206" s="33">
        <v>20.000000596046448</v>
      </c>
      <c r="K206" s="253">
        <v>0</v>
      </c>
      <c r="L206" s="31" t="s">
        <v>1155</v>
      </c>
      <c r="M206" s="31" t="s">
        <v>1155</v>
      </c>
      <c r="N206" s="31" t="s">
        <v>1142</v>
      </c>
      <c r="O206" s="31" t="s">
        <v>1155</v>
      </c>
      <c r="P206" s="31" t="s">
        <v>1698</v>
      </c>
      <c r="Q206" s="31" t="s">
        <v>1761</v>
      </c>
      <c r="R206" s="551"/>
      <c r="S206" s="253"/>
      <c r="T206" s="31">
        <f t="shared" si="130"/>
        <v>0</v>
      </c>
      <c r="U206" s="452"/>
      <c r="V206" s="452"/>
      <c r="W206" s="74"/>
      <c r="X206" s="31">
        <f t="shared" si="137"/>
        <v>0</v>
      </c>
      <c r="Z206" s="74"/>
      <c r="AA206" s="31">
        <f t="shared" si="131"/>
        <v>0</v>
      </c>
      <c r="AB206" s="74"/>
      <c r="AC206" s="31">
        <f t="shared" si="132"/>
        <v>0</v>
      </c>
      <c r="AD206" s="452"/>
      <c r="AE206" s="74"/>
      <c r="AF206" s="31">
        <f t="shared" si="133"/>
        <v>0</v>
      </c>
      <c r="AG206" s="31">
        <f t="shared" si="134"/>
        <v>0</v>
      </c>
      <c r="AH206" s="452"/>
      <c r="AI206" s="31">
        <f t="shared" si="135"/>
        <v>0</v>
      </c>
      <c r="AJ206" s="31">
        <f t="shared" si="136"/>
        <v>0</v>
      </c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2:49" s="306" customFormat="1" ht="13" outlineLevel="1">
      <c r="B207" s="465"/>
      <c r="C207" s="582"/>
      <c r="D207" s="32" t="s">
        <v>454</v>
      </c>
      <c r="E207" s="552"/>
      <c r="F207" s="462"/>
      <c r="G207" s="356" t="s">
        <v>12</v>
      </c>
      <c r="H207" s="27" t="s">
        <v>24</v>
      </c>
      <c r="I207" s="29">
        <v>300</v>
      </c>
      <c r="J207" s="33">
        <v>1260</v>
      </c>
      <c r="K207" s="253">
        <v>0</v>
      </c>
      <c r="L207" s="31" t="s">
        <v>1155</v>
      </c>
      <c r="M207" s="31" t="s">
        <v>1155</v>
      </c>
      <c r="N207" s="31" t="s">
        <v>1142</v>
      </c>
      <c r="O207" s="31" t="s">
        <v>1155</v>
      </c>
      <c r="P207" s="31" t="s">
        <v>1698</v>
      </c>
      <c r="Q207" s="31" t="s">
        <v>1759</v>
      </c>
      <c r="R207" s="552"/>
      <c r="S207" s="253"/>
      <c r="T207" s="31">
        <f t="shared" si="130"/>
        <v>0</v>
      </c>
      <c r="U207" s="453"/>
      <c r="V207" s="453"/>
      <c r="W207" s="74"/>
      <c r="X207" s="31">
        <f t="shared" si="137"/>
        <v>0</v>
      </c>
      <c r="Z207" s="74"/>
      <c r="AA207" s="31">
        <f t="shared" si="131"/>
        <v>0</v>
      </c>
      <c r="AB207" s="74"/>
      <c r="AC207" s="31">
        <f t="shared" si="132"/>
        <v>0</v>
      </c>
      <c r="AD207" s="453"/>
      <c r="AE207" s="74"/>
      <c r="AF207" s="31">
        <f t="shared" si="133"/>
        <v>0</v>
      </c>
      <c r="AG207" s="31">
        <f t="shared" si="134"/>
        <v>0</v>
      </c>
      <c r="AH207" s="453"/>
      <c r="AI207" s="31">
        <f t="shared" si="135"/>
        <v>0</v>
      </c>
      <c r="AJ207" s="31">
        <f t="shared" si="136"/>
        <v>0</v>
      </c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2:49" s="306" customFormat="1" ht="13.75" customHeight="1" outlineLevel="1">
      <c r="B208" s="463" t="s">
        <v>127</v>
      </c>
      <c r="C208" s="577" t="s">
        <v>2837</v>
      </c>
      <c r="D208" s="38" t="s">
        <v>2840</v>
      </c>
      <c r="E208" s="544" t="s">
        <v>2838</v>
      </c>
      <c r="F208" s="460">
        <v>43802</v>
      </c>
      <c r="G208" s="356" t="s">
        <v>12</v>
      </c>
      <c r="H208" s="27" t="s">
        <v>13</v>
      </c>
      <c r="I208" s="33">
        <v>10.000000298023224</v>
      </c>
      <c r="J208" s="33">
        <v>130</v>
      </c>
      <c r="K208" s="253">
        <v>0</v>
      </c>
      <c r="L208" s="31" t="s">
        <v>1155</v>
      </c>
      <c r="M208" s="31" t="s">
        <v>1155</v>
      </c>
      <c r="N208" s="31" t="s">
        <v>1155</v>
      </c>
      <c r="O208" s="31" t="s">
        <v>1155</v>
      </c>
      <c r="P208" s="31" t="s">
        <v>1698</v>
      </c>
      <c r="Q208" s="31" t="s">
        <v>1759</v>
      </c>
      <c r="R208" s="541" t="s">
        <v>1174</v>
      </c>
      <c r="S208" s="253"/>
      <c r="T208" s="31">
        <f t="shared" si="130"/>
        <v>0</v>
      </c>
      <c r="U208" s="615"/>
      <c r="V208" s="615"/>
      <c r="W208" s="48"/>
      <c r="X208" s="31">
        <f t="shared" si="137"/>
        <v>0</v>
      </c>
      <c r="Z208" s="48"/>
      <c r="AA208" s="31">
        <f t="shared" si="131"/>
        <v>0</v>
      </c>
      <c r="AB208" s="48"/>
      <c r="AC208" s="31">
        <f t="shared" si="132"/>
        <v>0</v>
      </c>
      <c r="AD208" s="615"/>
      <c r="AE208" s="48"/>
      <c r="AF208" s="31">
        <f t="shared" si="133"/>
        <v>0</v>
      </c>
      <c r="AG208" s="31">
        <f t="shared" si="134"/>
        <v>0</v>
      </c>
      <c r="AH208" s="615"/>
      <c r="AI208" s="31">
        <f t="shared" si="135"/>
        <v>0</v>
      </c>
      <c r="AJ208" s="31">
        <f t="shared" si="136"/>
        <v>0</v>
      </c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2:49" s="306" customFormat="1" ht="13" outlineLevel="1">
      <c r="B209" s="464"/>
      <c r="C209" s="578"/>
      <c r="D209" s="38" t="s">
        <v>1819</v>
      </c>
      <c r="E209" s="545"/>
      <c r="F209" s="461"/>
      <c r="G209" s="356" t="s">
        <v>12</v>
      </c>
      <c r="H209" s="27" t="s">
        <v>13</v>
      </c>
      <c r="I209" s="33">
        <v>4.8</v>
      </c>
      <c r="J209" s="33">
        <v>5</v>
      </c>
      <c r="K209" s="253">
        <v>0</v>
      </c>
      <c r="L209" s="31" t="s">
        <v>1155</v>
      </c>
      <c r="M209" s="31" t="s">
        <v>1155</v>
      </c>
      <c r="N209" s="31" t="s">
        <v>1155</v>
      </c>
      <c r="O209" s="31" t="s">
        <v>1691</v>
      </c>
      <c r="P209" s="31" t="s">
        <v>1761</v>
      </c>
      <c r="Q209" s="31" t="s">
        <v>1155</v>
      </c>
      <c r="R209" s="542"/>
      <c r="S209" s="253"/>
      <c r="T209" s="31">
        <f t="shared" si="130"/>
        <v>0</v>
      </c>
      <c r="U209" s="616"/>
      <c r="V209" s="616"/>
      <c r="W209" s="48"/>
      <c r="X209" s="31">
        <f t="shared" si="137"/>
        <v>0</v>
      </c>
      <c r="Z209" s="48"/>
      <c r="AA209" s="31">
        <f t="shared" si="131"/>
        <v>0</v>
      </c>
      <c r="AB209" s="48"/>
      <c r="AC209" s="31">
        <f t="shared" si="132"/>
        <v>0</v>
      </c>
      <c r="AD209" s="616"/>
      <c r="AE209" s="48"/>
      <c r="AF209" s="31">
        <f t="shared" si="133"/>
        <v>0</v>
      </c>
      <c r="AG209" s="31">
        <f t="shared" si="134"/>
        <v>0</v>
      </c>
      <c r="AH209" s="616"/>
      <c r="AI209" s="31">
        <f t="shared" si="135"/>
        <v>0</v>
      </c>
      <c r="AJ209" s="31">
        <f t="shared" si="136"/>
        <v>0</v>
      </c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2:49" s="306" customFormat="1" ht="13" outlineLevel="1">
      <c r="B210" s="464"/>
      <c r="C210" s="578"/>
      <c r="D210" s="38" t="s">
        <v>1820</v>
      </c>
      <c r="E210" s="545"/>
      <c r="F210" s="461"/>
      <c r="G210" s="356" t="s">
        <v>12</v>
      </c>
      <c r="H210" s="27" t="s">
        <v>13</v>
      </c>
      <c r="I210" s="33">
        <v>10.200000000000001</v>
      </c>
      <c r="J210" s="33">
        <v>10</v>
      </c>
      <c r="K210" s="253">
        <v>0</v>
      </c>
      <c r="L210" s="31" t="s">
        <v>1155</v>
      </c>
      <c r="M210" s="31" t="s">
        <v>1155</v>
      </c>
      <c r="N210" s="31" t="s">
        <v>1155</v>
      </c>
      <c r="O210" s="31" t="s">
        <v>1155</v>
      </c>
      <c r="P210" s="31" t="s">
        <v>1698</v>
      </c>
      <c r="Q210" s="31" t="s">
        <v>1759</v>
      </c>
      <c r="R210" s="542"/>
      <c r="S210" s="253"/>
      <c r="T210" s="31">
        <f t="shared" si="130"/>
        <v>0</v>
      </c>
      <c r="U210" s="616"/>
      <c r="V210" s="616"/>
      <c r="W210" s="48"/>
      <c r="X210" s="31">
        <f t="shared" si="137"/>
        <v>0</v>
      </c>
      <c r="Z210" s="48"/>
      <c r="AA210" s="31">
        <f t="shared" si="131"/>
        <v>0</v>
      </c>
      <c r="AB210" s="48"/>
      <c r="AC210" s="31">
        <f t="shared" si="132"/>
        <v>0</v>
      </c>
      <c r="AD210" s="616"/>
      <c r="AE210" s="48"/>
      <c r="AF210" s="31">
        <f t="shared" si="133"/>
        <v>0</v>
      </c>
      <c r="AG210" s="31">
        <f t="shared" si="134"/>
        <v>0</v>
      </c>
      <c r="AH210" s="616"/>
      <c r="AI210" s="31">
        <f t="shared" si="135"/>
        <v>0</v>
      </c>
      <c r="AJ210" s="31">
        <f t="shared" si="136"/>
        <v>0</v>
      </c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2:49" s="306" customFormat="1" ht="13" outlineLevel="1">
      <c r="B211" s="464"/>
      <c r="C211" s="578"/>
      <c r="D211" s="38" t="s">
        <v>1821</v>
      </c>
      <c r="E211" s="545"/>
      <c r="F211" s="461"/>
      <c r="G211" s="356" t="s">
        <v>12</v>
      </c>
      <c r="H211" s="27" t="s">
        <v>13</v>
      </c>
      <c r="I211" s="33">
        <v>60</v>
      </c>
      <c r="J211" s="33">
        <v>60</v>
      </c>
      <c r="K211" s="253">
        <v>0</v>
      </c>
      <c r="L211" s="31" t="s">
        <v>1155</v>
      </c>
      <c r="M211" s="31" t="s">
        <v>1155</v>
      </c>
      <c r="N211" s="31" t="s">
        <v>1155</v>
      </c>
      <c r="O211" s="31" t="s">
        <v>1155</v>
      </c>
      <c r="P211" s="31" t="s">
        <v>1698</v>
      </c>
      <c r="Q211" s="31" t="s">
        <v>1759</v>
      </c>
      <c r="R211" s="542"/>
      <c r="S211" s="253"/>
      <c r="T211" s="31">
        <f t="shared" si="130"/>
        <v>0</v>
      </c>
      <c r="U211" s="616"/>
      <c r="V211" s="616"/>
      <c r="W211" s="48"/>
      <c r="X211" s="31">
        <f t="shared" si="137"/>
        <v>0</v>
      </c>
      <c r="Z211" s="48"/>
      <c r="AA211" s="31">
        <f t="shared" si="131"/>
        <v>0</v>
      </c>
      <c r="AB211" s="48"/>
      <c r="AC211" s="31">
        <f t="shared" si="132"/>
        <v>0</v>
      </c>
      <c r="AD211" s="616"/>
      <c r="AE211" s="48"/>
      <c r="AF211" s="31">
        <f t="shared" si="133"/>
        <v>0</v>
      </c>
      <c r="AG211" s="31">
        <f t="shared" si="134"/>
        <v>0</v>
      </c>
      <c r="AH211" s="616"/>
      <c r="AI211" s="31">
        <f t="shared" si="135"/>
        <v>0</v>
      </c>
      <c r="AJ211" s="31">
        <f t="shared" si="136"/>
        <v>0</v>
      </c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2:49" s="306" customFormat="1" ht="13" outlineLevel="1">
      <c r="B212" s="464"/>
      <c r="C212" s="578"/>
      <c r="D212" s="38" t="s">
        <v>1822</v>
      </c>
      <c r="E212" s="545"/>
      <c r="F212" s="461"/>
      <c r="G212" s="356" t="s">
        <v>12</v>
      </c>
      <c r="H212" s="27" t="s">
        <v>13</v>
      </c>
      <c r="I212" s="33">
        <v>90</v>
      </c>
      <c r="J212" s="33">
        <v>90</v>
      </c>
      <c r="K212" s="253">
        <v>0</v>
      </c>
      <c r="L212" s="31" t="s">
        <v>1155</v>
      </c>
      <c r="M212" s="31" t="s">
        <v>1155</v>
      </c>
      <c r="N212" s="31" t="s">
        <v>1155</v>
      </c>
      <c r="O212" s="31" t="s">
        <v>1155</v>
      </c>
      <c r="P212" s="31" t="s">
        <v>1698</v>
      </c>
      <c r="Q212" s="31" t="s">
        <v>1759</v>
      </c>
      <c r="R212" s="542"/>
      <c r="S212" s="253"/>
      <c r="T212" s="31">
        <f t="shared" si="130"/>
        <v>0</v>
      </c>
      <c r="U212" s="616"/>
      <c r="V212" s="616"/>
      <c r="W212" s="48"/>
      <c r="X212" s="31">
        <f t="shared" si="137"/>
        <v>0</v>
      </c>
      <c r="Z212" s="48"/>
      <c r="AA212" s="31">
        <f t="shared" si="131"/>
        <v>0</v>
      </c>
      <c r="AB212" s="48"/>
      <c r="AC212" s="31">
        <f t="shared" si="132"/>
        <v>0</v>
      </c>
      <c r="AD212" s="616"/>
      <c r="AE212" s="48"/>
      <c r="AF212" s="31">
        <f t="shared" si="133"/>
        <v>0</v>
      </c>
      <c r="AG212" s="31">
        <f t="shared" si="134"/>
        <v>0</v>
      </c>
      <c r="AH212" s="616"/>
      <c r="AI212" s="31">
        <f t="shared" si="135"/>
        <v>0</v>
      </c>
      <c r="AJ212" s="31">
        <f t="shared" si="136"/>
        <v>0</v>
      </c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2:49" s="306" customFormat="1" ht="13" outlineLevel="1">
      <c r="B213" s="464"/>
      <c r="C213" s="578"/>
      <c r="D213" s="38" t="s">
        <v>1823</v>
      </c>
      <c r="E213" s="545"/>
      <c r="F213" s="461"/>
      <c r="G213" s="356" t="s">
        <v>12</v>
      </c>
      <c r="H213" s="27" t="s">
        <v>13</v>
      </c>
      <c r="I213" s="33">
        <v>60</v>
      </c>
      <c r="J213" s="33">
        <v>120</v>
      </c>
      <c r="K213" s="253">
        <v>0</v>
      </c>
      <c r="L213" s="31" t="s">
        <v>1155</v>
      </c>
      <c r="M213" s="31" t="s">
        <v>1155</v>
      </c>
      <c r="N213" s="31" t="s">
        <v>1142</v>
      </c>
      <c r="O213" s="31" t="s">
        <v>1155</v>
      </c>
      <c r="P213" s="31" t="s">
        <v>1698</v>
      </c>
      <c r="Q213" s="31" t="s">
        <v>1759</v>
      </c>
      <c r="R213" s="542"/>
      <c r="S213" s="253"/>
      <c r="T213" s="31">
        <f t="shared" si="130"/>
        <v>0</v>
      </c>
      <c r="U213" s="616"/>
      <c r="V213" s="616"/>
      <c r="W213" s="48"/>
      <c r="X213" s="31">
        <f t="shared" si="137"/>
        <v>0</v>
      </c>
      <c r="Z213" s="48"/>
      <c r="AA213" s="31">
        <f t="shared" si="131"/>
        <v>0</v>
      </c>
      <c r="AB213" s="48"/>
      <c r="AC213" s="31">
        <f t="shared" si="132"/>
        <v>0</v>
      </c>
      <c r="AD213" s="616"/>
      <c r="AE213" s="48"/>
      <c r="AF213" s="31">
        <f t="shared" si="133"/>
        <v>0</v>
      </c>
      <c r="AG213" s="31">
        <f t="shared" si="134"/>
        <v>0</v>
      </c>
      <c r="AH213" s="616"/>
      <c r="AI213" s="31">
        <f t="shared" si="135"/>
        <v>0</v>
      </c>
      <c r="AJ213" s="31">
        <f t="shared" si="136"/>
        <v>0</v>
      </c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2:49" s="306" customFormat="1" ht="13" outlineLevel="1">
      <c r="B214" s="464"/>
      <c r="C214" s="578"/>
      <c r="D214" s="38" t="s">
        <v>1824</v>
      </c>
      <c r="E214" s="545"/>
      <c r="F214" s="461"/>
      <c r="G214" s="356" t="s">
        <v>12</v>
      </c>
      <c r="H214" s="27" t="s">
        <v>24</v>
      </c>
      <c r="I214" s="33">
        <v>30</v>
      </c>
      <c r="J214" s="33">
        <v>90</v>
      </c>
      <c r="K214" s="253">
        <v>0</v>
      </c>
      <c r="L214" s="31" t="s">
        <v>1155</v>
      </c>
      <c r="M214" s="31" t="s">
        <v>1155</v>
      </c>
      <c r="N214" s="31" t="s">
        <v>1142</v>
      </c>
      <c r="O214" s="31" t="s">
        <v>1155</v>
      </c>
      <c r="P214" s="31" t="s">
        <v>1698</v>
      </c>
      <c r="Q214" s="31" t="s">
        <v>1759</v>
      </c>
      <c r="R214" s="542"/>
      <c r="S214" s="253"/>
      <c r="T214" s="31">
        <f t="shared" si="130"/>
        <v>0</v>
      </c>
      <c r="U214" s="616"/>
      <c r="V214" s="616"/>
      <c r="W214" s="48"/>
      <c r="X214" s="31">
        <f t="shared" si="137"/>
        <v>0</v>
      </c>
      <c r="Z214" s="48"/>
      <c r="AA214" s="31">
        <f t="shared" si="131"/>
        <v>0</v>
      </c>
      <c r="AB214" s="48"/>
      <c r="AC214" s="31">
        <f t="shared" si="132"/>
        <v>0</v>
      </c>
      <c r="AD214" s="616"/>
      <c r="AE214" s="48"/>
      <c r="AF214" s="31">
        <f t="shared" si="133"/>
        <v>0</v>
      </c>
      <c r="AG214" s="31">
        <f t="shared" si="134"/>
        <v>0</v>
      </c>
      <c r="AH214" s="616"/>
      <c r="AI214" s="31">
        <f t="shared" si="135"/>
        <v>0</v>
      </c>
      <c r="AJ214" s="31">
        <f t="shared" si="136"/>
        <v>0</v>
      </c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2:49" s="306" customFormat="1" ht="13" outlineLevel="1">
      <c r="B215" s="464"/>
      <c r="C215" s="578"/>
      <c r="D215" s="38" t="s">
        <v>1825</v>
      </c>
      <c r="E215" s="545"/>
      <c r="F215" s="461"/>
      <c r="G215" s="356" t="s">
        <v>12</v>
      </c>
      <c r="H215" s="27" t="s">
        <v>24</v>
      </c>
      <c r="I215" s="33">
        <v>60</v>
      </c>
      <c r="J215" s="33">
        <v>60</v>
      </c>
      <c r="K215" s="253">
        <v>0</v>
      </c>
      <c r="L215" s="31" t="s">
        <v>1155</v>
      </c>
      <c r="M215" s="31" t="s">
        <v>1695</v>
      </c>
      <c r="N215" s="31" t="s">
        <v>1698</v>
      </c>
      <c r="O215" s="31" t="s">
        <v>1759</v>
      </c>
      <c r="P215" s="31" t="s">
        <v>1693</v>
      </c>
      <c r="Q215" s="31" t="s">
        <v>1759</v>
      </c>
      <c r="R215" s="542"/>
      <c r="S215" s="253"/>
      <c r="T215" s="31">
        <f t="shared" si="130"/>
        <v>0</v>
      </c>
      <c r="U215" s="616"/>
      <c r="V215" s="616"/>
      <c r="W215" s="48"/>
      <c r="X215" s="31">
        <f t="shared" si="137"/>
        <v>0</v>
      </c>
      <c r="Z215" s="48"/>
      <c r="AA215" s="31">
        <f t="shared" si="131"/>
        <v>0</v>
      </c>
      <c r="AB215" s="48"/>
      <c r="AC215" s="31">
        <f t="shared" si="132"/>
        <v>0</v>
      </c>
      <c r="AD215" s="616"/>
      <c r="AE215" s="48"/>
      <c r="AF215" s="31">
        <f t="shared" si="133"/>
        <v>0</v>
      </c>
      <c r="AG215" s="31">
        <f t="shared" si="134"/>
        <v>0</v>
      </c>
      <c r="AH215" s="616"/>
      <c r="AI215" s="31">
        <f t="shared" si="135"/>
        <v>0</v>
      </c>
      <c r="AJ215" s="31">
        <f t="shared" si="136"/>
        <v>0</v>
      </c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2:49" s="306" customFormat="1" ht="13" outlineLevel="1">
      <c r="B216" s="464"/>
      <c r="C216" s="578"/>
      <c r="D216" s="38" t="s">
        <v>1826</v>
      </c>
      <c r="E216" s="545"/>
      <c r="F216" s="461"/>
      <c r="G216" s="356" t="s">
        <v>12</v>
      </c>
      <c r="H216" s="27" t="s">
        <v>24</v>
      </c>
      <c r="I216" s="33">
        <v>30</v>
      </c>
      <c r="J216" s="33">
        <v>30</v>
      </c>
      <c r="K216" s="253">
        <v>0</v>
      </c>
      <c r="L216" s="31" t="s">
        <v>1155</v>
      </c>
      <c r="M216" s="31" t="s">
        <v>1695</v>
      </c>
      <c r="N216" s="31" t="s">
        <v>1698</v>
      </c>
      <c r="O216" s="31" t="s">
        <v>1759</v>
      </c>
      <c r="P216" s="31" t="s">
        <v>1693</v>
      </c>
      <c r="Q216" s="31" t="s">
        <v>1703</v>
      </c>
      <c r="R216" s="542"/>
      <c r="S216" s="253"/>
      <c r="T216" s="31">
        <f t="shared" si="130"/>
        <v>0</v>
      </c>
      <c r="U216" s="616"/>
      <c r="V216" s="616"/>
      <c r="W216" s="48"/>
      <c r="X216" s="31">
        <f t="shared" si="137"/>
        <v>0</v>
      </c>
      <c r="Z216" s="48"/>
      <c r="AA216" s="31">
        <f t="shared" si="131"/>
        <v>0</v>
      </c>
      <c r="AB216" s="48"/>
      <c r="AC216" s="31">
        <f t="shared" si="132"/>
        <v>0</v>
      </c>
      <c r="AD216" s="616"/>
      <c r="AE216" s="48"/>
      <c r="AF216" s="31">
        <f t="shared" si="133"/>
        <v>0</v>
      </c>
      <c r="AG216" s="31">
        <f t="shared" si="134"/>
        <v>0</v>
      </c>
      <c r="AH216" s="616"/>
      <c r="AI216" s="31">
        <f t="shared" si="135"/>
        <v>0</v>
      </c>
      <c r="AJ216" s="31">
        <f t="shared" si="136"/>
        <v>0</v>
      </c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2:49" s="306" customFormat="1" ht="13" outlineLevel="1">
      <c r="B217" s="465"/>
      <c r="C217" s="579"/>
      <c r="D217" s="38" t="s">
        <v>1827</v>
      </c>
      <c r="E217" s="546"/>
      <c r="F217" s="462"/>
      <c r="G217" s="356" t="s">
        <v>12</v>
      </c>
      <c r="H217" s="27" t="s">
        <v>24</v>
      </c>
      <c r="I217" s="33">
        <v>60</v>
      </c>
      <c r="J217" s="33">
        <v>60</v>
      </c>
      <c r="K217" s="253">
        <v>0</v>
      </c>
      <c r="L217" s="31" t="s">
        <v>1155</v>
      </c>
      <c r="M217" s="31" t="s">
        <v>1695</v>
      </c>
      <c r="N217" s="31" t="s">
        <v>1698</v>
      </c>
      <c r="O217" s="31" t="s">
        <v>1759</v>
      </c>
      <c r="P217" s="31" t="s">
        <v>1693</v>
      </c>
      <c r="Q217" s="31" t="s">
        <v>1703</v>
      </c>
      <c r="R217" s="543"/>
      <c r="S217" s="253"/>
      <c r="T217" s="31">
        <f t="shared" si="130"/>
        <v>0</v>
      </c>
      <c r="U217" s="617"/>
      <c r="V217" s="617"/>
      <c r="W217" s="48"/>
      <c r="X217" s="31">
        <f t="shared" si="137"/>
        <v>0</v>
      </c>
      <c r="Z217" s="48"/>
      <c r="AA217" s="31">
        <f t="shared" si="131"/>
        <v>0</v>
      </c>
      <c r="AB217" s="48"/>
      <c r="AC217" s="31">
        <f t="shared" si="132"/>
        <v>0</v>
      </c>
      <c r="AD217" s="617"/>
      <c r="AE217" s="48"/>
      <c r="AF217" s="31">
        <f t="shared" si="133"/>
        <v>0</v>
      </c>
      <c r="AG217" s="31">
        <f t="shared" si="134"/>
        <v>0</v>
      </c>
      <c r="AH217" s="617"/>
      <c r="AI217" s="31">
        <f t="shared" si="135"/>
        <v>0</v>
      </c>
      <c r="AJ217" s="31">
        <f t="shared" si="136"/>
        <v>0</v>
      </c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2:49" s="306" customFormat="1" ht="13.75" customHeight="1" outlineLevel="1">
      <c r="B218" s="463" t="s">
        <v>130</v>
      </c>
      <c r="C218" s="444" t="s">
        <v>131</v>
      </c>
      <c r="D218" s="24" t="s">
        <v>1828</v>
      </c>
      <c r="E218" s="444" t="s">
        <v>129</v>
      </c>
      <c r="F218" s="460">
        <v>43621</v>
      </c>
      <c r="G218" s="360" t="s">
        <v>12</v>
      </c>
      <c r="H218" s="27" t="s">
        <v>24</v>
      </c>
      <c r="I218" s="33">
        <v>4.8</v>
      </c>
      <c r="J218" s="33">
        <v>4.8</v>
      </c>
      <c r="K218" s="253">
        <v>0</v>
      </c>
      <c r="L218" s="31" t="s">
        <v>1155</v>
      </c>
      <c r="M218" s="31" t="s">
        <v>1695</v>
      </c>
      <c r="N218" s="31" t="s">
        <v>1698</v>
      </c>
      <c r="O218" s="174" t="s">
        <v>1759</v>
      </c>
      <c r="P218" s="31" t="s">
        <v>1703</v>
      </c>
      <c r="Q218" s="31" t="s">
        <v>1703</v>
      </c>
      <c r="R218" s="541" t="s">
        <v>1829</v>
      </c>
      <c r="S218" s="253"/>
      <c r="T218" s="31">
        <f t="shared" si="130"/>
        <v>0</v>
      </c>
      <c r="U218" s="615"/>
      <c r="V218" s="615"/>
      <c r="W218" s="48"/>
      <c r="X218" s="31">
        <f t="shared" si="137"/>
        <v>0</v>
      </c>
      <c r="Z218" s="48"/>
      <c r="AA218" s="31">
        <f t="shared" si="131"/>
        <v>0</v>
      </c>
      <c r="AB218" s="48"/>
      <c r="AC218" s="31">
        <f t="shared" si="132"/>
        <v>0</v>
      </c>
      <c r="AD218" s="615"/>
      <c r="AE218" s="48"/>
      <c r="AF218" s="31">
        <f t="shared" si="133"/>
        <v>0</v>
      </c>
      <c r="AG218" s="31">
        <f t="shared" si="134"/>
        <v>0</v>
      </c>
      <c r="AH218" s="615"/>
      <c r="AI218" s="31">
        <f t="shared" si="135"/>
        <v>0</v>
      </c>
      <c r="AJ218" s="31">
        <f t="shared" si="136"/>
        <v>0</v>
      </c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2:49" s="306" customFormat="1" ht="13" outlineLevel="1">
      <c r="B219" s="464"/>
      <c r="C219" s="493"/>
      <c r="D219" s="24" t="s">
        <v>1830</v>
      </c>
      <c r="E219" s="493"/>
      <c r="F219" s="461"/>
      <c r="G219" s="360" t="s">
        <v>12</v>
      </c>
      <c r="H219" s="27" t="s">
        <v>24</v>
      </c>
      <c r="I219" s="33">
        <v>30</v>
      </c>
      <c r="J219" s="33">
        <v>30</v>
      </c>
      <c r="K219" s="253">
        <v>0</v>
      </c>
      <c r="L219" s="31" t="s">
        <v>1155</v>
      </c>
      <c r="M219" s="31" t="s">
        <v>1695</v>
      </c>
      <c r="N219" s="31" t="s">
        <v>1698</v>
      </c>
      <c r="O219" s="174" t="s">
        <v>1831</v>
      </c>
      <c r="P219" s="31" t="s">
        <v>1703</v>
      </c>
      <c r="Q219" s="31" t="s">
        <v>1693</v>
      </c>
      <c r="R219" s="542"/>
      <c r="S219" s="253"/>
      <c r="T219" s="31">
        <f t="shared" si="130"/>
        <v>0</v>
      </c>
      <c r="U219" s="616"/>
      <c r="V219" s="616"/>
      <c r="W219" s="48"/>
      <c r="X219" s="31">
        <f t="shared" si="137"/>
        <v>0</v>
      </c>
      <c r="Z219" s="48"/>
      <c r="AA219" s="31">
        <f t="shared" si="131"/>
        <v>0</v>
      </c>
      <c r="AB219" s="48"/>
      <c r="AC219" s="31">
        <f t="shared" si="132"/>
        <v>0</v>
      </c>
      <c r="AD219" s="616"/>
      <c r="AE219" s="48"/>
      <c r="AF219" s="31">
        <f t="shared" si="133"/>
        <v>0</v>
      </c>
      <c r="AG219" s="31">
        <f t="shared" si="134"/>
        <v>0</v>
      </c>
      <c r="AH219" s="616"/>
      <c r="AI219" s="31">
        <f t="shared" si="135"/>
        <v>0</v>
      </c>
      <c r="AJ219" s="31">
        <f t="shared" si="136"/>
        <v>0</v>
      </c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2:49" s="306" customFormat="1" ht="13" outlineLevel="1">
      <c r="B220" s="464"/>
      <c r="C220" s="493"/>
      <c r="D220" s="24" t="s">
        <v>1832</v>
      </c>
      <c r="E220" s="493"/>
      <c r="F220" s="461"/>
      <c r="G220" s="360" t="s">
        <v>12</v>
      </c>
      <c r="H220" s="27" t="s">
        <v>24</v>
      </c>
      <c r="I220" s="33">
        <v>30</v>
      </c>
      <c r="J220" s="33">
        <v>30</v>
      </c>
      <c r="K220" s="253">
        <v>0</v>
      </c>
      <c r="L220" s="31" t="s">
        <v>1155</v>
      </c>
      <c r="M220" s="31" t="s">
        <v>1695</v>
      </c>
      <c r="N220" s="31" t="s">
        <v>1698</v>
      </c>
      <c r="O220" s="174" t="s">
        <v>1831</v>
      </c>
      <c r="P220" s="31" t="s">
        <v>1703</v>
      </c>
      <c r="Q220" s="31" t="s">
        <v>1693</v>
      </c>
      <c r="R220" s="542"/>
      <c r="S220" s="253"/>
      <c r="T220" s="31">
        <f t="shared" si="130"/>
        <v>0</v>
      </c>
      <c r="U220" s="616"/>
      <c r="V220" s="616"/>
      <c r="W220" s="48"/>
      <c r="X220" s="31">
        <f t="shared" si="137"/>
        <v>0</v>
      </c>
      <c r="Z220" s="48"/>
      <c r="AA220" s="31">
        <f t="shared" si="131"/>
        <v>0</v>
      </c>
      <c r="AB220" s="48"/>
      <c r="AC220" s="31">
        <f t="shared" si="132"/>
        <v>0</v>
      </c>
      <c r="AD220" s="616"/>
      <c r="AE220" s="48"/>
      <c r="AF220" s="31">
        <f t="shared" si="133"/>
        <v>0</v>
      </c>
      <c r="AG220" s="31">
        <f t="shared" si="134"/>
        <v>0</v>
      </c>
      <c r="AH220" s="616"/>
      <c r="AI220" s="31">
        <f t="shared" si="135"/>
        <v>0</v>
      </c>
      <c r="AJ220" s="31">
        <f t="shared" si="136"/>
        <v>0</v>
      </c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2:49" s="306" customFormat="1" ht="13" outlineLevel="1">
      <c r="B221" s="464"/>
      <c r="C221" s="493"/>
      <c r="D221" s="24" t="s">
        <v>1833</v>
      </c>
      <c r="E221" s="493"/>
      <c r="F221" s="461"/>
      <c r="G221" s="360" t="s">
        <v>12</v>
      </c>
      <c r="H221" s="27" t="s">
        <v>24</v>
      </c>
      <c r="I221" s="33">
        <v>90</v>
      </c>
      <c r="J221" s="33">
        <v>90</v>
      </c>
      <c r="K221" s="253">
        <v>0</v>
      </c>
      <c r="L221" s="31" t="s">
        <v>1155</v>
      </c>
      <c r="M221" s="31" t="s">
        <v>1695</v>
      </c>
      <c r="N221" s="31" t="s">
        <v>1698</v>
      </c>
      <c r="O221" s="174" t="s">
        <v>1831</v>
      </c>
      <c r="P221" s="31" t="s">
        <v>1703</v>
      </c>
      <c r="Q221" s="31" t="s">
        <v>1703</v>
      </c>
      <c r="R221" s="542"/>
      <c r="S221" s="253"/>
      <c r="T221" s="31">
        <f t="shared" si="130"/>
        <v>0</v>
      </c>
      <c r="U221" s="616"/>
      <c r="V221" s="616"/>
      <c r="W221" s="48"/>
      <c r="X221" s="31">
        <f t="shared" si="137"/>
        <v>0</v>
      </c>
      <c r="Z221" s="48"/>
      <c r="AA221" s="31">
        <f t="shared" si="131"/>
        <v>0</v>
      </c>
      <c r="AB221" s="48"/>
      <c r="AC221" s="31">
        <f t="shared" si="132"/>
        <v>0</v>
      </c>
      <c r="AD221" s="616"/>
      <c r="AE221" s="48"/>
      <c r="AF221" s="31">
        <f t="shared" si="133"/>
        <v>0</v>
      </c>
      <c r="AG221" s="31">
        <f t="shared" si="134"/>
        <v>0</v>
      </c>
      <c r="AH221" s="616"/>
      <c r="AI221" s="31">
        <f t="shared" si="135"/>
        <v>0</v>
      </c>
      <c r="AJ221" s="31">
        <f t="shared" si="136"/>
        <v>0</v>
      </c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2:49" s="306" customFormat="1" ht="13" outlineLevel="1">
      <c r="B222" s="464"/>
      <c r="C222" s="493"/>
      <c r="D222" s="24" t="s">
        <v>1834</v>
      </c>
      <c r="E222" s="493"/>
      <c r="F222" s="461"/>
      <c r="G222" s="360" t="s">
        <v>12</v>
      </c>
      <c r="H222" s="27" t="s">
        <v>24</v>
      </c>
      <c r="I222" s="33">
        <v>60</v>
      </c>
      <c r="J222" s="33">
        <v>120</v>
      </c>
      <c r="K222" s="253">
        <v>0</v>
      </c>
      <c r="L222" s="31" t="s">
        <v>1155</v>
      </c>
      <c r="M222" s="31" t="s">
        <v>1695</v>
      </c>
      <c r="N222" s="31" t="s">
        <v>1698</v>
      </c>
      <c r="O222" s="174" t="s">
        <v>1831</v>
      </c>
      <c r="P222" s="31" t="s">
        <v>1703</v>
      </c>
      <c r="Q222" s="31" t="s">
        <v>1703</v>
      </c>
      <c r="R222" s="542"/>
      <c r="S222" s="253"/>
      <c r="T222" s="31">
        <f t="shared" si="130"/>
        <v>0</v>
      </c>
      <c r="U222" s="616"/>
      <c r="V222" s="616"/>
      <c r="W222" s="48"/>
      <c r="X222" s="31">
        <f t="shared" si="137"/>
        <v>0</v>
      </c>
      <c r="Z222" s="48"/>
      <c r="AA222" s="31">
        <f t="shared" si="131"/>
        <v>0</v>
      </c>
      <c r="AB222" s="48"/>
      <c r="AC222" s="31">
        <f t="shared" si="132"/>
        <v>0</v>
      </c>
      <c r="AD222" s="616"/>
      <c r="AE222" s="48"/>
      <c r="AF222" s="31">
        <f t="shared" si="133"/>
        <v>0</v>
      </c>
      <c r="AG222" s="31">
        <f t="shared" si="134"/>
        <v>0</v>
      </c>
      <c r="AH222" s="616"/>
      <c r="AI222" s="31">
        <f t="shared" si="135"/>
        <v>0</v>
      </c>
      <c r="AJ222" s="31">
        <f t="shared" si="136"/>
        <v>0</v>
      </c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2:49" s="306" customFormat="1" ht="13" outlineLevel="1">
      <c r="B223" s="464"/>
      <c r="C223" s="493"/>
      <c r="D223" s="24" t="s">
        <v>1835</v>
      </c>
      <c r="E223" s="493"/>
      <c r="F223" s="461"/>
      <c r="G223" s="360" t="s">
        <v>12</v>
      </c>
      <c r="H223" s="27" t="s">
        <v>24</v>
      </c>
      <c r="I223" s="33">
        <v>30</v>
      </c>
      <c r="J223" s="33">
        <v>30</v>
      </c>
      <c r="K223" s="253">
        <v>0</v>
      </c>
      <c r="L223" s="31" t="s">
        <v>1155</v>
      </c>
      <c r="M223" s="31" t="s">
        <v>1695</v>
      </c>
      <c r="N223" s="31" t="s">
        <v>1698</v>
      </c>
      <c r="O223" s="174" t="s">
        <v>1831</v>
      </c>
      <c r="P223" s="31" t="s">
        <v>1703</v>
      </c>
      <c r="Q223" s="31" t="s">
        <v>1693</v>
      </c>
      <c r="R223" s="542"/>
      <c r="S223" s="253"/>
      <c r="T223" s="31">
        <f t="shared" si="130"/>
        <v>0</v>
      </c>
      <c r="U223" s="616"/>
      <c r="V223" s="616"/>
      <c r="W223" s="48"/>
      <c r="X223" s="31">
        <f t="shared" si="137"/>
        <v>0</v>
      </c>
      <c r="Z223" s="48"/>
      <c r="AA223" s="31">
        <f t="shared" si="131"/>
        <v>0</v>
      </c>
      <c r="AB223" s="48"/>
      <c r="AC223" s="31">
        <f t="shared" si="132"/>
        <v>0</v>
      </c>
      <c r="AD223" s="616"/>
      <c r="AE223" s="48"/>
      <c r="AF223" s="31">
        <f t="shared" si="133"/>
        <v>0</v>
      </c>
      <c r="AG223" s="31">
        <f t="shared" si="134"/>
        <v>0</v>
      </c>
      <c r="AH223" s="616"/>
      <c r="AI223" s="31">
        <f t="shared" si="135"/>
        <v>0</v>
      </c>
      <c r="AJ223" s="31">
        <f t="shared" si="136"/>
        <v>0</v>
      </c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2:49" s="306" customFormat="1" ht="13" outlineLevel="1">
      <c r="B224" s="464"/>
      <c r="C224" s="493"/>
      <c r="D224" s="24" t="s">
        <v>1836</v>
      </c>
      <c r="E224" s="493"/>
      <c r="F224" s="461"/>
      <c r="G224" s="360" t="s">
        <v>12</v>
      </c>
      <c r="H224" s="27" t="s">
        <v>24</v>
      </c>
      <c r="I224" s="33">
        <v>30</v>
      </c>
      <c r="J224" s="33">
        <v>30</v>
      </c>
      <c r="K224" s="253">
        <v>0</v>
      </c>
      <c r="L224" s="31" t="s">
        <v>1155</v>
      </c>
      <c r="M224" s="31" t="s">
        <v>1695</v>
      </c>
      <c r="N224" s="31" t="s">
        <v>1698</v>
      </c>
      <c r="O224" s="174" t="s">
        <v>1831</v>
      </c>
      <c r="P224" s="31" t="s">
        <v>1703</v>
      </c>
      <c r="Q224" s="31" t="s">
        <v>1693</v>
      </c>
      <c r="R224" s="542"/>
      <c r="S224" s="253"/>
      <c r="T224" s="31">
        <f t="shared" si="130"/>
        <v>0</v>
      </c>
      <c r="U224" s="616"/>
      <c r="V224" s="616"/>
      <c r="W224" s="48"/>
      <c r="X224" s="31">
        <f t="shared" si="137"/>
        <v>0</v>
      </c>
      <c r="Z224" s="48"/>
      <c r="AA224" s="31">
        <f t="shared" si="131"/>
        <v>0</v>
      </c>
      <c r="AB224" s="48"/>
      <c r="AC224" s="31">
        <f t="shared" si="132"/>
        <v>0</v>
      </c>
      <c r="AD224" s="616"/>
      <c r="AE224" s="48"/>
      <c r="AF224" s="31">
        <f t="shared" si="133"/>
        <v>0</v>
      </c>
      <c r="AG224" s="31">
        <f t="shared" si="134"/>
        <v>0</v>
      </c>
      <c r="AH224" s="616"/>
      <c r="AI224" s="31">
        <f t="shared" si="135"/>
        <v>0</v>
      </c>
      <c r="AJ224" s="31">
        <f t="shared" si="136"/>
        <v>0</v>
      </c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2:49" s="306" customFormat="1" ht="13" outlineLevel="1">
      <c r="B225" s="464"/>
      <c r="C225" s="493"/>
      <c r="D225" s="24" t="s">
        <v>1837</v>
      </c>
      <c r="E225" s="493"/>
      <c r="F225" s="461"/>
      <c r="G225" s="360" t="s">
        <v>12</v>
      </c>
      <c r="H225" s="27" t="s">
        <v>24</v>
      </c>
      <c r="I225" s="33">
        <v>60</v>
      </c>
      <c r="J225" s="33">
        <v>60</v>
      </c>
      <c r="K225" s="253">
        <v>0</v>
      </c>
      <c r="L225" s="31" t="s">
        <v>1155</v>
      </c>
      <c r="M225" s="31" t="s">
        <v>1695</v>
      </c>
      <c r="N225" s="31" t="s">
        <v>1698</v>
      </c>
      <c r="O225" s="174" t="s">
        <v>1831</v>
      </c>
      <c r="P225" s="31" t="s">
        <v>1703</v>
      </c>
      <c r="Q225" s="31" t="s">
        <v>1703</v>
      </c>
      <c r="R225" s="542"/>
      <c r="S225" s="253"/>
      <c r="T225" s="31">
        <f t="shared" si="130"/>
        <v>0</v>
      </c>
      <c r="U225" s="616"/>
      <c r="V225" s="616"/>
      <c r="W225" s="48"/>
      <c r="X225" s="31">
        <f t="shared" si="137"/>
        <v>0</v>
      </c>
      <c r="Z225" s="48"/>
      <c r="AA225" s="31">
        <f t="shared" si="131"/>
        <v>0</v>
      </c>
      <c r="AB225" s="48"/>
      <c r="AC225" s="31">
        <f t="shared" si="132"/>
        <v>0</v>
      </c>
      <c r="AD225" s="616"/>
      <c r="AE225" s="48"/>
      <c r="AF225" s="31">
        <f t="shared" si="133"/>
        <v>0</v>
      </c>
      <c r="AG225" s="31">
        <f t="shared" si="134"/>
        <v>0</v>
      </c>
      <c r="AH225" s="616"/>
      <c r="AI225" s="31">
        <f t="shared" si="135"/>
        <v>0</v>
      </c>
      <c r="AJ225" s="31">
        <f t="shared" si="136"/>
        <v>0</v>
      </c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2:49" s="306" customFormat="1" ht="13" outlineLevel="1">
      <c r="B226" s="464"/>
      <c r="C226" s="493"/>
      <c r="D226" s="24" t="s">
        <v>1838</v>
      </c>
      <c r="E226" s="493"/>
      <c r="F226" s="461"/>
      <c r="G226" s="360" t="s">
        <v>12</v>
      </c>
      <c r="H226" s="27" t="s">
        <v>24</v>
      </c>
      <c r="I226" s="33">
        <v>60</v>
      </c>
      <c r="J226" s="33">
        <v>60</v>
      </c>
      <c r="K226" s="253">
        <v>0</v>
      </c>
      <c r="L226" s="31" t="s">
        <v>1695</v>
      </c>
      <c r="M226" s="31" t="s">
        <v>1691</v>
      </c>
      <c r="N226" s="31" t="s">
        <v>1761</v>
      </c>
      <c r="O226" s="174" t="s">
        <v>1839</v>
      </c>
      <c r="P226" s="31" t="s">
        <v>1703</v>
      </c>
      <c r="Q226" s="31" t="s">
        <v>1703</v>
      </c>
      <c r="R226" s="542"/>
      <c r="S226" s="253"/>
      <c r="T226" s="31">
        <f t="shared" si="130"/>
        <v>0</v>
      </c>
      <c r="U226" s="616"/>
      <c r="V226" s="616"/>
      <c r="W226" s="48"/>
      <c r="X226" s="31">
        <f t="shared" si="137"/>
        <v>0</v>
      </c>
      <c r="Z226" s="48"/>
      <c r="AA226" s="31">
        <f t="shared" si="131"/>
        <v>0</v>
      </c>
      <c r="AB226" s="48"/>
      <c r="AC226" s="31">
        <f t="shared" si="132"/>
        <v>0</v>
      </c>
      <c r="AD226" s="616"/>
      <c r="AE226" s="48"/>
      <c r="AF226" s="31">
        <f t="shared" si="133"/>
        <v>0</v>
      </c>
      <c r="AG226" s="31">
        <f t="shared" si="134"/>
        <v>0</v>
      </c>
      <c r="AH226" s="616"/>
      <c r="AI226" s="31">
        <f t="shared" si="135"/>
        <v>0</v>
      </c>
      <c r="AJ226" s="31">
        <f t="shared" si="136"/>
        <v>0</v>
      </c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2:49" s="306" customFormat="1" ht="13" outlineLevel="1">
      <c r="B227" s="464"/>
      <c r="C227" s="493"/>
      <c r="D227" s="24" t="s">
        <v>1840</v>
      </c>
      <c r="E227" s="493"/>
      <c r="F227" s="461"/>
      <c r="G227" s="360" t="s">
        <v>12</v>
      </c>
      <c r="H227" s="27" t="s">
        <v>24</v>
      </c>
      <c r="I227" s="33">
        <v>30</v>
      </c>
      <c r="J227" s="33">
        <v>30</v>
      </c>
      <c r="K227" s="253">
        <v>0</v>
      </c>
      <c r="L227" s="31" t="s">
        <v>1155</v>
      </c>
      <c r="M227" s="31" t="s">
        <v>1155</v>
      </c>
      <c r="N227" s="31" t="s">
        <v>1142</v>
      </c>
      <c r="O227" s="174" t="s">
        <v>1841</v>
      </c>
      <c r="P227" s="31" t="s">
        <v>1759</v>
      </c>
      <c r="Q227" s="31" t="s">
        <v>1155</v>
      </c>
      <c r="R227" s="542"/>
      <c r="S227" s="253"/>
      <c r="T227" s="31">
        <f t="shared" si="130"/>
        <v>0</v>
      </c>
      <c r="U227" s="616"/>
      <c r="V227" s="616"/>
      <c r="W227" s="48"/>
      <c r="X227" s="31">
        <f t="shared" si="137"/>
        <v>0</v>
      </c>
      <c r="Z227" s="48"/>
      <c r="AA227" s="31">
        <f t="shared" si="131"/>
        <v>0</v>
      </c>
      <c r="AB227" s="48"/>
      <c r="AC227" s="31">
        <f t="shared" si="132"/>
        <v>0</v>
      </c>
      <c r="AD227" s="616"/>
      <c r="AE227" s="48"/>
      <c r="AF227" s="31">
        <f t="shared" si="133"/>
        <v>0</v>
      </c>
      <c r="AG227" s="31">
        <f t="shared" si="134"/>
        <v>0</v>
      </c>
      <c r="AH227" s="616"/>
      <c r="AI227" s="31">
        <f t="shared" si="135"/>
        <v>0</v>
      </c>
      <c r="AJ227" s="31">
        <f t="shared" si="136"/>
        <v>0</v>
      </c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2:49" s="306" customFormat="1" ht="13" outlineLevel="1">
      <c r="B228" s="464"/>
      <c r="C228" s="493"/>
      <c r="D228" s="24" t="s">
        <v>1842</v>
      </c>
      <c r="E228" s="493"/>
      <c r="F228" s="461"/>
      <c r="G228" s="360" t="s">
        <v>12</v>
      </c>
      <c r="H228" s="27" t="s">
        <v>24</v>
      </c>
      <c r="I228" s="33">
        <v>60</v>
      </c>
      <c r="J228" s="33">
        <v>60</v>
      </c>
      <c r="K228" s="253">
        <v>0</v>
      </c>
      <c r="L228" s="31" t="s">
        <v>1155</v>
      </c>
      <c r="M228" s="31" t="s">
        <v>1695</v>
      </c>
      <c r="N228" s="31" t="s">
        <v>1142</v>
      </c>
      <c r="O228" s="174" t="s">
        <v>1831</v>
      </c>
      <c r="P228" s="31" t="s">
        <v>1703</v>
      </c>
      <c r="Q228" s="31" t="s">
        <v>1155</v>
      </c>
      <c r="R228" s="542"/>
      <c r="S228" s="253"/>
      <c r="T228" s="31">
        <f t="shared" ref="T228:T260" si="138">SUMIF(S228,"Y",I228)</f>
        <v>0</v>
      </c>
      <c r="U228" s="616"/>
      <c r="V228" s="616"/>
      <c r="W228" s="48"/>
      <c r="X228" s="31">
        <f t="shared" si="137"/>
        <v>0</v>
      </c>
      <c r="Z228" s="48"/>
      <c r="AA228" s="31">
        <f t="shared" ref="AA228:AA260" si="139">SUMIF(Z228,"Y",K228)*W228</f>
        <v>0</v>
      </c>
      <c r="AB228" s="48"/>
      <c r="AC228" s="31">
        <f t="shared" ref="AC228:AC260" si="140">(I228-AA228)*COUNTIF(AK228:AT228,"L")</f>
        <v>0</v>
      </c>
      <c r="AD228" s="616"/>
      <c r="AE228" s="48"/>
      <c r="AF228" s="31">
        <f t="shared" ref="AF228:AF260" si="141">IFERROR(COUNTIF(AK228:AT228,"S")/(COUNTIF(AK228:AT228,"V")+COUNTIF(AK228:AT228,"S")),0)</f>
        <v>0</v>
      </c>
      <c r="AG228" s="31">
        <f t="shared" ref="AG228:AG260" si="142">(X228-AA228-AC228)*AF228</f>
        <v>0</v>
      </c>
      <c r="AH228" s="616"/>
      <c r="AI228" s="31">
        <f t="shared" ref="AI228:AI260" si="143">COUNTIF(AK228:AT228,"V")</f>
        <v>0</v>
      </c>
      <c r="AJ228" s="31">
        <f t="shared" ref="AJ228:AJ260" si="144">X228-AA228-AC228-AG228</f>
        <v>0</v>
      </c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2:49" s="306" customFormat="1" ht="13" outlineLevel="1">
      <c r="B229" s="464"/>
      <c r="C229" s="493"/>
      <c r="D229" s="24" t="s">
        <v>1843</v>
      </c>
      <c r="E229" s="493"/>
      <c r="F229" s="461"/>
      <c r="G229" s="360" t="s">
        <v>12</v>
      </c>
      <c r="H229" s="27" t="s">
        <v>24</v>
      </c>
      <c r="I229" s="33">
        <v>30</v>
      </c>
      <c r="J229" s="33">
        <v>30</v>
      </c>
      <c r="K229" s="253">
        <v>0</v>
      </c>
      <c r="L229" s="31" t="s">
        <v>1155</v>
      </c>
      <c r="M229" s="31" t="s">
        <v>1695</v>
      </c>
      <c r="N229" s="31" t="s">
        <v>1142</v>
      </c>
      <c r="O229" s="174" t="s">
        <v>1831</v>
      </c>
      <c r="P229" s="31" t="s">
        <v>1703</v>
      </c>
      <c r="Q229" s="31" t="s">
        <v>1142</v>
      </c>
      <c r="R229" s="542"/>
      <c r="S229" s="253"/>
      <c r="T229" s="31">
        <f t="shared" si="138"/>
        <v>0</v>
      </c>
      <c r="U229" s="616"/>
      <c r="V229" s="616"/>
      <c r="W229" s="48"/>
      <c r="X229" s="31">
        <f t="shared" si="137"/>
        <v>0</v>
      </c>
      <c r="Z229" s="48"/>
      <c r="AA229" s="31">
        <f t="shared" si="139"/>
        <v>0</v>
      </c>
      <c r="AB229" s="48"/>
      <c r="AC229" s="31">
        <f t="shared" si="140"/>
        <v>0</v>
      </c>
      <c r="AD229" s="616"/>
      <c r="AE229" s="48"/>
      <c r="AF229" s="31">
        <f t="shared" si="141"/>
        <v>0</v>
      </c>
      <c r="AG229" s="31">
        <f t="shared" si="142"/>
        <v>0</v>
      </c>
      <c r="AH229" s="616"/>
      <c r="AI229" s="31">
        <f t="shared" si="143"/>
        <v>0</v>
      </c>
      <c r="AJ229" s="31">
        <f t="shared" si="144"/>
        <v>0</v>
      </c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2:49" s="306" customFormat="1" ht="13" outlineLevel="1">
      <c r="B230" s="464"/>
      <c r="C230" s="493"/>
      <c r="D230" s="24" t="s">
        <v>1844</v>
      </c>
      <c r="E230" s="493"/>
      <c r="F230" s="461"/>
      <c r="G230" s="360" t="s">
        <v>12</v>
      </c>
      <c r="H230" s="27" t="s">
        <v>24</v>
      </c>
      <c r="I230" s="33">
        <v>60</v>
      </c>
      <c r="J230" s="33">
        <v>60</v>
      </c>
      <c r="K230" s="253">
        <v>0</v>
      </c>
      <c r="L230" s="31" t="s">
        <v>1155</v>
      </c>
      <c r="M230" s="31" t="s">
        <v>1695</v>
      </c>
      <c r="N230" s="31" t="s">
        <v>1142</v>
      </c>
      <c r="O230" s="174" t="s">
        <v>1831</v>
      </c>
      <c r="P230" s="31" t="s">
        <v>1703</v>
      </c>
      <c r="Q230" s="31" t="s">
        <v>1155</v>
      </c>
      <c r="R230" s="542"/>
      <c r="S230" s="253"/>
      <c r="T230" s="31">
        <f t="shared" si="138"/>
        <v>0</v>
      </c>
      <c r="U230" s="616"/>
      <c r="V230" s="616"/>
      <c r="W230" s="48"/>
      <c r="X230" s="31">
        <f t="shared" si="137"/>
        <v>0</v>
      </c>
      <c r="Z230" s="48"/>
      <c r="AA230" s="31">
        <f t="shared" si="139"/>
        <v>0</v>
      </c>
      <c r="AB230" s="48"/>
      <c r="AC230" s="31">
        <f t="shared" si="140"/>
        <v>0</v>
      </c>
      <c r="AD230" s="616"/>
      <c r="AE230" s="48"/>
      <c r="AF230" s="31">
        <f t="shared" si="141"/>
        <v>0</v>
      </c>
      <c r="AG230" s="31">
        <f t="shared" si="142"/>
        <v>0</v>
      </c>
      <c r="AH230" s="616"/>
      <c r="AI230" s="31">
        <f t="shared" si="143"/>
        <v>0</v>
      </c>
      <c r="AJ230" s="31">
        <f t="shared" si="144"/>
        <v>0</v>
      </c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2:49" s="306" customFormat="1" ht="13" outlineLevel="1">
      <c r="B231" s="465"/>
      <c r="C231" s="445"/>
      <c r="D231" s="24" t="s">
        <v>1740</v>
      </c>
      <c r="E231" s="445"/>
      <c r="F231" s="462"/>
      <c r="G231" s="360" t="s">
        <v>12</v>
      </c>
      <c r="H231" s="27" t="s">
        <v>24</v>
      </c>
      <c r="I231" s="33">
        <v>30</v>
      </c>
      <c r="J231" s="33">
        <v>30</v>
      </c>
      <c r="K231" s="253">
        <v>0</v>
      </c>
      <c r="L231" s="31" t="s">
        <v>1155</v>
      </c>
      <c r="M231" s="31" t="s">
        <v>1695</v>
      </c>
      <c r="N231" s="31" t="s">
        <v>1142</v>
      </c>
      <c r="O231" s="174" t="s">
        <v>1831</v>
      </c>
      <c r="P231" s="31" t="s">
        <v>1703</v>
      </c>
      <c r="Q231" s="31" t="s">
        <v>1155</v>
      </c>
      <c r="R231" s="543"/>
      <c r="S231" s="253"/>
      <c r="T231" s="31">
        <f t="shared" si="138"/>
        <v>0</v>
      </c>
      <c r="U231" s="617"/>
      <c r="V231" s="617"/>
      <c r="W231" s="48"/>
      <c r="X231" s="31">
        <f t="shared" si="137"/>
        <v>0</v>
      </c>
      <c r="Z231" s="48"/>
      <c r="AA231" s="31">
        <f t="shared" si="139"/>
        <v>0</v>
      </c>
      <c r="AB231" s="48"/>
      <c r="AC231" s="31">
        <f t="shared" si="140"/>
        <v>0</v>
      </c>
      <c r="AD231" s="617"/>
      <c r="AE231" s="48"/>
      <c r="AF231" s="31">
        <f t="shared" si="141"/>
        <v>0</v>
      </c>
      <c r="AG231" s="31">
        <f t="shared" si="142"/>
        <v>0</v>
      </c>
      <c r="AH231" s="617"/>
      <c r="AI231" s="31">
        <f t="shared" si="143"/>
        <v>0</v>
      </c>
      <c r="AJ231" s="31">
        <f t="shared" si="144"/>
        <v>0</v>
      </c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2:49" s="306" customFormat="1" ht="13.75" customHeight="1" outlineLevel="1">
      <c r="B232" s="463" t="s">
        <v>132</v>
      </c>
      <c r="C232" s="568" t="s">
        <v>133</v>
      </c>
      <c r="D232" s="24" t="s">
        <v>1746</v>
      </c>
      <c r="E232" s="444" t="s">
        <v>2841</v>
      </c>
      <c r="F232" s="571">
        <v>43812</v>
      </c>
      <c r="G232" s="360" t="s">
        <v>12</v>
      </c>
      <c r="H232" s="27" t="s">
        <v>13</v>
      </c>
      <c r="I232" s="33">
        <v>4.8</v>
      </c>
      <c r="J232" s="33">
        <v>125</v>
      </c>
      <c r="K232" s="253">
        <v>0</v>
      </c>
      <c r="L232" s="31" t="s">
        <v>1155</v>
      </c>
      <c r="M232" s="31" t="s">
        <v>1695</v>
      </c>
      <c r="N232" s="31" t="s">
        <v>1155</v>
      </c>
      <c r="O232" s="31" t="s">
        <v>1759</v>
      </c>
      <c r="P232" s="31" t="s">
        <v>1703</v>
      </c>
      <c r="Q232" s="31" t="s">
        <v>1155</v>
      </c>
      <c r="R232" s="541" t="s">
        <v>1177</v>
      </c>
      <c r="S232" s="253"/>
      <c r="T232" s="31">
        <f t="shared" si="138"/>
        <v>0</v>
      </c>
      <c r="U232" s="615"/>
      <c r="V232" s="615"/>
      <c r="W232" s="48"/>
      <c r="X232" s="31">
        <f t="shared" si="137"/>
        <v>0</v>
      </c>
      <c r="Z232" s="48"/>
      <c r="AA232" s="31">
        <f t="shared" si="139"/>
        <v>0</v>
      </c>
      <c r="AB232" s="48"/>
      <c r="AC232" s="31">
        <f t="shared" si="140"/>
        <v>0</v>
      </c>
      <c r="AD232" s="615"/>
      <c r="AE232" s="48"/>
      <c r="AF232" s="31">
        <f t="shared" si="141"/>
        <v>0</v>
      </c>
      <c r="AG232" s="31">
        <f t="shared" si="142"/>
        <v>0</v>
      </c>
      <c r="AH232" s="615"/>
      <c r="AI232" s="31">
        <f t="shared" si="143"/>
        <v>0</v>
      </c>
      <c r="AJ232" s="31">
        <f t="shared" si="144"/>
        <v>0</v>
      </c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2:49" s="306" customFormat="1" ht="13" outlineLevel="1">
      <c r="B233" s="464"/>
      <c r="C233" s="569"/>
      <c r="D233" s="24" t="s">
        <v>1845</v>
      </c>
      <c r="E233" s="493"/>
      <c r="F233" s="572"/>
      <c r="G233" s="360" t="s">
        <v>12</v>
      </c>
      <c r="H233" s="27" t="s">
        <v>13</v>
      </c>
      <c r="I233" s="33">
        <v>180</v>
      </c>
      <c r="J233" s="33">
        <v>240</v>
      </c>
      <c r="K233" s="253">
        <v>0</v>
      </c>
      <c r="L233" s="31" t="s">
        <v>1155</v>
      </c>
      <c r="M233" s="31" t="s">
        <v>1695</v>
      </c>
      <c r="N233" s="31" t="s">
        <v>1155</v>
      </c>
      <c r="O233" s="31" t="s">
        <v>1759</v>
      </c>
      <c r="P233" s="31" t="s">
        <v>1703</v>
      </c>
      <c r="Q233" s="31" t="s">
        <v>1155</v>
      </c>
      <c r="R233" s="542"/>
      <c r="S233" s="253"/>
      <c r="T233" s="31">
        <f t="shared" si="138"/>
        <v>0</v>
      </c>
      <c r="U233" s="616"/>
      <c r="V233" s="616"/>
      <c r="W233" s="48"/>
      <c r="X233" s="31">
        <f t="shared" si="137"/>
        <v>0</v>
      </c>
      <c r="Z233" s="48"/>
      <c r="AA233" s="31">
        <f t="shared" si="139"/>
        <v>0</v>
      </c>
      <c r="AB233" s="48"/>
      <c r="AC233" s="31">
        <f t="shared" si="140"/>
        <v>0</v>
      </c>
      <c r="AD233" s="616"/>
      <c r="AE233" s="48"/>
      <c r="AF233" s="31">
        <f t="shared" si="141"/>
        <v>0</v>
      </c>
      <c r="AG233" s="31">
        <f t="shared" si="142"/>
        <v>0</v>
      </c>
      <c r="AH233" s="616"/>
      <c r="AI233" s="31">
        <f t="shared" si="143"/>
        <v>0</v>
      </c>
      <c r="AJ233" s="31">
        <f t="shared" si="144"/>
        <v>0</v>
      </c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2:49" s="306" customFormat="1" ht="13" outlineLevel="1">
      <c r="B234" s="464"/>
      <c r="C234" s="569"/>
      <c r="D234" s="24" t="s">
        <v>1846</v>
      </c>
      <c r="E234" s="493"/>
      <c r="F234" s="572"/>
      <c r="G234" s="360" t="s">
        <v>12</v>
      </c>
      <c r="H234" s="27" t="s">
        <v>13</v>
      </c>
      <c r="I234" s="33">
        <v>600</v>
      </c>
      <c r="J234" s="33">
        <v>600</v>
      </c>
      <c r="K234" s="253">
        <v>0</v>
      </c>
      <c r="L234" s="31" t="s">
        <v>1155</v>
      </c>
      <c r="M234" s="31" t="s">
        <v>1695</v>
      </c>
      <c r="N234" s="31" t="s">
        <v>1155</v>
      </c>
      <c r="O234" s="31" t="s">
        <v>1759</v>
      </c>
      <c r="P234" s="31" t="s">
        <v>1703</v>
      </c>
      <c r="Q234" s="31" t="s">
        <v>1155</v>
      </c>
      <c r="R234" s="542"/>
      <c r="S234" s="253"/>
      <c r="T234" s="31">
        <f t="shared" si="138"/>
        <v>0</v>
      </c>
      <c r="U234" s="616"/>
      <c r="V234" s="616"/>
      <c r="W234" s="48"/>
      <c r="X234" s="31">
        <f t="shared" si="137"/>
        <v>0</v>
      </c>
      <c r="Z234" s="48"/>
      <c r="AA234" s="31">
        <f t="shared" si="139"/>
        <v>0</v>
      </c>
      <c r="AB234" s="48"/>
      <c r="AC234" s="31">
        <f t="shared" si="140"/>
        <v>0</v>
      </c>
      <c r="AD234" s="616"/>
      <c r="AE234" s="48"/>
      <c r="AF234" s="31">
        <f t="shared" si="141"/>
        <v>0</v>
      </c>
      <c r="AG234" s="31">
        <f t="shared" si="142"/>
        <v>0</v>
      </c>
      <c r="AH234" s="616"/>
      <c r="AI234" s="31">
        <f t="shared" si="143"/>
        <v>0</v>
      </c>
      <c r="AJ234" s="31">
        <f t="shared" si="144"/>
        <v>0</v>
      </c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2:49" s="306" customFormat="1" ht="13" outlineLevel="1">
      <c r="B235" s="464"/>
      <c r="C235" s="569"/>
      <c r="D235" s="24" t="s">
        <v>2842</v>
      </c>
      <c r="E235" s="493"/>
      <c r="F235" s="572"/>
      <c r="G235" s="360" t="s">
        <v>12</v>
      </c>
      <c r="H235" s="27" t="s">
        <v>13</v>
      </c>
      <c r="I235" s="33">
        <v>30</v>
      </c>
      <c r="J235" s="33">
        <v>30</v>
      </c>
      <c r="K235" s="253">
        <v>0</v>
      </c>
      <c r="L235" s="31" t="s">
        <v>1155</v>
      </c>
      <c r="M235" s="31" t="s">
        <v>1695</v>
      </c>
      <c r="N235" s="31" t="s">
        <v>1155</v>
      </c>
      <c r="O235" s="31" t="s">
        <v>1759</v>
      </c>
      <c r="P235" s="31" t="s">
        <v>1703</v>
      </c>
      <c r="Q235" s="31" t="s">
        <v>1155</v>
      </c>
      <c r="R235" s="542"/>
      <c r="S235" s="253"/>
      <c r="T235" s="31">
        <f t="shared" si="138"/>
        <v>0</v>
      </c>
      <c r="U235" s="616"/>
      <c r="V235" s="616"/>
      <c r="W235" s="48"/>
      <c r="X235" s="31">
        <f t="shared" si="137"/>
        <v>0</v>
      </c>
      <c r="Z235" s="48"/>
      <c r="AA235" s="31">
        <f t="shared" si="139"/>
        <v>0</v>
      </c>
      <c r="AB235" s="48"/>
      <c r="AC235" s="31">
        <f t="shared" si="140"/>
        <v>0</v>
      </c>
      <c r="AD235" s="616"/>
      <c r="AE235" s="48"/>
      <c r="AF235" s="31">
        <f t="shared" si="141"/>
        <v>0</v>
      </c>
      <c r="AG235" s="31">
        <f t="shared" si="142"/>
        <v>0</v>
      </c>
      <c r="AH235" s="616"/>
      <c r="AI235" s="31">
        <f t="shared" si="143"/>
        <v>0</v>
      </c>
      <c r="AJ235" s="31">
        <f t="shared" si="144"/>
        <v>0</v>
      </c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2:49" s="306" customFormat="1" ht="13" outlineLevel="1">
      <c r="B236" s="464"/>
      <c r="C236" s="569"/>
      <c r="D236" s="24" t="s">
        <v>2835</v>
      </c>
      <c r="E236" s="493"/>
      <c r="F236" s="572"/>
      <c r="G236" s="360" t="s">
        <v>12</v>
      </c>
      <c r="H236" s="27" t="s">
        <v>13</v>
      </c>
      <c r="I236" s="33">
        <v>30</v>
      </c>
      <c r="J236" s="33">
        <v>60</v>
      </c>
      <c r="K236" s="253">
        <v>0</v>
      </c>
      <c r="L236" s="31" t="s">
        <v>1155</v>
      </c>
      <c r="M236" s="31" t="s">
        <v>1695</v>
      </c>
      <c r="N236" s="31" t="s">
        <v>1142</v>
      </c>
      <c r="O236" s="31" t="s">
        <v>1761</v>
      </c>
      <c r="P236" s="31" t="s">
        <v>1703</v>
      </c>
      <c r="Q236" s="31" t="s">
        <v>1155</v>
      </c>
      <c r="R236" s="542"/>
      <c r="S236" s="253"/>
      <c r="T236" s="31">
        <f t="shared" si="138"/>
        <v>0</v>
      </c>
      <c r="U236" s="616"/>
      <c r="V236" s="616"/>
      <c r="W236" s="48"/>
      <c r="X236" s="31">
        <f t="shared" si="137"/>
        <v>0</v>
      </c>
      <c r="Z236" s="48"/>
      <c r="AA236" s="31">
        <f t="shared" si="139"/>
        <v>0</v>
      </c>
      <c r="AB236" s="48"/>
      <c r="AC236" s="31">
        <f t="shared" si="140"/>
        <v>0</v>
      </c>
      <c r="AD236" s="616"/>
      <c r="AE236" s="48"/>
      <c r="AF236" s="31">
        <f t="shared" si="141"/>
        <v>0</v>
      </c>
      <c r="AG236" s="31">
        <f t="shared" si="142"/>
        <v>0</v>
      </c>
      <c r="AH236" s="616"/>
      <c r="AI236" s="31">
        <f t="shared" si="143"/>
        <v>0</v>
      </c>
      <c r="AJ236" s="31">
        <f t="shared" si="144"/>
        <v>0</v>
      </c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2:49" s="306" customFormat="1" ht="13" outlineLevel="1">
      <c r="B237" s="464"/>
      <c r="C237" s="569"/>
      <c r="D237" s="24" t="s">
        <v>1816</v>
      </c>
      <c r="E237" s="493"/>
      <c r="F237" s="572"/>
      <c r="G237" s="360" t="s">
        <v>12</v>
      </c>
      <c r="H237" s="27" t="s">
        <v>24</v>
      </c>
      <c r="I237" s="33">
        <v>30</v>
      </c>
      <c r="J237" s="33">
        <v>60</v>
      </c>
      <c r="K237" s="253">
        <v>0</v>
      </c>
      <c r="L237" s="31" t="s">
        <v>1155</v>
      </c>
      <c r="M237" s="31" t="s">
        <v>1695</v>
      </c>
      <c r="N237" s="31" t="s">
        <v>1155</v>
      </c>
      <c r="O237" s="31" t="s">
        <v>1759</v>
      </c>
      <c r="P237" s="31" t="s">
        <v>1693</v>
      </c>
      <c r="Q237" s="31" t="s">
        <v>1142</v>
      </c>
      <c r="R237" s="542"/>
      <c r="S237" s="253"/>
      <c r="T237" s="31">
        <f t="shared" si="138"/>
        <v>0</v>
      </c>
      <c r="U237" s="616"/>
      <c r="V237" s="616"/>
      <c r="W237" s="48"/>
      <c r="X237" s="31">
        <f t="shared" si="137"/>
        <v>0</v>
      </c>
      <c r="Z237" s="48"/>
      <c r="AA237" s="31">
        <f t="shared" si="139"/>
        <v>0</v>
      </c>
      <c r="AB237" s="48"/>
      <c r="AC237" s="31">
        <f t="shared" si="140"/>
        <v>0</v>
      </c>
      <c r="AD237" s="616"/>
      <c r="AE237" s="48"/>
      <c r="AF237" s="31">
        <f t="shared" si="141"/>
        <v>0</v>
      </c>
      <c r="AG237" s="31">
        <f t="shared" si="142"/>
        <v>0</v>
      </c>
      <c r="AH237" s="616"/>
      <c r="AI237" s="31">
        <f t="shared" si="143"/>
        <v>0</v>
      </c>
      <c r="AJ237" s="31">
        <f t="shared" si="144"/>
        <v>0</v>
      </c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2:49" s="306" customFormat="1" ht="13" outlineLevel="1">
      <c r="B238" s="464"/>
      <c r="C238" s="569"/>
      <c r="D238" s="24" t="s">
        <v>1847</v>
      </c>
      <c r="E238" s="493"/>
      <c r="F238" s="572"/>
      <c r="G238" s="360" t="s">
        <v>12</v>
      </c>
      <c r="H238" s="27" t="s">
        <v>24</v>
      </c>
      <c r="I238" s="33">
        <v>240</v>
      </c>
      <c r="J238" s="33">
        <v>480</v>
      </c>
      <c r="K238" s="253">
        <v>0</v>
      </c>
      <c r="L238" s="31" t="s">
        <v>1155</v>
      </c>
      <c r="M238" s="31" t="s">
        <v>1695</v>
      </c>
      <c r="N238" s="31" t="s">
        <v>1155</v>
      </c>
      <c r="O238" s="31" t="s">
        <v>1759</v>
      </c>
      <c r="P238" s="31" t="s">
        <v>1693</v>
      </c>
      <c r="Q238" s="31" t="s">
        <v>1142</v>
      </c>
      <c r="R238" s="542"/>
      <c r="S238" s="253"/>
      <c r="T238" s="31">
        <f t="shared" si="138"/>
        <v>0</v>
      </c>
      <c r="U238" s="616"/>
      <c r="V238" s="616"/>
      <c r="W238" s="48"/>
      <c r="X238" s="31">
        <f t="shared" si="137"/>
        <v>0</v>
      </c>
      <c r="Z238" s="48"/>
      <c r="AA238" s="31">
        <f t="shared" si="139"/>
        <v>0</v>
      </c>
      <c r="AB238" s="48"/>
      <c r="AC238" s="31">
        <f t="shared" si="140"/>
        <v>0</v>
      </c>
      <c r="AD238" s="616"/>
      <c r="AE238" s="48"/>
      <c r="AF238" s="31">
        <f t="shared" si="141"/>
        <v>0</v>
      </c>
      <c r="AG238" s="31">
        <f t="shared" si="142"/>
        <v>0</v>
      </c>
      <c r="AH238" s="616"/>
      <c r="AI238" s="31">
        <f t="shared" si="143"/>
        <v>0</v>
      </c>
      <c r="AJ238" s="31">
        <f t="shared" si="144"/>
        <v>0</v>
      </c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2:49" s="306" customFormat="1" ht="13" outlineLevel="1">
      <c r="B239" s="464"/>
      <c r="C239" s="569"/>
      <c r="D239" s="24" t="s">
        <v>1848</v>
      </c>
      <c r="E239" s="493"/>
      <c r="F239" s="572"/>
      <c r="G239" s="360" t="s">
        <v>12</v>
      </c>
      <c r="H239" s="27" t="s">
        <v>24</v>
      </c>
      <c r="I239" s="33">
        <v>90</v>
      </c>
      <c r="J239" s="33">
        <v>90</v>
      </c>
      <c r="K239" s="253">
        <v>0</v>
      </c>
      <c r="L239" s="31" t="s">
        <v>1155</v>
      </c>
      <c r="M239" s="31" t="s">
        <v>1708</v>
      </c>
      <c r="N239" s="31" t="s">
        <v>1142</v>
      </c>
      <c r="O239" s="31" t="s">
        <v>1761</v>
      </c>
      <c r="P239" s="31" t="s">
        <v>1693</v>
      </c>
      <c r="Q239" s="31" t="s">
        <v>1142</v>
      </c>
      <c r="R239" s="542"/>
      <c r="S239" s="253"/>
      <c r="T239" s="31">
        <f t="shared" si="138"/>
        <v>0</v>
      </c>
      <c r="U239" s="616"/>
      <c r="V239" s="616"/>
      <c r="W239" s="48"/>
      <c r="X239" s="31">
        <f t="shared" si="137"/>
        <v>0</v>
      </c>
      <c r="Z239" s="48"/>
      <c r="AA239" s="31">
        <f t="shared" si="139"/>
        <v>0</v>
      </c>
      <c r="AB239" s="48"/>
      <c r="AC239" s="31">
        <f t="shared" si="140"/>
        <v>0</v>
      </c>
      <c r="AD239" s="616"/>
      <c r="AE239" s="48"/>
      <c r="AF239" s="31">
        <f t="shared" si="141"/>
        <v>0</v>
      </c>
      <c r="AG239" s="31">
        <f t="shared" si="142"/>
        <v>0</v>
      </c>
      <c r="AH239" s="616"/>
      <c r="AI239" s="31">
        <f t="shared" si="143"/>
        <v>0</v>
      </c>
      <c r="AJ239" s="31">
        <f t="shared" si="144"/>
        <v>0</v>
      </c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2:49" s="306" customFormat="1" ht="13" outlineLevel="1">
      <c r="B240" s="465"/>
      <c r="C240" s="570"/>
      <c r="D240" s="24" t="s">
        <v>454</v>
      </c>
      <c r="E240" s="445"/>
      <c r="F240" s="573"/>
      <c r="G240" s="360" t="s">
        <v>12</v>
      </c>
      <c r="H240" s="27" t="s">
        <v>24</v>
      </c>
      <c r="I240" s="33">
        <v>300</v>
      </c>
      <c r="J240" s="33">
        <v>1260</v>
      </c>
      <c r="K240" s="253">
        <v>0</v>
      </c>
      <c r="L240" s="31" t="s">
        <v>1155</v>
      </c>
      <c r="M240" s="31" t="s">
        <v>1695</v>
      </c>
      <c r="N240" s="31" t="s">
        <v>1142</v>
      </c>
      <c r="O240" s="31" t="s">
        <v>1761</v>
      </c>
      <c r="P240" s="31" t="s">
        <v>1703</v>
      </c>
      <c r="Q240" s="31" t="s">
        <v>1142</v>
      </c>
      <c r="R240" s="543"/>
      <c r="S240" s="253"/>
      <c r="T240" s="31">
        <f t="shared" si="138"/>
        <v>0</v>
      </c>
      <c r="U240" s="617"/>
      <c r="V240" s="617"/>
      <c r="W240" s="48"/>
      <c r="X240" s="31">
        <f t="shared" si="137"/>
        <v>0</v>
      </c>
      <c r="Z240" s="48"/>
      <c r="AA240" s="31">
        <f t="shared" si="139"/>
        <v>0</v>
      </c>
      <c r="AB240" s="48"/>
      <c r="AC240" s="31">
        <f t="shared" si="140"/>
        <v>0</v>
      </c>
      <c r="AD240" s="617"/>
      <c r="AE240" s="48"/>
      <c r="AF240" s="31">
        <f t="shared" si="141"/>
        <v>0</v>
      </c>
      <c r="AG240" s="31">
        <f t="shared" si="142"/>
        <v>0</v>
      </c>
      <c r="AH240" s="617"/>
      <c r="AI240" s="31">
        <f t="shared" si="143"/>
        <v>0</v>
      </c>
      <c r="AJ240" s="31">
        <f t="shared" si="144"/>
        <v>0</v>
      </c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2:49" s="306" customFormat="1" ht="13.75" customHeight="1" outlineLevel="1">
      <c r="B241" s="463" t="s">
        <v>134</v>
      </c>
      <c r="C241" s="444" t="s">
        <v>135</v>
      </c>
      <c r="D241" s="24" t="s">
        <v>1746</v>
      </c>
      <c r="E241" s="444" t="s">
        <v>68</v>
      </c>
      <c r="F241" s="460">
        <v>43651</v>
      </c>
      <c r="G241" s="360" t="s">
        <v>12</v>
      </c>
      <c r="H241" s="27" t="s">
        <v>13</v>
      </c>
      <c r="I241" s="33">
        <v>10</v>
      </c>
      <c r="J241" s="33">
        <v>130</v>
      </c>
      <c r="K241" s="253">
        <v>0</v>
      </c>
      <c r="L241" s="31" t="s">
        <v>1155</v>
      </c>
      <c r="M241" s="31" t="s">
        <v>1695</v>
      </c>
      <c r="N241" s="31" t="s">
        <v>1155</v>
      </c>
      <c r="O241" s="31" t="s">
        <v>1759</v>
      </c>
      <c r="P241" s="31" t="s">
        <v>1703</v>
      </c>
      <c r="Q241" s="31" t="s">
        <v>1155</v>
      </c>
      <c r="R241" s="541" t="s">
        <v>1178</v>
      </c>
      <c r="S241" s="253"/>
      <c r="T241" s="31">
        <f t="shared" si="138"/>
        <v>0</v>
      </c>
      <c r="U241" s="615"/>
      <c r="V241" s="615"/>
      <c r="W241" s="48"/>
      <c r="X241" s="31">
        <f t="shared" si="137"/>
        <v>0</v>
      </c>
      <c r="Z241" s="48"/>
      <c r="AA241" s="31">
        <f t="shared" si="139"/>
        <v>0</v>
      </c>
      <c r="AB241" s="48"/>
      <c r="AC241" s="31">
        <f t="shared" si="140"/>
        <v>0</v>
      </c>
      <c r="AD241" s="615"/>
      <c r="AE241" s="48"/>
      <c r="AF241" s="31">
        <f t="shared" si="141"/>
        <v>0</v>
      </c>
      <c r="AG241" s="31">
        <f t="shared" si="142"/>
        <v>0</v>
      </c>
      <c r="AH241" s="615"/>
      <c r="AI241" s="31">
        <f t="shared" si="143"/>
        <v>0</v>
      </c>
      <c r="AJ241" s="31">
        <f t="shared" si="144"/>
        <v>0</v>
      </c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2:49" s="306" customFormat="1" ht="13" outlineLevel="1">
      <c r="B242" s="464"/>
      <c r="C242" s="493"/>
      <c r="D242" s="24" t="s">
        <v>1849</v>
      </c>
      <c r="E242" s="493"/>
      <c r="F242" s="461"/>
      <c r="G242" s="360" t="s">
        <v>12</v>
      </c>
      <c r="H242" s="27" t="s">
        <v>13</v>
      </c>
      <c r="I242" s="33">
        <v>60</v>
      </c>
      <c r="J242" s="33">
        <v>60</v>
      </c>
      <c r="K242" s="253">
        <v>0</v>
      </c>
      <c r="L242" s="31" t="s">
        <v>1155</v>
      </c>
      <c r="M242" s="31" t="s">
        <v>1695</v>
      </c>
      <c r="N242" s="31" t="s">
        <v>1155</v>
      </c>
      <c r="O242" s="31" t="s">
        <v>1759</v>
      </c>
      <c r="P242" s="31" t="s">
        <v>1703</v>
      </c>
      <c r="Q242" s="31" t="s">
        <v>1155</v>
      </c>
      <c r="R242" s="542"/>
      <c r="S242" s="253"/>
      <c r="T242" s="31">
        <f t="shared" si="138"/>
        <v>0</v>
      </c>
      <c r="U242" s="616"/>
      <c r="V242" s="616"/>
      <c r="W242" s="48"/>
      <c r="X242" s="31">
        <f t="shared" si="137"/>
        <v>0</v>
      </c>
      <c r="Z242" s="48"/>
      <c r="AA242" s="31">
        <f t="shared" si="139"/>
        <v>0</v>
      </c>
      <c r="AB242" s="48"/>
      <c r="AC242" s="31">
        <f t="shared" si="140"/>
        <v>0</v>
      </c>
      <c r="AD242" s="616"/>
      <c r="AE242" s="48"/>
      <c r="AF242" s="31">
        <f t="shared" si="141"/>
        <v>0</v>
      </c>
      <c r="AG242" s="31">
        <f t="shared" si="142"/>
        <v>0</v>
      </c>
      <c r="AH242" s="616"/>
      <c r="AI242" s="31">
        <f t="shared" si="143"/>
        <v>0</v>
      </c>
      <c r="AJ242" s="31">
        <f t="shared" si="144"/>
        <v>0</v>
      </c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2:49" s="306" customFormat="1" ht="13" outlineLevel="1">
      <c r="B243" s="464"/>
      <c r="C243" s="493"/>
      <c r="D243" s="24" t="s">
        <v>1850</v>
      </c>
      <c r="E243" s="493"/>
      <c r="F243" s="461"/>
      <c r="G243" s="360" t="s">
        <v>12</v>
      </c>
      <c r="H243" s="27" t="s">
        <v>13</v>
      </c>
      <c r="I243" s="33">
        <v>120</v>
      </c>
      <c r="J243" s="33">
        <v>120</v>
      </c>
      <c r="K243" s="253">
        <v>0</v>
      </c>
      <c r="L243" s="31" t="s">
        <v>1155</v>
      </c>
      <c r="M243" s="31" t="s">
        <v>1695</v>
      </c>
      <c r="N243" s="31" t="s">
        <v>1155</v>
      </c>
      <c r="O243" s="31" t="s">
        <v>1759</v>
      </c>
      <c r="P243" s="31" t="s">
        <v>1703</v>
      </c>
      <c r="Q243" s="31" t="s">
        <v>1155</v>
      </c>
      <c r="R243" s="542"/>
      <c r="S243" s="253"/>
      <c r="T243" s="31">
        <f t="shared" si="138"/>
        <v>0</v>
      </c>
      <c r="U243" s="616"/>
      <c r="V243" s="616"/>
      <c r="W243" s="48"/>
      <c r="X243" s="31">
        <f t="shared" si="137"/>
        <v>0</v>
      </c>
      <c r="Z243" s="48"/>
      <c r="AA243" s="31">
        <f t="shared" si="139"/>
        <v>0</v>
      </c>
      <c r="AB243" s="48"/>
      <c r="AC243" s="31">
        <f t="shared" si="140"/>
        <v>0</v>
      </c>
      <c r="AD243" s="616"/>
      <c r="AE243" s="48"/>
      <c r="AF243" s="31">
        <f t="shared" si="141"/>
        <v>0</v>
      </c>
      <c r="AG243" s="31">
        <f t="shared" si="142"/>
        <v>0</v>
      </c>
      <c r="AH243" s="616"/>
      <c r="AI243" s="31">
        <f t="shared" si="143"/>
        <v>0</v>
      </c>
      <c r="AJ243" s="31">
        <f t="shared" si="144"/>
        <v>0</v>
      </c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2:49" s="306" customFormat="1" ht="13" outlineLevel="1">
      <c r="B244" s="464"/>
      <c r="C244" s="493"/>
      <c r="D244" s="14" t="s">
        <v>1851</v>
      </c>
      <c r="E244" s="493"/>
      <c r="F244" s="461"/>
      <c r="G244" s="360" t="s">
        <v>12</v>
      </c>
      <c r="H244" s="27" t="s">
        <v>13</v>
      </c>
      <c r="I244" s="33">
        <v>30</v>
      </c>
      <c r="J244" s="33">
        <v>30</v>
      </c>
      <c r="K244" s="253">
        <v>0</v>
      </c>
      <c r="L244" s="31" t="s">
        <v>1155</v>
      </c>
      <c r="M244" s="31" t="s">
        <v>1695</v>
      </c>
      <c r="N244" s="31" t="s">
        <v>1155</v>
      </c>
      <c r="O244" s="31" t="s">
        <v>1759</v>
      </c>
      <c r="P244" s="31" t="s">
        <v>1703</v>
      </c>
      <c r="Q244" s="31" t="s">
        <v>1155</v>
      </c>
      <c r="R244" s="542"/>
      <c r="S244" s="253"/>
      <c r="T244" s="31">
        <f t="shared" si="138"/>
        <v>0</v>
      </c>
      <c r="U244" s="616"/>
      <c r="V244" s="616"/>
      <c r="W244" s="48"/>
      <c r="X244" s="31">
        <f t="shared" si="137"/>
        <v>0</v>
      </c>
      <c r="Z244" s="48"/>
      <c r="AA244" s="31">
        <f t="shared" si="139"/>
        <v>0</v>
      </c>
      <c r="AB244" s="48"/>
      <c r="AC244" s="31">
        <f t="shared" si="140"/>
        <v>0</v>
      </c>
      <c r="AD244" s="616"/>
      <c r="AE244" s="48"/>
      <c r="AF244" s="31">
        <f t="shared" si="141"/>
        <v>0</v>
      </c>
      <c r="AG244" s="31">
        <f t="shared" si="142"/>
        <v>0</v>
      </c>
      <c r="AH244" s="616"/>
      <c r="AI244" s="31">
        <f t="shared" si="143"/>
        <v>0</v>
      </c>
      <c r="AJ244" s="31">
        <f t="shared" si="144"/>
        <v>0</v>
      </c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2:49" s="306" customFormat="1" ht="13" outlineLevel="1">
      <c r="B245" s="464"/>
      <c r="C245" s="493"/>
      <c r="D245" s="14" t="s">
        <v>1852</v>
      </c>
      <c r="E245" s="493"/>
      <c r="F245" s="461"/>
      <c r="G245" s="360" t="s">
        <v>12</v>
      </c>
      <c r="H245" s="27" t="s">
        <v>24</v>
      </c>
      <c r="I245" s="33">
        <v>15</v>
      </c>
      <c r="J245" s="33">
        <v>15</v>
      </c>
      <c r="K245" s="253">
        <v>0</v>
      </c>
      <c r="L245" s="31" t="s">
        <v>1155</v>
      </c>
      <c r="M245" s="31" t="s">
        <v>1695</v>
      </c>
      <c r="N245" s="31" t="s">
        <v>1155</v>
      </c>
      <c r="O245" s="31" t="s">
        <v>1759</v>
      </c>
      <c r="P245" s="31" t="s">
        <v>1703</v>
      </c>
      <c r="Q245" s="31" t="s">
        <v>1140</v>
      </c>
      <c r="R245" s="542"/>
      <c r="S245" s="253"/>
      <c r="T245" s="31">
        <f t="shared" si="138"/>
        <v>0</v>
      </c>
      <c r="U245" s="616"/>
      <c r="V245" s="616"/>
      <c r="W245" s="48"/>
      <c r="X245" s="31">
        <f t="shared" si="137"/>
        <v>0</v>
      </c>
      <c r="Z245" s="48"/>
      <c r="AA245" s="31">
        <f t="shared" si="139"/>
        <v>0</v>
      </c>
      <c r="AB245" s="48"/>
      <c r="AC245" s="31">
        <f t="shared" si="140"/>
        <v>0</v>
      </c>
      <c r="AD245" s="616"/>
      <c r="AE245" s="48"/>
      <c r="AF245" s="31">
        <f t="shared" si="141"/>
        <v>0</v>
      </c>
      <c r="AG245" s="31">
        <f t="shared" si="142"/>
        <v>0</v>
      </c>
      <c r="AH245" s="616"/>
      <c r="AI245" s="31">
        <f t="shared" si="143"/>
        <v>0</v>
      </c>
      <c r="AJ245" s="31">
        <f t="shared" si="144"/>
        <v>0</v>
      </c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2:49" s="306" customFormat="1" ht="13" outlineLevel="1">
      <c r="B246" s="464"/>
      <c r="C246" s="493"/>
      <c r="D246" s="14" t="s">
        <v>1853</v>
      </c>
      <c r="E246" s="493"/>
      <c r="F246" s="461"/>
      <c r="G246" s="360" t="s">
        <v>12</v>
      </c>
      <c r="H246" s="27" t="s">
        <v>24</v>
      </c>
      <c r="I246" s="33">
        <v>15</v>
      </c>
      <c r="J246" s="33">
        <v>15</v>
      </c>
      <c r="K246" s="253">
        <v>0</v>
      </c>
      <c r="L246" s="31" t="s">
        <v>1155</v>
      </c>
      <c r="M246" s="31" t="s">
        <v>1695</v>
      </c>
      <c r="N246" s="31" t="s">
        <v>1155</v>
      </c>
      <c r="O246" s="31" t="s">
        <v>1759</v>
      </c>
      <c r="P246" s="31" t="s">
        <v>1703</v>
      </c>
      <c r="Q246" s="31" t="s">
        <v>1142</v>
      </c>
      <c r="R246" s="542"/>
      <c r="S246" s="253"/>
      <c r="T246" s="31">
        <f t="shared" si="138"/>
        <v>0</v>
      </c>
      <c r="U246" s="616"/>
      <c r="V246" s="616"/>
      <c r="W246" s="48"/>
      <c r="X246" s="31">
        <f t="shared" si="137"/>
        <v>0</v>
      </c>
      <c r="Z246" s="48"/>
      <c r="AA246" s="31">
        <f t="shared" si="139"/>
        <v>0</v>
      </c>
      <c r="AB246" s="48"/>
      <c r="AC246" s="31">
        <f t="shared" si="140"/>
        <v>0</v>
      </c>
      <c r="AD246" s="616"/>
      <c r="AE246" s="48"/>
      <c r="AF246" s="31">
        <f t="shared" si="141"/>
        <v>0</v>
      </c>
      <c r="AG246" s="31">
        <f t="shared" si="142"/>
        <v>0</v>
      </c>
      <c r="AH246" s="616"/>
      <c r="AI246" s="31">
        <f t="shared" si="143"/>
        <v>0</v>
      </c>
      <c r="AJ246" s="31">
        <f t="shared" si="144"/>
        <v>0</v>
      </c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2:49" s="306" customFormat="1" ht="13" outlineLevel="1">
      <c r="B247" s="464"/>
      <c r="C247" s="493"/>
      <c r="D247" s="14" t="s">
        <v>1854</v>
      </c>
      <c r="E247" s="493"/>
      <c r="F247" s="461"/>
      <c r="G247" s="360" t="s">
        <v>12</v>
      </c>
      <c r="H247" s="27" t="s">
        <v>13</v>
      </c>
      <c r="I247" s="33">
        <v>30</v>
      </c>
      <c r="J247" s="33">
        <v>30</v>
      </c>
      <c r="K247" s="253">
        <v>0</v>
      </c>
      <c r="L247" s="31" t="s">
        <v>1155</v>
      </c>
      <c r="M247" s="31" t="s">
        <v>1695</v>
      </c>
      <c r="N247" s="31" t="s">
        <v>1155</v>
      </c>
      <c r="O247" s="31" t="s">
        <v>1759</v>
      </c>
      <c r="P247" s="31" t="s">
        <v>1703</v>
      </c>
      <c r="Q247" s="31" t="s">
        <v>1139</v>
      </c>
      <c r="R247" s="542"/>
      <c r="S247" s="253"/>
      <c r="T247" s="31">
        <f t="shared" si="138"/>
        <v>0</v>
      </c>
      <c r="U247" s="616"/>
      <c r="V247" s="616"/>
      <c r="W247" s="48"/>
      <c r="X247" s="31">
        <f t="shared" si="137"/>
        <v>0</v>
      </c>
      <c r="Z247" s="48"/>
      <c r="AA247" s="31">
        <f t="shared" si="139"/>
        <v>0</v>
      </c>
      <c r="AB247" s="48"/>
      <c r="AC247" s="31">
        <f t="shared" si="140"/>
        <v>0</v>
      </c>
      <c r="AD247" s="616"/>
      <c r="AE247" s="48"/>
      <c r="AF247" s="31">
        <f t="shared" si="141"/>
        <v>0</v>
      </c>
      <c r="AG247" s="31">
        <f t="shared" si="142"/>
        <v>0</v>
      </c>
      <c r="AH247" s="616"/>
      <c r="AI247" s="31">
        <f t="shared" si="143"/>
        <v>0</v>
      </c>
      <c r="AJ247" s="31">
        <f t="shared" si="144"/>
        <v>0</v>
      </c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2:49" s="306" customFormat="1" ht="13" outlineLevel="1">
      <c r="B248" s="464"/>
      <c r="C248" s="493"/>
      <c r="D248" s="14" t="s">
        <v>1855</v>
      </c>
      <c r="E248" s="493"/>
      <c r="F248" s="461"/>
      <c r="G248" s="360" t="s">
        <v>12</v>
      </c>
      <c r="H248" s="27" t="s">
        <v>13</v>
      </c>
      <c r="I248" s="33">
        <v>30</v>
      </c>
      <c r="J248" s="33">
        <v>30</v>
      </c>
      <c r="K248" s="253">
        <v>0</v>
      </c>
      <c r="L248" s="31" t="s">
        <v>1155</v>
      </c>
      <c r="M248" s="31" t="s">
        <v>1695</v>
      </c>
      <c r="N248" s="31" t="s">
        <v>1155</v>
      </c>
      <c r="O248" s="31" t="s">
        <v>1759</v>
      </c>
      <c r="P248" s="31" t="s">
        <v>1703</v>
      </c>
      <c r="Q248" s="31" t="s">
        <v>1140</v>
      </c>
      <c r="R248" s="542"/>
      <c r="S248" s="253"/>
      <c r="T248" s="31">
        <f t="shared" si="138"/>
        <v>0</v>
      </c>
      <c r="U248" s="616"/>
      <c r="V248" s="616"/>
      <c r="W248" s="48"/>
      <c r="X248" s="31">
        <f t="shared" si="137"/>
        <v>0</v>
      </c>
      <c r="Z248" s="48"/>
      <c r="AA248" s="31">
        <f t="shared" si="139"/>
        <v>0</v>
      </c>
      <c r="AB248" s="48"/>
      <c r="AC248" s="31">
        <f t="shared" si="140"/>
        <v>0</v>
      </c>
      <c r="AD248" s="616"/>
      <c r="AE248" s="48"/>
      <c r="AF248" s="31">
        <f t="shared" si="141"/>
        <v>0</v>
      </c>
      <c r="AG248" s="31">
        <f t="shared" si="142"/>
        <v>0</v>
      </c>
      <c r="AH248" s="616"/>
      <c r="AI248" s="31">
        <f t="shared" si="143"/>
        <v>0</v>
      </c>
      <c r="AJ248" s="31">
        <f t="shared" si="144"/>
        <v>0</v>
      </c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2:49" s="306" customFormat="1" ht="13" outlineLevel="1">
      <c r="B249" s="464"/>
      <c r="C249" s="493"/>
      <c r="D249" s="14" t="s">
        <v>1856</v>
      </c>
      <c r="E249" s="493"/>
      <c r="F249" s="461"/>
      <c r="G249" s="360" t="s">
        <v>12</v>
      </c>
      <c r="H249" s="27" t="s">
        <v>24</v>
      </c>
      <c r="I249" s="33">
        <v>10.200000000000001</v>
      </c>
      <c r="J249" s="33">
        <v>490</v>
      </c>
      <c r="K249" s="253">
        <v>0</v>
      </c>
      <c r="L249" s="31" t="s">
        <v>1155</v>
      </c>
      <c r="M249" s="31" t="s">
        <v>1695</v>
      </c>
      <c r="N249" s="31" t="s">
        <v>1142</v>
      </c>
      <c r="O249" s="31" t="s">
        <v>1761</v>
      </c>
      <c r="P249" s="31" t="s">
        <v>1703</v>
      </c>
      <c r="Q249" s="31" t="s">
        <v>1142</v>
      </c>
      <c r="R249" s="542"/>
      <c r="S249" s="253"/>
      <c r="T249" s="31">
        <f t="shared" si="138"/>
        <v>0</v>
      </c>
      <c r="U249" s="616"/>
      <c r="V249" s="616"/>
      <c r="W249" s="48"/>
      <c r="X249" s="31">
        <f t="shared" si="137"/>
        <v>0</v>
      </c>
      <c r="Z249" s="48"/>
      <c r="AA249" s="31">
        <f t="shared" si="139"/>
        <v>0</v>
      </c>
      <c r="AB249" s="48"/>
      <c r="AC249" s="31">
        <f t="shared" si="140"/>
        <v>0</v>
      </c>
      <c r="AD249" s="616"/>
      <c r="AE249" s="48"/>
      <c r="AF249" s="31">
        <f t="shared" si="141"/>
        <v>0</v>
      </c>
      <c r="AG249" s="31">
        <f t="shared" si="142"/>
        <v>0</v>
      </c>
      <c r="AH249" s="616"/>
      <c r="AI249" s="31">
        <f t="shared" si="143"/>
        <v>0</v>
      </c>
      <c r="AJ249" s="31">
        <f t="shared" si="144"/>
        <v>0</v>
      </c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2:49" s="306" customFormat="1" ht="13" outlineLevel="1">
      <c r="B250" s="464"/>
      <c r="C250" s="493"/>
      <c r="D250" s="14" t="s">
        <v>1857</v>
      </c>
      <c r="E250" s="493"/>
      <c r="F250" s="461"/>
      <c r="G250" s="360" t="s">
        <v>12</v>
      </c>
      <c r="H250" s="27" t="s">
        <v>24</v>
      </c>
      <c r="I250" s="33">
        <v>19.8</v>
      </c>
      <c r="J250" s="33">
        <v>19.8</v>
      </c>
      <c r="K250" s="253">
        <v>0</v>
      </c>
      <c r="L250" s="31" t="s">
        <v>1155</v>
      </c>
      <c r="M250" s="31" t="s">
        <v>1695</v>
      </c>
      <c r="N250" s="31" t="s">
        <v>1142</v>
      </c>
      <c r="O250" s="31" t="s">
        <v>1761</v>
      </c>
      <c r="P250" s="31" t="s">
        <v>1703</v>
      </c>
      <c r="Q250" s="31" t="s">
        <v>1139</v>
      </c>
      <c r="R250" s="542"/>
      <c r="S250" s="253"/>
      <c r="T250" s="31">
        <f t="shared" si="138"/>
        <v>0</v>
      </c>
      <c r="U250" s="616"/>
      <c r="V250" s="616"/>
      <c r="W250" s="48"/>
      <c r="X250" s="31">
        <f t="shared" si="137"/>
        <v>0</v>
      </c>
      <c r="Z250" s="48"/>
      <c r="AA250" s="31">
        <f t="shared" si="139"/>
        <v>0</v>
      </c>
      <c r="AB250" s="48"/>
      <c r="AC250" s="31">
        <f t="shared" si="140"/>
        <v>0</v>
      </c>
      <c r="AD250" s="616"/>
      <c r="AE250" s="48"/>
      <c r="AF250" s="31">
        <f t="shared" si="141"/>
        <v>0</v>
      </c>
      <c r="AG250" s="31">
        <f t="shared" si="142"/>
        <v>0</v>
      </c>
      <c r="AH250" s="616"/>
      <c r="AI250" s="31">
        <f t="shared" si="143"/>
        <v>0</v>
      </c>
      <c r="AJ250" s="31">
        <f t="shared" si="144"/>
        <v>0</v>
      </c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2:49" s="306" customFormat="1" ht="13" outlineLevel="1">
      <c r="B251" s="464"/>
      <c r="C251" s="493"/>
      <c r="D251" s="14" t="s">
        <v>1858</v>
      </c>
      <c r="E251" s="493"/>
      <c r="F251" s="461"/>
      <c r="G251" s="360" t="s">
        <v>12</v>
      </c>
      <c r="H251" s="27" t="s">
        <v>24</v>
      </c>
      <c r="I251" s="33">
        <v>19.8</v>
      </c>
      <c r="J251" s="33">
        <v>19.8</v>
      </c>
      <c r="K251" s="253">
        <v>0</v>
      </c>
      <c r="L251" s="31" t="s">
        <v>1695</v>
      </c>
      <c r="M251" s="31" t="s">
        <v>1691</v>
      </c>
      <c r="N251" s="31" t="s">
        <v>1761</v>
      </c>
      <c r="O251" s="31" t="s">
        <v>1693</v>
      </c>
      <c r="P251" s="31" t="s">
        <v>1703</v>
      </c>
      <c r="Q251" s="31" t="s">
        <v>1140</v>
      </c>
      <c r="R251" s="542"/>
      <c r="S251" s="253"/>
      <c r="T251" s="31">
        <f t="shared" si="138"/>
        <v>0</v>
      </c>
      <c r="U251" s="616"/>
      <c r="V251" s="616"/>
      <c r="W251" s="48"/>
      <c r="X251" s="31">
        <f t="shared" si="137"/>
        <v>0</v>
      </c>
      <c r="Z251" s="48"/>
      <c r="AA251" s="31">
        <f t="shared" si="139"/>
        <v>0</v>
      </c>
      <c r="AB251" s="48"/>
      <c r="AC251" s="31">
        <f t="shared" si="140"/>
        <v>0</v>
      </c>
      <c r="AD251" s="616"/>
      <c r="AE251" s="48"/>
      <c r="AF251" s="31">
        <f t="shared" si="141"/>
        <v>0</v>
      </c>
      <c r="AG251" s="31">
        <f t="shared" si="142"/>
        <v>0</v>
      </c>
      <c r="AH251" s="616"/>
      <c r="AI251" s="31">
        <f t="shared" si="143"/>
        <v>0</v>
      </c>
      <c r="AJ251" s="31">
        <f t="shared" si="144"/>
        <v>0</v>
      </c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2:49" s="306" customFormat="1" ht="13" outlineLevel="1">
      <c r="B252" s="465"/>
      <c r="C252" s="445"/>
      <c r="D252" s="14" t="s">
        <v>1859</v>
      </c>
      <c r="E252" s="445"/>
      <c r="F252" s="462"/>
      <c r="G252" s="360" t="s">
        <v>12</v>
      </c>
      <c r="H252" s="27" t="s">
        <v>24</v>
      </c>
      <c r="I252" s="33">
        <v>180</v>
      </c>
      <c r="J252" s="33">
        <v>660</v>
      </c>
      <c r="K252" s="253">
        <v>0</v>
      </c>
      <c r="L252" s="31" t="s">
        <v>1695</v>
      </c>
      <c r="M252" s="31" t="s">
        <v>1691</v>
      </c>
      <c r="N252" s="31" t="s">
        <v>1761</v>
      </c>
      <c r="O252" s="31" t="s">
        <v>1693</v>
      </c>
      <c r="P252" s="31" t="s">
        <v>1703</v>
      </c>
      <c r="Q252" s="31" t="s">
        <v>1140</v>
      </c>
      <c r="R252" s="543"/>
      <c r="S252" s="253"/>
      <c r="T252" s="31">
        <f t="shared" si="138"/>
        <v>0</v>
      </c>
      <c r="U252" s="617"/>
      <c r="V252" s="617"/>
      <c r="W252" s="48"/>
      <c r="X252" s="31">
        <f t="shared" si="137"/>
        <v>0</v>
      </c>
      <c r="Z252" s="48"/>
      <c r="AA252" s="31">
        <f t="shared" si="139"/>
        <v>0</v>
      </c>
      <c r="AB252" s="48"/>
      <c r="AC252" s="31">
        <f t="shared" si="140"/>
        <v>0</v>
      </c>
      <c r="AD252" s="617"/>
      <c r="AE252" s="48"/>
      <c r="AF252" s="31">
        <f t="shared" si="141"/>
        <v>0</v>
      </c>
      <c r="AG252" s="31">
        <f t="shared" si="142"/>
        <v>0</v>
      </c>
      <c r="AH252" s="617"/>
      <c r="AI252" s="31">
        <f t="shared" si="143"/>
        <v>0</v>
      </c>
      <c r="AJ252" s="31">
        <f t="shared" si="144"/>
        <v>0</v>
      </c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2:49" s="306" customFormat="1" ht="13.75" customHeight="1" outlineLevel="1">
      <c r="B253" s="463" t="s">
        <v>139</v>
      </c>
      <c r="C253" s="544" t="s">
        <v>967</v>
      </c>
      <c r="D253" s="38" t="s">
        <v>1746</v>
      </c>
      <c r="E253" s="544" t="s">
        <v>90</v>
      </c>
      <c r="F253" s="460">
        <v>43590</v>
      </c>
      <c r="G253" s="360" t="s">
        <v>12</v>
      </c>
      <c r="H253" s="27" t="s">
        <v>13</v>
      </c>
      <c r="I253" s="33">
        <v>10.200000000000001</v>
      </c>
      <c r="J253" s="33">
        <v>130</v>
      </c>
      <c r="K253" s="253">
        <v>0</v>
      </c>
      <c r="L253" s="31" t="s">
        <v>1691</v>
      </c>
      <c r="M253" s="31" t="s">
        <v>1155</v>
      </c>
      <c r="N253" s="31" t="s">
        <v>1703</v>
      </c>
      <c r="O253" s="31" t="s">
        <v>1703</v>
      </c>
      <c r="P253" s="31" t="s">
        <v>1142</v>
      </c>
      <c r="Q253" s="31" t="s">
        <v>1155</v>
      </c>
      <c r="R253" s="541" t="s">
        <v>1860</v>
      </c>
      <c r="S253" s="253"/>
      <c r="T253" s="31">
        <f t="shared" si="138"/>
        <v>0</v>
      </c>
      <c r="U253" s="615"/>
      <c r="V253" s="615"/>
      <c r="W253" s="48"/>
      <c r="X253" s="31">
        <f t="shared" si="137"/>
        <v>0</v>
      </c>
      <c r="Z253" s="48"/>
      <c r="AA253" s="31">
        <f t="shared" si="139"/>
        <v>0</v>
      </c>
      <c r="AB253" s="48"/>
      <c r="AC253" s="31">
        <f t="shared" si="140"/>
        <v>0</v>
      </c>
      <c r="AD253" s="615"/>
      <c r="AE253" s="48"/>
      <c r="AF253" s="31">
        <f t="shared" si="141"/>
        <v>0</v>
      </c>
      <c r="AG253" s="31">
        <f t="shared" si="142"/>
        <v>0</v>
      </c>
      <c r="AH253" s="615"/>
      <c r="AI253" s="31">
        <f t="shared" si="143"/>
        <v>0</v>
      </c>
      <c r="AJ253" s="31">
        <f t="shared" si="144"/>
        <v>0</v>
      </c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2:49" s="306" customFormat="1" ht="13" outlineLevel="1">
      <c r="B254" s="464"/>
      <c r="C254" s="545"/>
      <c r="D254" s="38" t="s">
        <v>1861</v>
      </c>
      <c r="E254" s="545"/>
      <c r="F254" s="461"/>
      <c r="G254" s="360" t="s">
        <v>12</v>
      </c>
      <c r="H254" s="27" t="s">
        <v>13</v>
      </c>
      <c r="I254" s="33">
        <v>4.8</v>
      </c>
      <c r="J254" s="33">
        <v>4.8</v>
      </c>
      <c r="K254" s="253">
        <v>0</v>
      </c>
      <c r="L254" s="31" t="s">
        <v>1691</v>
      </c>
      <c r="M254" s="31" t="s">
        <v>1759</v>
      </c>
      <c r="N254" s="31" t="s">
        <v>1703</v>
      </c>
      <c r="O254" s="31" t="s">
        <v>1155</v>
      </c>
      <c r="P254" s="31" t="s">
        <v>1142</v>
      </c>
      <c r="Q254" s="31" t="s">
        <v>1155</v>
      </c>
      <c r="R254" s="542"/>
      <c r="S254" s="253"/>
      <c r="T254" s="31">
        <f t="shared" si="138"/>
        <v>0</v>
      </c>
      <c r="U254" s="616"/>
      <c r="V254" s="616"/>
      <c r="W254" s="48"/>
      <c r="X254" s="31">
        <f t="shared" si="137"/>
        <v>0</v>
      </c>
      <c r="Z254" s="48"/>
      <c r="AA254" s="31">
        <f t="shared" si="139"/>
        <v>0</v>
      </c>
      <c r="AB254" s="48"/>
      <c r="AC254" s="31">
        <f t="shared" si="140"/>
        <v>0</v>
      </c>
      <c r="AD254" s="616"/>
      <c r="AE254" s="48"/>
      <c r="AF254" s="31">
        <f t="shared" si="141"/>
        <v>0</v>
      </c>
      <c r="AG254" s="31">
        <f t="shared" si="142"/>
        <v>0</v>
      </c>
      <c r="AH254" s="616"/>
      <c r="AI254" s="31">
        <f t="shared" si="143"/>
        <v>0</v>
      </c>
      <c r="AJ254" s="31">
        <f t="shared" si="144"/>
        <v>0</v>
      </c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2:49" s="306" customFormat="1" ht="13" outlineLevel="1">
      <c r="B255" s="464"/>
      <c r="C255" s="545"/>
      <c r="D255" s="38" t="s">
        <v>1820</v>
      </c>
      <c r="E255" s="545"/>
      <c r="F255" s="461"/>
      <c r="G255" s="360" t="s">
        <v>12</v>
      </c>
      <c r="H255" s="27" t="s">
        <v>13</v>
      </c>
      <c r="I255" s="33">
        <v>10.200000000000001</v>
      </c>
      <c r="J255" s="33">
        <v>10.200000000000001</v>
      </c>
      <c r="K255" s="253">
        <v>0</v>
      </c>
      <c r="L255" s="31" t="s">
        <v>1691</v>
      </c>
      <c r="M255" s="31" t="s">
        <v>1759</v>
      </c>
      <c r="N255" s="31" t="s">
        <v>1703</v>
      </c>
      <c r="O255" s="31" t="s">
        <v>1703</v>
      </c>
      <c r="P255" s="31" t="s">
        <v>1142</v>
      </c>
      <c r="Q255" s="31" t="s">
        <v>1155</v>
      </c>
      <c r="R255" s="542"/>
      <c r="S255" s="253"/>
      <c r="T255" s="31">
        <f t="shared" si="138"/>
        <v>0</v>
      </c>
      <c r="U255" s="616"/>
      <c r="V255" s="616"/>
      <c r="W255" s="48"/>
      <c r="X255" s="31">
        <f t="shared" si="137"/>
        <v>0</v>
      </c>
      <c r="Z255" s="48"/>
      <c r="AA255" s="31">
        <f t="shared" si="139"/>
        <v>0</v>
      </c>
      <c r="AB255" s="48"/>
      <c r="AC255" s="31">
        <f t="shared" si="140"/>
        <v>0</v>
      </c>
      <c r="AD255" s="616"/>
      <c r="AE255" s="48"/>
      <c r="AF255" s="31">
        <f t="shared" si="141"/>
        <v>0</v>
      </c>
      <c r="AG255" s="31">
        <f t="shared" si="142"/>
        <v>0</v>
      </c>
      <c r="AH255" s="616"/>
      <c r="AI255" s="31">
        <f t="shared" si="143"/>
        <v>0</v>
      </c>
      <c r="AJ255" s="31">
        <f t="shared" si="144"/>
        <v>0</v>
      </c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2:49" s="306" customFormat="1" ht="13" outlineLevel="1">
      <c r="B256" s="464"/>
      <c r="C256" s="545"/>
      <c r="D256" s="38" t="s">
        <v>1821</v>
      </c>
      <c r="E256" s="545"/>
      <c r="F256" s="461"/>
      <c r="G256" s="360" t="s">
        <v>12</v>
      </c>
      <c r="H256" s="27" t="s">
        <v>13</v>
      </c>
      <c r="I256" s="33">
        <v>60</v>
      </c>
      <c r="J256" s="33">
        <v>60</v>
      </c>
      <c r="K256" s="253">
        <v>0</v>
      </c>
      <c r="L256" s="31" t="s">
        <v>1691</v>
      </c>
      <c r="M256" s="31" t="s">
        <v>1759</v>
      </c>
      <c r="N256" s="31" t="s">
        <v>1703</v>
      </c>
      <c r="O256" s="31" t="s">
        <v>1155</v>
      </c>
      <c r="P256" s="31" t="s">
        <v>1142</v>
      </c>
      <c r="Q256" s="31" t="s">
        <v>1155</v>
      </c>
      <c r="R256" s="542"/>
      <c r="S256" s="253"/>
      <c r="T256" s="31">
        <f t="shared" si="138"/>
        <v>0</v>
      </c>
      <c r="U256" s="616"/>
      <c r="V256" s="616"/>
      <c r="W256" s="48"/>
      <c r="X256" s="31">
        <f t="shared" si="137"/>
        <v>0</v>
      </c>
      <c r="Z256" s="48"/>
      <c r="AA256" s="31">
        <f t="shared" si="139"/>
        <v>0</v>
      </c>
      <c r="AB256" s="48"/>
      <c r="AC256" s="31">
        <f t="shared" si="140"/>
        <v>0</v>
      </c>
      <c r="AD256" s="616"/>
      <c r="AE256" s="48"/>
      <c r="AF256" s="31">
        <f t="shared" si="141"/>
        <v>0</v>
      </c>
      <c r="AG256" s="31">
        <f t="shared" si="142"/>
        <v>0</v>
      </c>
      <c r="AH256" s="616"/>
      <c r="AI256" s="31">
        <f t="shared" si="143"/>
        <v>0</v>
      </c>
      <c r="AJ256" s="31">
        <f t="shared" si="144"/>
        <v>0</v>
      </c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2:49" s="306" customFormat="1" ht="13" outlineLevel="1">
      <c r="B257" s="464"/>
      <c r="C257" s="545"/>
      <c r="D257" s="38" t="s">
        <v>1822</v>
      </c>
      <c r="E257" s="545"/>
      <c r="F257" s="461"/>
      <c r="G257" s="360" t="s">
        <v>12</v>
      </c>
      <c r="H257" s="27" t="s">
        <v>13</v>
      </c>
      <c r="I257" s="33">
        <v>90</v>
      </c>
      <c r="J257" s="33">
        <v>90</v>
      </c>
      <c r="K257" s="253">
        <v>0</v>
      </c>
      <c r="L257" s="31" t="s">
        <v>1691</v>
      </c>
      <c r="M257" s="31" t="s">
        <v>1759</v>
      </c>
      <c r="N257" s="31" t="s">
        <v>1703</v>
      </c>
      <c r="O257" s="31" t="s">
        <v>1703</v>
      </c>
      <c r="P257" s="31" t="s">
        <v>1142</v>
      </c>
      <c r="Q257" s="31" t="s">
        <v>1155</v>
      </c>
      <c r="R257" s="542"/>
      <c r="S257" s="253"/>
      <c r="T257" s="31">
        <f t="shared" si="138"/>
        <v>0</v>
      </c>
      <c r="U257" s="616"/>
      <c r="V257" s="616"/>
      <c r="W257" s="48"/>
      <c r="X257" s="31">
        <f t="shared" si="137"/>
        <v>0</v>
      </c>
      <c r="Z257" s="48"/>
      <c r="AA257" s="31">
        <f t="shared" si="139"/>
        <v>0</v>
      </c>
      <c r="AB257" s="48"/>
      <c r="AC257" s="31">
        <f t="shared" si="140"/>
        <v>0</v>
      </c>
      <c r="AD257" s="616"/>
      <c r="AE257" s="48"/>
      <c r="AF257" s="31">
        <f t="shared" si="141"/>
        <v>0</v>
      </c>
      <c r="AG257" s="31">
        <f t="shared" si="142"/>
        <v>0</v>
      </c>
      <c r="AH257" s="616"/>
      <c r="AI257" s="31">
        <f t="shared" si="143"/>
        <v>0</v>
      </c>
      <c r="AJ257" s="31">
        <f t="shared" si="144"/>
        <v>0</v>
      </c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2:49" s="306" customFormat="1" ht="13" outlineLevel="1">
      <c r="B258" s="464"/>
      <c r="C258" s="545"/>
      <c r="D258" s="38" t="s">
        <v>1862</v>
      </c>
      <c r="E258" s="545"/>
      <c r="F258" s="461"/>
      <c r="G258" s="360" t="s">
        <v>12</v>
      </c>
      <c r="H258" s="27" t="s">
        <v>13</v>
      </c>
      <c r="I258" s="33">
        <v>60</v>
      </c>
      <c r="J258" s="33">
        <v>120</v>
      </c>
      <c r="K258" s="253">
        <v>0</v>
      </c>
      <c r="L258" s="31" t="s">
        <v>1691</v>
      </c>
      <c r="M258" s="31" t="s">
        <v>1759</v>
      </c>
      <c r="N258" s="31" t="s">
        <v>1703</v>
      </c>
      <c r="O258" s="31" t="s">
        <v>1155</v>
      </c>
      <c r="P258" s="31" t="s">
        <v>1142</v>
      </c>
      <c r="Q258" s="31" t="s">
        <v>1155</v>
      </c>
      <c r="R258" s="542"/>
      <c r="S258" s="253"/>
      <c r="T258" s="31">
        <f t="shared" si="138"/>
        <v>0</v>
      </c>
      <c r="U258" s="616"/>
      <c r="V258" s="616"/>
      <c r="W258" s="48"/>
      <c r="X258" s="31">
        <f t="shared" si="137"/>
        <v>0</v>
      </c>
      <c r="Z258" s="48"/>
      <c r="AA258" s="31">
        <f t="shared" si="139"/>
        <v>0</v>
      </c>
      <c r="AB258" s="48"/>
      <c r="AC258" s="31">
        <f t="shared" si="140"/>
        <v>0</v>
      </c>
      <c r="AD258" s="616"/>
      <c r="AE258" s="48"/>
      <c r="AF258" s="31">
        <f t="shared" si="141"/>
        <v>0</v>
      </c>
      <c r="AG258" s="31">
        <f t="shared" si="142"/>
        <v>0</v>
      </c>
      <c r="AH258" s="616"/>
      <c r="AI258" s="31">
        <f t="shared" si="143"/>
        <v>0</v>
      </c>
      <c r="AJ258" s="31">
        <f t="shared" si="144"/>
        <v>0</v>
      </c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2:49" s="306" customFormat="1" ht="13" outlineLevel="1">
      <c r="B259" s="464"/>
      <c r="C259" s="545"/>
      <c r="D259" s="38" t="s">
        <v>1825</v>
      </c>
      <c r="E259" s="545"/>
      <c r="F259" s="461"/>
      <c r="G259" s="360" t="s">
        <v>12</v>
      </c>
      <c r="H259" s="27" t="s">
        <v>13</v>
      </c>
      <c r="I259" s="33">
        <v>60</v>
      </c>
      <c r="J259" s="33">
        <v>60</v>
      </c>
      <c r="K259" s="253">
        <v>0</v>
      </c>
      <c r="L259" s="31" t="s">
        <v>1691</v>
      </c>
      <c r="M259" s="31" t="s">
        <v>1759</v>
      </c>
      <c r="N259" s="31" t="s">
        <v>1703</v>
      </c>
      <c r="O259" s="31" t="s">
        <v>1703</v>
      </c>
      <c r="P259" s="31" t="s">
        <v>1142</v>
      </c>
      <c r="Q259" s="31" t="s">
        <v>1142</v>
      </c>
      <c r="R259" s="542"/>
      <c r="S259" s="253"/>
      <c r="T259" s="31">
        <f t="shared" si="138"/>
        <v>0</v>
      </c>
      <c r="U259" s="616"/>
      <c r="V259" s="616"/>
      <c r="W259" s="48"/>
      <c r="X259" s="31">
        <f t="shared" si="137"/>
        <v>0</v>
      </c>
      <c r="Z259" s="48"/>
      <c r="AA259" s="31">
        <f t="shared" si="139"/>
        <v>0</v>
      </c>
      <c r="AB259" s="48"/>
      <c r="AC259" s="31">
        <f t="shared" si="140"/>
        <v>0</v>
      </c>
      <c r="AD259" s="616"/>
      <c r="AE259" s="48"/>
      <c r="AF259" s="31">
        <f t="shared" si="141"/>
        <v>0</v>
      </c>
      <c r="AG259" s="31">
        <f t="shared" si="142"/>
        <v>0</v>
      </c>
      <c r="AH259" s="616"/>
      <c r="AI259" s="31">
        <f t="shared" si="143"/>
        <v>0</v>
      </c>
      <c r="AJ259" s="31">
        <f t="shared" si="144"/>
        <v>0</v>
      </c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2:49" s="306" customFormat="1" ht="13" outlineLevel="1">
      <c r="B260" s="465"/>
      <c r="C260" s="546"/>
      <c r="D260" s="38" t="s">
        <v>1826</v>
      </c>
      <c r="E260" s="546"/>
      <c r="F260" s="462"/>
      <c r="G260" s="360" t="s">
        <v>12</v>
      </c>
      <c r="H260" s="27" t="s">
        <v>24</v>
      </c>
      <c r="I260" s="33">
        <v>30</v>
      </c>
      <c r="J260" s="33">
        <v>30</v>
      </c>
      <c r="K260" s="253">
        <v>0</v>
      </c>
      <c r="L260" s="31" t="s">
        <v>1691</v>
      </c>
      <c r="M260" s="31" t="s">
        <v>1759</v>
      </c>
      <c r="N260" s="31" t="s">
        <v>1703</v>
      </c>
      <c r="O260" s="31" t="s">
        <v>1155</v>
      </c>
      <c r="P260" s="31" t="s">
        <v>1142</v>
      </c>
      <c r="Q260" s="31" t="s">
        <v>1142</v>
      </c>
      <c r="R260" s="543"/>
      <c r="S260" s="253"/>
      <c r="T260" s="31">
        <f t="shared" si="138"/>
        <v>0</v>
      </c>
      <c r="U260" s="617"/>
      <c r="V260" s="617"/>
      <c r="W260" s="48"/>
      <c r="X260" s="31">
        <f t="shared" ref="X260" si="145">T260*W260</f>
        <v>0</v>
      </c>
      <c r="Z260" s="48"/>
      <c r="AA260" s="31">
        <f t="shared" si="139"/>
        <v>0</v>
      </c>
      <c r="AB260" s="48"/>
      <c r="AC260" s="31">
        <f t="shared" si="140"/>
        <v>0</v>
      </c>
      <c r="AD260" s="617"/>
      <c r="AE260" s="48"/>
      <c r="AF260" s="31">
        <f t="shared" si="141"/>
        <v>0</v>
      </c>
      <c r="AG260" s="31">
        <f t="shared" si="142"/>
        <v>0</v>
      </c>
      <c r="AH260" s="617"/>
      <c r="AI260" s="31">
        <f t="shared" si="143"/>
        <v>0</v>
      </c>
      <c r="AJ260" s="31">
        <f t="shared" si="144"/>
        <v>0</v>
      </c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2:49" s="306" customFormat="1" ht="13">
      <c r="B261" s="527" t="s">
        <v>142</v>
      </c>
      <c r="C261" s="528"/>
      <c r="D261" s="528"/>
      <c r="E261" s="529"/>
      <c r="F261" s="533"/>
      <c r="G261" s="41" t="s">
        <v>7</v>
      </c>
      <c r="H261" s="42"/>
      <c r="I261" s="23">
        <f>I262/60</f>
        <v>245.86333343913148</v>
      </c>
      <c r="J261" s="23">
        <f t="shared" ref="J261:K261" si="146">J262/60</f>
        <v>500.34666730592653</v>
      </c>
      <c r="K261" s="23">
        <f t="shared" si="146"/>
        <v>0</v>
      </c>
      <c r="L261" s="42"/>
      <c r="M261" s="42"/>
      <c r="N261" s="42"/>
      <c r="O261" s="42"/>
      <c r="P261" s="42"/>
      <c r="Q261" s="42"/>
      <c r="R261" s="43"/>
      <c r="S261" s="42"/>
      <c r="T261" s="23">
        <f>T262/60</f>
        <v>0</v>
      </c>
      <c r="U261" s="43"/>
      <c r="V261" s="42"/>
      <c r="W261" s="42"/>
      <c r="X261" s="23">
        <f>X262/60</f>
        <v>0</v>
      </c>
      <c r="Z261" s="45"/>
      <c r="AA261" s="45">
        <f>AA262/60</f>
        <v>0</v>
      </c>
      <c r="AB261" s="45"/>
      <c r="AC261" s="45">
        <f t="shared" ref="AC261:AJ261" si="147">AC262/60</f>
        <v>0</v>
      </c>
      <c r="AD261" s="45"/>
      <c r="AE261" s="45"/>
      <c r="AF261" s="45"/>
      <c r="AG261" s="45">
        <f t="shared" si="147"/>
        <v>0</v>
      </c>
      <c r="AH261" s="45"/>
      <c r="AI261" s="42"/>
      <c r="AJ261" s="45">
        <f t="shared" si="147"/>
        <v>0</v>
      </c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5"/>
      <c r="AV261" s="45"/>
      <c r="AW261" s="45">
        <f>AW262/60</f>
        <v>0</v>
      </c>
    </row>
    <row r="262" spans="2:49" s="306" customFormat="1" ht="13">
      <c r="B262" s="530"/>
      <c r="C262" s="531"/>
      <c r="D262" s="531"/>
      <c r="E262" s="532"/>
      <c r="F262" s="534"/>
      <c r="G262" s="44" t="s">
        <v>8</v>
      </c>
      <c r="H262" s="45"/>
      <c r="I262" s="23">
        <f>SUM(I263:I538)</f>
        <v>14751.800006347888</v>
      </c>
      <c r="J262" s="23">
        <f>SUM(J263:J538)</f>
        <v>30020.800038355592</v>
      </c>
      <c r="K262" s="23">
        <f>SUM(K263:K538)</f>
        <v>0</v>
      </c>
      <c r="L262" s="42"/>
      <c r="M262" s="42"/>
      <c r="N262" s="42"/>
      <c r="O262" s="42"/>
      <c r="P262" s="42"/>
      <c r="Q262" s="42"/>
      <c r="R262" s="43"/>
      <c r="S262" s="42"/>
      <c r="T262" s="23">
        <f>SUM(T263:T538)</f>
        <v>0</v>
      </c>
      <c r="U262" s="43"/>
      <c r="V262" s="42"/>
      <c r="W262" s="42"/>
      <c r="X262" s="23">
        <f>SUM(X263:X538)</f>
        <v>0</v>
      </c>
      <c r="Z262" s="45"/>
      <c r="AA262" s="23">
        <f>SUM(AA263:AA538)</f>
        <v>0</v>
      </c>
      <c r="AB262" s="45"/>
      <c r="AC262" s="23">
        <f>SUM(AC263:AC538)</f>
        <v>0</v>
      </c>
      <c r="AD262" s="45"/>
      <c r="AE262" s="45"/>
      <c r="AF262" s="45"/>
      <c r="AG262" s="23">
        <f>SUM(AG263:AG538)</f>
        <v>0</v>
      </c>
      <c r="AH262" s="45"/>
      <c r="AI262" s="42"/>
      <c r="AJ262" s="23">
        <f>SUM(AJ263:AJ538)</f>
        <v>0</v>
      </c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5"/>
      <c r="AV262" s="45"/>
      <c r="AW262" s="23">
        <f>SUM(AW263:AW538)</f>
        <v>0</v>
      </c>
    </row>
    <row r="263" spans="2:49" s="306" customFormat="1" ht="13.75" customHeight="1" outlineLevel="1">
      <c r="B263" s="457" t="s">
        <v>143</v>
      </c>
      <c r="C263" s="550" t="s">
        <v>2665</v>
      </c>
      <c r="D263" s="32" t="s">
        <v>1746</v>
      </c>
      <c r="E263" s="550" t="s">
        <v>1863</v>
      </c>
      <c r="F263" s="446">
        <v>43762</v>
      </c>
      <c r="G263" s="356" t="s">
        <v>1864</v>
      </c>
      <c r="H263" s="216" t="s">
        <v>13</v>
      </c>
      <c r="I263" s="323">
        <v>4.8</v>
      </c>
      <c r="J263" s="327">
        <v>0</v>
      </c>
      <c r="K263" s="327">
        <v>0</v>
      </c>
      <c r="L263" s="31" t="s">
        <v>1155</v>
      </c>
      <c r="M263" s="31" t="s">
        <v>1703</v>
      </c>
      <c r="N263" s="31" t="s">
        <v>1142</v>
      </c>
      <c r="O263" s="31" t="s">
        <v>1155</v>
      </c>
      <c r="P263" s="31" t="s">
        <v>1142</v>
      </c>
      <c r="Q263" s="31" t="s">
        <v>1155</v>
      </c>
      <c r="R263" s="550" t="s">
        <v>1503</v>
      </c>
      <c r="S263" s="74"/>
      <c r="T263" s="31">
        <f t="shared" ref="T263:T395" si="148">SUMIF(S263,"Y",I263)</f>
        <v>0</v>
      </c>
      <c r="U263" s="451"/>
      <c r="V263" s="451"/>
      <c r="W263" s="31"/>
      <c r="X263" s="31">
        <f t="shared" ref="X263:X395" si="149">T263*W263</f>
        <v>0</v>
      </c>
      <c r="Z263" s="31"/>
      <c r="AA263" s="31">
        <f>SUMIF(Z263,"Y",K263)*W263</f>
        <v>0</v>
      </c>
      <c r="AB263" s="31"/>
      <c r="AC263" s="31">
        <f t="shared" ref="AC263:AC327" si="150">(I263-AA263)*COUNTIF(AK263:AT263,"L")</f>
        <v>0</v>
      </c>
      <c r="AD263" s="451"/>
      <c r="AE263" s="31"/>
      <c r="AF263" s="31">
        <f t="shared" ref="AF263:AF278" si="151">IFERROR(COUNTIF(AK96:AT96,"S")/(COUNTIF(AK96:AT96,"V")+COUNTIF(AK96:AT96,"S")),0)</f>
        <v>0</v>
      </c>
      <c r="AG263" s="31">
        <f t="shared" ref="AG263:AG327" si="152">(X263-AA263-AC263)*AF263</f>
        <v>0</v>
      </c>
      <c r="AH263" s="451"/>
      <c r="AI263" s="31">
        <f t="shared" ref="AI263:AI467" si="153">COUNTIF(AK263:AT263,"V")</f>
        <v>0</v>
      </c>
      <c r="AJ263" s="31">
        <f t="shared" ref="AJ263:AJ327" si="154">X263-AA263-AC263-AG263</f>
        <v>0</v>
      </c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2:49" s="306" customFormat="1" ht="13" outlineLevel="1">
      <c r="B264" s="458"/>
      <c r="C264" s="551"/>
      <c r="D264" s="32" t="s">
        <v>1865</v>
      </c>
      <c r="E264" s="551"/>
      <c r="F264" s="497"/>
      <c r="G264" s="356" t="s">
        <v>1864</v>
      </c>
      <c r="H264" s="216" t="s">
        <v>13</v>
      </c>
      <c r="I264" s="323">
        <v>9.6</v>
      </c>
      <c r="J264" s="327">
        <v>0</v>
      </c>
      <c r="K264" s="327">
        <v>0</v>
      </c>
      <c r="L264" s="31" t="s">
        <v>1155</v>
      </c>
      <c r="M264" s="31" t="s">
        <v>1155</v>
      </c>
      <c r="N264" s="31" t="s">
        <v>1708</v>
      </c>
      <c r="O264" s="31" t="s">
        <v>1691</v>
      </c>
      <c r="P264" s="31" t="s">
        <v>1761</v>
      </c>
      <c r="Q264" s="31" t="s">
        <v>1703</v>
      </c>
      <c r="R264" s="551"/>
      <c r="S264" s="74"/>
      <c r="T264" s="31">
        <f t="shared" si="148"/>
        <v>0</v>
      </c>
      <c r="U264" s="452"/>
      <c r="V264" s="452"/>
      <c r="W264" s="31"/>
      <c r="X264" s="31">
        <f t="shared" si="149"/>
        <v>0</v>
      </c>
      <c r="Z264" s="31"/>
      <c r="AA264" s="31">
        <f t="shared" ref="AA264:AA328" si="155">SUMIF(Z264,"Y",K264)*W264</f>
        <v>0</v>
      </c>
      <c r="AB264" s="31"/>
      <c r="AC264" s="31">
        <f t="shared" si="150"/>
        <v>0</v>
      </c>
      <c r="AD264" s="452"/>
      <c r="AE264" s="31"/>
      <c r="AF264" s="31">
        <f t="shared" si="151"/>
        <v>0</v>
      </c>
      <c r="AG264" s="31">
        <f t="shared" si="152"/>
        <v>0</v>
      </c>
      <c r="AH264" s="452"/>
      <c r="AI264" s="31">
        <f t="shared" si="153"/>
        <v>0</v>
      </c>
      <c r="AJ264" s="31">
        <f t="shared" si="154"/>
        <v>0</v>
      </c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2:49" s="306" customFormat="1" ht="13" outlineLevel="1">
      <c r="B265" s="458"/>
      <c r="C265" s="551"/>
      <c r="D265" s="32" t="s">
        <v>1866</v>
      </c>
      <c r="E265" s="551"/>
      <c r="F265" s="497"/>
      <c r="G265" s="356" t="s">
        <v>1864</v>
      </c>
      <c r="H265" s="216" t="s">
        <v>13</v>
      </c>
      <c r="I265" s="323">
        <v>60</v>
      </c>
      <c r="J265" s="327">
        <v>1</v>
      </c>
      <c r="K265" s="327">
        <v>0</v>
      </c>
      <c r="L265" s="31" t="s">
        <v>1703</v>
      </c>
      <c r="M265" s="31" t="s">
        <v>1155</v>
      </c>
      <c r="N265" s="31" t="s">
        <v>1142</v>
      </c>
      <c r="O265" s="31" t="s">
        <v>1155</v>
      </c>
      <c r="P265" s="31" t="s">
        <v>1142</v>
      </c>
      <c r="Q265" s="31" t="s">
        <v>1155</v>
      </c>
      <c r="R265" s="551"/>
      <c r="S265" s="74"/>
      <c r="T265" s="31">
        <f t="shared" si="148"/>
        <v>0</v>
      </c>
      <c r="U265" s="452"/>
      <c r="V265" s="452"/>
      <c r="W265" s="31"/>
      <c r="X265" s="31">
        <f t="shared" si="149"/>
        <v>0</v>
      </c>
      <c r="Z265" s="31"/>
      <c r="AA265" s="31">
        <f t="shared" si="155"/>
        <v>0</v>
      </c>
      <c r="AB265" s="31"/>
      <c r="AC265" s="31">
        <f t="shared" si="150"/>
        <v>0</v>
      </c>
      <c r="AD265" s="452"/>
      <c r="AE265" s="31"/>
      <c r="AF265" s="31">
        <f t="shared" si="151"/>
        <v>0</v>
      </c>
      <c r="AG265" s="31">
        <f t="shared" si="152"/>
        <v>0</v>
      </c>
      <c r="AH265" s="452"/>
      <c r="AI265" s="31">
        <f t="shared" si="153"/>
        <v>0</v>
      </c>
      <c r="AJ265" s="31">
        <f t="shared" si="154"/>
        <v>0</v>
      </c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2:49" s="306" customFormat="1" ht="13" outlineLevel="1">
      <c r="B266" s="458"/>
      <c r="C266" s="551"/>
      <c r="D266" s="32" t="s">
        <v>1867</v>
      </c>
      <c r="E266" s="551"/>
      <c r="F266" s="497"/>
      <c r="G266" s="356" t="s">
        <v>1864</v>
      </c>
      <c r="H266" s="216" t="s">
        <v>13</v>
      </c>
      <c r="I266" s="323">
        <v>30</v>
      </c>
      <c r="J266" s="327">
        <v>0</v>
      </c>
      <c r="K266" s="327">
        <v>0</v>
      </c>
      <c r="L266" s="31" t="s">
        <v>1703</v>
      </c>
      <c r="M266" s="31" t="s">
        <v>1155</v>
      </c>
      <c r="N266" s="31" t="s">
        <v>1142</v>
      </c>
      <c r="O266" s="31" t="s">
        <v>1155</v>
      </c>
      <c r="P266" s="31" t="s">
        <v>1142</v>
      </c>
      <c r="Q266" s="31" t="s">
        <v>1155</v>
      </c>
      <c r="R266" s="551"/>
      <c r="S266" s="74"/>
      <c r="T266" s="31">
        <f t="shared" si="148"/>
        <v>0</v>
      </c>
      <c r="U266" s="452"/>
      <c r="V266" s="452"/>
      <c r="W266" s="31"/>
      <c r="X266" s="31">
        <f t="shared" si="149"/>
        <v>0</v>
      </c>
      <c r="Z266" s="31"/>
      <c r="AA266" s="31">
        <f t="shared" si="155"/>
        <v>0</v>
      </c>
      <c r="AB266" s="31"/>
      <c r="AC266" s="31">
        <f t="shared" si="150"/>
        <v>0</v>
      </c>
      <c r="AD266" s="452"/>
      <c r="AE266" s="31"/>
      <c r="AF266" s="31">
        <f t="shared" si="151"/>
        <v>0</v>
      </c>
      <c r="AG266" s="31">
        <f t="shared" si="152"/>
        <v>0</v>
      </c>
      <c r="AH266" s="452"/>
      <c r="AI266" s="31">
        <f t="shared" si="153"/>
        <v>0</v>
      </c>
      <c r="AJ266" s="31">
        <f t="shared" si="154"/>
        <v>0</v>
      </c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2:49" s="306" customFormat="1" ht="13" outlineLevel="1">
      <c r="B267" s="458"/>
      <c r="C267" s="551"/>
      <c r="D267" s="32" t="s">
        <v>1868</v>
      </c>
      <c r="E267" s="551"/>
      <c r="F267" s="497"/>
      <c r="G267" s="356" t="s">
        <v>1864</v>
      </c>
      <c r="H267" s="216" t="s">
        <v>13</v>
      </c>
      <c r="I267" s="323">
        <v>30</v>
      </c>
      <c r="J267" s="327">
        <v>0</v>
      </c>
      <c r="K267" s="327">
        <v>0</v>
      </c>
      <c r="L267" s="31" t="s">
        <v>1703</v>
      </c>
      <c r="M267" s="31" t="s">
        <v>1155</v>
      </c>
      <c r="N267" s="31" t="s">
        <v>1142</v>
      </c>
      <c r="O267" s="31" t="s">
        <v>1155</v>
      </c>
      <c r="P267" s="31" t="s">
        <v>1142</v>
      </c>
      <c r="Q267" s="31" t="s">
        <v>1140</v>
      </c>
      <c r="R267" s="551"/>
      <c r="S267" s="74"/>
      <c r="T267" s="31">
        <f t="shared" si="148"/>
        <v>0</v>
      </c>
      <c r="U267" s="452"/>
      <c r="V267" s="452"/>
      <c r="W267" s="31"/>
      <c r="X267" s="31">
        <f t="shared" si="149"/>
        <v>0</v>
      </c>
      <c r="Z267" s="31"/>
      <c r="AA267" s="31">
        <f t="shared" si="155"/>
        <v>0</v>
      </c>
      <c r="AB267" s="31"/>
      <c r="AC267" s="31">
        <f t="shared" si="150"/>
        <v>0</v>
      </c>
      <c r="AD267" s="452"/>
      <c r="AE267" s="31"/>
      <c r="AF267" s="31">
        <f t="shared" si="151"/>
        <v>0</v>
      </c>
      <c r="AG267" s="31">
        <f t="shared" si="152"/>
        <v>0</v>
      </c>
      <c r="AH267" s="452"/>
      <c r="AI267" s="31">
        <f t="shared" si="153"/>
        <v>0</v>
      </c>
      <c r="AJ267" s="31">
        <f t="shared" si="154"/>
        <v>0</v>
      </c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2:49" s="306" customFormat="1" ht="13" outlineLevel="1">
      <c r="B268" s="458"/>
      <c r="C268" s="551"/>
      <c r="D268" s="32" t="s">
        <v>1869</v>
      </c>
      <c r="E268" s="551"/>
      <c r="F268" s="497"/>
      <c r="G268" s="356" t="s">
        <v>1864</v>
      </c>
      <c r="H268" s="216" t="s">
        <v>13</v>
      </c>
      <c r="I268" s="323">
        <v>40.200000000000003</v>
      </c>
      <c r="J268" s="327">
        <v>0</v>
      </c>
      <c r="K268" s="327">
        <v>0</v>
      </c>
      <c r="L268" s="31" t="s">
        <v>1703</v>
      </c>
      <c r="M268" s="31" t="s">
        <v>1155</v>
      </c>
      <c r="N268" s="31" t="s">
        <v>1142</v>
      </c>
      <c r="O268" s="31" t="s">
        <v>1155</v>
      </c>
      <c r="P268" s="31" t="s">
        <v>1142</v>
      </c>
      <c r="Q268" s="31" t="s">
        <v>1139</v>
      </c>
      <c r="R268" s="551"/>
      <c r="S268" s="74"/>
      <c r="T268" s="31">
        <f t="shared" si="148"/>
        <v>0</v>
      </c>
      <c r="U268" s="452"/>
      <c r="V268" s="452"/>
      <c r="W268" s="31"/>
      <c r="X268" s="31">
        <f t="shared" si="149"/>
        <v>0</v>
      </c>
      <c r="Z268" s="31"/>
      <c r="AA268" s="31">
        <f t="shared" si="155"/>
        <v>0</v>
      </c>
      <c r="AB268" s="31"/>
      <c r="AC268" s="31">
        <f t="shared" si="150"/>
        <v>0</v>
      </c>
      <c r="AD268" s="452"/>
      <c r="AE268" s="31"/>
      <c r="AF268" s="31">
        <f t="shared" si="151"/>
        <v>0</v>
      </c>
      <c r="AG268" s="31">
        <f t="shared" si="152"/>
        <v>0</v>
      </c>
      <c r="AH268" s="452"/>
      <c r="AI268" s="31">
        <f t="shared" si="153"/>
        <v>0</v>
      </c>
      <c r="AJ268" s="31">
        <f t="shared" si="154"/>
        <v>0</v>
      </c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2:49" s="306" customFormat="1" ht="13" outlineLevel="1">
      <c r="B269" s="458"/>
      <c r="C269" s="551"/>
      <c r="D269" s="32" t="s">
        <v>1870</v>
      </c>
      <c r="E269" s="551"/>
      <c r="F269" s="497"/>
      <c r="G269" s="356" t="s">
        <v>1864</v>
      </c>
      <c r="H269" s="216" t="s">
        <v>13</v>
      </c>
      <c r="I269" s="323">
        <v>30</v>
      </c>
      <c r="J269" s="327">
        <v>0</v>
      </c>
      <c r="K269" s="327">
        <v>0</v>
      </c>
      <c r="L269" s="31" t="s">
        <v>1703</v>
      </c>
      <c r="M269" s="31" t="s">
        <v>1155</v>
      </c>
      <c r="N269" s="31" t="s">
        <v>1142</v>
      </c>
      <c r="O269" s="31" t="s">
        <v>1155</v>
      </c>
      <c r="P269" s="31" t="s">
        <v>1142</v>
      </c>
      <c r="Q269" s="31" t="s">
        <v>1155</v>
      </c>
      <c r="R269" s="551"/>
      <c r="S269" s="74"/>
      <c r="T269" s="31">
        <f t="shared" si="148"/>
        <v>0</v>
      </c>
      <c r="U269" s="452"/>
      <c r="V269" s="452"/>
      <c r="W269" s="31"/>
      <c r="X269" s="31">
        <f t="shared" si="149"/>
        <v>0</v>
      </c>
      <c r="Z269" s="31"/>
      <c r="AA269" s="31">
        <f t="shared" si="155"/>
        <v>0</v>
      </c>
      <c r="AB269" s="31"/>
      <c r="AC269" s="31">
        <f t="shared" si="150"/>
        <v>0</v>
      </c>
      <c r="AD269" s="452"/>
      <c r="AE269" s="31"/>
      <c r="AF269" s="31">
        <f t="shared" si="151"/>
        <v>0</v>
      </c>
      <c r="AG269" s="31">
        <f t="shared" si="152"/>
        <v>0</v>
      </c>
      <c r="AH269" s="452"/>
      <c r="AI269" s="31">
        <f t="shared" si="153"/>
        <v>0</v>
      </c>
      <c r="AJ269" s="31">
        <f t="shared" si="154"/>
        <v>0</v>
      </c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2:49" s="306" customFormat="1" ht="26" outlineLevel="1">
      <c r="B270" s="458"/>
      <c r="C270" s="551"/>
      <c r="D270" s="32" t="s">
        <v>1871</v>
      </c>
      <c r="E270" s="551"/>
      <c r="F270" s="497"/>
      <c r="G270" s="356" t="s">
        <v>1864</v>
      </c>
      <c r="H270" s="216" t="s">
        <v>13</v>
      </c>
      <c r="I270" s="323">
        <v>30</v>
      </c>
      <c r="J270" s="327">
        <v>0</v>
      </c>
      <c r="K270" s="327">
        <v>0</v>
      </c>
      <c r="L270" s="31" t="s">
        <v>1703</v>
      </c>
      <c r="M270" s="31" t="s">
        <v>1155</v>
      </c>
      <c r="N270" s="31" t="s">
        <v>1142</v>
      </c>
      <c r="O270" s="31" t="s">
        <v>1155</v>
      </c>
      <c r="P270" s="31" t="s">
        <v>1142</v>
      </c>
      <c r="Q270" s="31" t="s">
        <v>1140</v>
      </c>
      <c r="R270" s="551"/>
      <c r="S270" s="74"/>
      <c r="T270" s="31">
        <f t="shared" si="148"/>
        <v>0</v>
      </c>
      <c r="U270" s="452"/>
      <c r="V270" s="452"/>
      <c r="W270" s="31"/>
      <c r="X270" s="31">
        <f t="shared" si="149"/>
        <v>0</v>
      </c>
      <c r="Z270" s="31"/>
      <c r="AA270" s="31">
        <f t="shared" si="155"/>
        <v>0</v>
      </c>
      <c r="AB270" s="31"/>
      <c r="AC270" s="31">
        <f t="shared" si="150"/>
        <v>0</v>
      </c>
      <c r="AD270" s="452"/>
      <c r="AE270" s="31"/>
      <c r="AF270" s="31">
        <f t="shared" si="151"/>
        <v>0</v>
      </c>
      <c r="AG270" s="31">
        <f t="shared" si="152"/>
        <v>0</v>
      </c>
      <c r="AH270" s="452"/>
      <c r="AI270" s="31">
        <f t="shared" si="153"/>
        <v>0</v>
      </c>
      <c r="AJ270" s="31">
        <f t="shared" si="154"/>
        <v>0</v>
      </c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2:49" s="306" customFormat="1" ht="13" outlineLevel="1">
      <c r="B271" s="458"/>
      <c r="C271" s="551"/>
      <c r="D271" s="32" t="s">
        <v>1872</v>
      </c>
      <c r="E271" s="551"/>
      <c r="F271" s="497"/>
      <c r="G271" s="356" t="s">
        <v>1864</v>
      </c>
      <c r="H271" s="216" t="s">
        <v>13</v>
      </c>
      <c r="I271" s="323">
        <v>30</v>
      </c>
      <c r="J271" s="327">
        <v>0</v>
      </c>
      <c r="K271" s="327">
        <v>0</v>
      </c>
      <c r="L271" s="31" t="s">
        <v>1703</v>
      </c>
      <c r="M271" s="31" t="s">
        <v>1155</v>
      </c>
      <c r="N271" s="31" t="s">
        <v>1142</v>
      </c>
      <c r="O271" s="31" t="s">
        <v>1155</v>
      </c>
      <c r="P271" s="31" t="s">
        <v>1142</v>
      </c>
      <c r="Q271" s="31" t="s">
        <v>1139</v>
      </c>
      <c r="R271" s="551"/>
      <c r="S271" s="74"/>
      <c r="T271" s="31">
        <f t="shared" si="148"/>
        <v>0</v>
      </c>
      <c r="U271" s="452"/>
      <c r="V271" s="452"/>
      <c r="W271" s="31"/>
      <c r="X271" s="31">
        <f t="shared" si="149"/>
        <v>0</v>
      </c>
      <c r="Z271" s="31"/>
      <c r="AA271" s="31">
        <f t="shared" si="155"/>
        <v>0</v>
      </c>
      <c r="AB271" s="31"/>
      <c r="AC271" s="31">
        <f t="shared" si="150"/>
        <v>0</v>
      </c>
      <c r="AD271" s="452"/>
      <c r="AE271" s="31"/>
      <c r="AF271" s="31">
        <f t="shared" si="151"/>
        <v>0</v>
      </c>
      <c r="AG271" s="31">
        <f t="shared" si="152"/>
        <v>0</v>
      </c>
      <c r="AH271" s="452"/>
      <c r="AI271" s="31">
        <f t="shared" si="153"/>
        <v>0</v>
      </c>
      <c r="AJ271" s="31">
        <f t="shared" si="154"/>
        <v>0</v>
      </c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2:49" s="306" customFormat="1" ht="13" outlineLevel="1">
      <c r="B272" s="458"/>
      <c r="C272" s="551"/>
      <c r="D272" s="32" t="s">
        <v>1873</v>
      </c>
      <c r="E272" s="551"/>
      <c r="F272" s="497"/>
      <c r="G272" s="356" t="s">
        <v>1864</v>
      </c>
      <c r="H272" s="216" t="s">
        <v>24</v>
      </c>
      <c r="I272" s="323">
        <v>30</v>
      </c>
      <c r="J272" s="327">
        <v>0</v>
      </c>
      <c r="K272" s="327">
        <v>0</v>
      </c>
      <c r="L272" s="31" t="s">
        <v>1703</v>
      </c>
      <c r="M272" s="31" t="s">
        <v>1155</v>
      </c>
      <c r="N272" s="31" t="s">
        <v>1142</v>
      </c>
      <c r="O272" s="31" t="s">
        <v>1155</v>
      </c>
      <c r="P272" s="31" t="s">
        <v>1142</v>
      </c>
      <c r="Q272" s="31" t="s">
        <v>1140</v>
      </c>
      <c r="R272" s="551"/>
      <c r="S272" s="74"/>
      <c r="T272" s="31">
        <f t="shared" si="148"/>
        <v>0</v>
      </c>
      <c r="U272" s="452"/>
      <c r="V272" s="452"/>
      <c r="W272" s="31"/>
      <c r="X272" s="31">
        <f t="shared" si="149"/>
        <v>0</v>
      </c>
      <c r="Z272" s="31"/>
      <c r="AA272" s="31">
        <f t="shared" si="155"/>
        <v>0</v>
      </c>
      <c r="AB272" s="31"/>
      <c r="AC272" s="31">
        <f t="shared" si="150"/>
        <v>0</v>
      </c>
      <c r="AD272" s="452"/>
      <c r="AE272" s="31"/>
      <c r="AF272" s="31">
        <f t="shared" si="151"/>
        <v>0</v>
      </c>
      <c r="AG272" s="31">
        <f t="shared" si="152"/>
        <v>0</v>
      </c>
      <c r="AH272" s="452"/>
      <c r="AI272" s="31">
        <f t="shared" si="153"/>
        <v>0</v>
      </c>
      <c r="AJ272" s="31">
        <f t="shared" si="154"/>
        <v>0</v>
      </c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2:49" s="306" customFormat="1" ht="13" outlineLevel="1">
      <c r="B273" s="458"/>
      <c r="C273" s="551"/>
      <c r="D273" s="32" t="s">
        <v>1874</v>
      </c>
      <c r="E273" s="551"/>
      <c r="F273" s="497"/>
      <c r="G273" s="356" t="s">
        <v>1864</v>
      </c>
      <c r="H273" s="216" t="s">
        <v>13</v>
      </c>
      <c r="I273" s="323">
        <v>30</v>
      </c>
      <c r="J273" s="327">
        <v>0</v>
      </c>
      <c r="K273" s="327">
        <v>0</v>
      </c>
      <c r="L273" s="31" t="s">
        <v>1703</v>
      </c>
      <c r="M273" s="31" t="s">
        <v>1155</v>
      </c>
      <c r="N273" s="31" t="s">
        <v>1142</v>
      </c>
      <c r="O273" s="31" t="s">
        <v>1155</v>
      </c>
      <c r="P273" s="31" t="s">
        <v>1142</v>
      </c>
      <c r="Q273" s="31" t="s">
        <v>1142</v>
      </c>
      <c r="R273" s="551"/>
      <c r="S273" s="74"/>
      <c r="T273" s="31">
        <f t="shared" si="148"/>
        <v>0</v>
      </c>
      <c r="U273" s="452"/>
      <c r="V273" s="452"/>
      <c r="W273" s="31"/>
      <c r="X273" s="31">
        <f t="shared" si="149"/>
        <v>0</v>
      </c>
      <c r="Z273" s="31"/>
      <c r="AA273" s="31">
        <f t="shared" si="155"/>
        <v>0</v>
      </c>
      <c r="AB273" s="31"/>
      <c r="AC273" s="31">
        <f t="shared" si="150"/>
        <v>0</v>
      </c>
      <c r="AD273" s="452"/>
      <c r="AE273" s="31"/>
      <c r="AF273" s="31">
        <f t="shared" si="151"/>
        <v>0</v>
      </c>
      <c r="AG273" s="31">
        <f t="shared" si="152"/>
        <v>0</v>
      </c>
      <c r="AH273" s="452"/>
      <c r="AI273" s="31">
        <f t="shared" si="153"/>
        <v>0</v>
      </c>
      <c r="AJ273" s="31">
        <f t="shared" si="154"/>
        <v>0</v>
      </c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2:49" s="306" customFormat="1" ht="13" outlineLevel="1">
      <c r="B274" s="458"/>
      <c r="C274" s="551"/>
      <c r="D274" s="32" t="s">
        <v>1875</v>
      </c>
      <c r="E274" s="551"/>
      <c r="F274" s="497"/>
      <c r="G274" s="356" t="s">
        <v>1864</v>
      </c>
      <c r="H274" s="216" t="s">
        <v>13</v>
      </c>
      <c r="I274" s="323">
        <v>30</v>
      </c>
      <c r="J274" s="327">
        <v>0</v>
      </c>
      <c r="K274" s="327">
        <v>0</v>
      </c>
      <c r="L274" s="31" t="s">
        <v>1703</v>
      </c>
      <c r="M274" s="31" t="s">
        <v>1155</v>
      </c>
      <c r="N274" s="31" t="s">
        <v>1142</v>
      </c>
      <c r="O274" s="31" t="s">
        <v>1155</v>
      </c>
      <c r="P274" s="31" t="s">
        <v>1142</v>
      </c>
      <c r="Q274" s="31" t="s">
        <v>1142</v>
      </c>
      <c r="R274" s="551"/>
      <c r="S274" s="74"/>
      <c r="T274" s="31">
        <f t="shared" si="148"/>
        <v>0</v>
      </c>
      <c r="U274" s="452"/>
      <c r="V274" s="452"/>
      <c r="W274" s="31"/>
      <c r="X274" s="31">
        <f t="shared" si="149"/>
        <v>0</v>
      </c>
      <c r="Z274" s="31"/>
      <c r="AA274" s="31">
        <f t="shared" si="155"/>
        <v>0</v>
      </c>
      <c r="AB274" s="31"/>
      <c r="AC274" s="31">
        <f t="shared" si="150"/>
        <v>0</v>
      </c>
      <c r="AD274" s="452"/>
      <c r="AE274" s="31"/>
      <c r="AF274" s="31">
        <f t="shared" si="151"/>
        <v>0</v>
      </c>
      <c r="AG274" s="31">
        <f t="shared" si="152"/>
        <v>0</v>
      </c>
      <c r="AH274" s="452"/>
      <c r="AI274" s="31">
        <f t="shared" si="153"/>
        <v>0</v>
      </c>
      <c r="AJ274" s="31">
        <f t="shared" si="154"/>
        <v>0</v>
      </c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2:49" s="306" customFormat="1" ht="13" outlineLevel="1">
      <c r="B275" s="458"/>
      <c r="C275" s="551"/>
      <c r="D275" s="32" t="s">
        <v>1876</v>
      </c>
      <c r="E275" s="551"/>
      <c r="F275" s="497"/>
      <c r="G275" s="356" t="s">
        <v>1864</v>
      </c>
      <c r="H275" s="216" t="s">
        <v>24</v>
      </c>
      <c r="I275" s="323">
        <v>40</v>
      </c>
      <c r="J275" s="327">
        <v>0</v>
      </c>
      <c r="K275" s="327">
        <v>0</v>
      </c>
      <c r="L275" s="31" t="s">
        <v>1703</v>
      </c>
      <c r="M275" s="31" t="s">
        <v>1155</v>
      </c>
      <c r="N275" s="31" t="s">
        <v>1142</v>
      </c>
      <c r="O275" s="31" t="s">
        <v>1155</v>
      </c>
      <c r="P275" s="31" t="s">
        <v>1142</v>
      </c>
      <c r="Q275" s="31" t="s">
        <v>1142</v>
      </c>
      <c r="R275" s="551"/>
      <c r="S275" s="74"/>
      <c r="T275" s="31">
        <f t="shared" si="148"/>
        <v>0</v>
      </c>
      <c r="U275" s="452"/>
      <c r="V275" s="452"/>
      <c r="W275" s="31"/>
      <c r="X275" s="31">
        <f t="shared" si="149"/>
        <v>0</v>
      </c>
      <c r="Z275" s="31"/>
      <c r="AA275" s="31">
        <f t="shared" si="155"/>
        <v>0</v>
      </c>
      <c r="AB275" s="31"/>
      <c r="AC275" s="31">
        <f t="shared" si="150"/>
        <v>0</v>
      </c>
      <c r="AD275" s="452"/>
      <c r="AE275" s="31"/>
      <c r="AF275" s="31">
        <f t="shared" si="151"/>
        <v>0</v>
      </c>
      <c r="AG275" s="31">
        <f t="shared" si="152"/>
        <v>0</v>
      </c>
      <c r="AH275" s="452"/>
      <c r="AI275" s="31">
        <f t="shared" si="153"/>
        <v>0</v>
      </c>
      <c r="AJ275" s="31">
        <f t="shared" si="154"/>
        <v>0</v>
      </c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2:49" s="306" customFormat="1" ht="13" outlineLevel="1">
      <c r="B276" s="458"/>
      <c r="C276" s="551"/>
      <c r="D276" s="32" t="s">
        <v>1877</v>
      </c>
      <c r="E276" s="551"/>
      <c r="F276" s="497"/>
      <c r="G276" s="356" t="s">
        <v>1864</v>
      </c>
      <c r="H276" s="216" t="s">
        <v>13</v>
      </c>
      <c r="I276" s="323">
        <v>4.8</v>
      </c>
      <c r="J276" s="327">
        <v>1</v>
      </c>
      <c r="K276" s="327">
        <v>0</v>
      </c>
      <c r="L276" s="31" t="s">
        <v>1703</v>
      </c>
      <c r="M276" s="31" t="s">
        <v>1155</v>
      </c>
      <c r="N276" s="31" t="s">
        <v>1142</v>
      </c>
      <c r="O276" s="31" t="s">
        <v>1155</v>
      </c>
      <c r="P276" s="31" t="s">
        <v>1142</v>
      </c>
      <c r="Q276" s="31" t="s">
        <v>1139</v>
      </c>
      <c r="R276" s="551"/>
      <c r="S276" s="74"/>
      <c r="T276" s="31">
        <f t="shared" si="148"/>
        <v>0</v>
      </c>
      <c r="U276" s="452"/>
      <c r="V276" s="452"/>
      <c r="W276" s="31"/>
      <c r="X276" s="31">
        <f t="shared" si="149"/>
        <v>0</v>
      </c>
      <c r="Z276" s="31"/>
      <c r="AA276" s="31">
        <f t="shared" si="155"/>
        <v>0</v>
      </c>
      <c r="AB276" s="31"/>
      <c r="AC276" s="31">
        <f t="shared" si="150"/>
        <v>0</v>
      </c>
      <c r="AD276" s="452"/>
      <c r="AE276" s="31"/>
      <c r="AF276" s="31">
        <f t="shared" si="151"/>
        <v>0</v>
      </c>
      <c r="AG276" s="31">
        <f t="shared" si="152"/>
        <v>0</v>
      </c>
      <c r="AH276" s="452"/>
      <c r="AI276" s="31">
        <f t="shared" si="153"/>
        <v>0</v>
      </c>
      <c r="AJ276" s="31">
        <f t="shared" si="154"/>
        <v>0</v>
      </c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2:49" s="306" customFormat="1" ht="13" outlineLevel="1">
      <c r="B277" s="458"/>
      <c r="C277" s="551"/>
      <c r="D277" s="32" t="s">
        <v>1878</v>
      </c>
      <c r="E277" s="551"/>
      <c r="F277" s="497"/>
      <c r="G277" s="356" t="s">
        <v>1864</v>
      </c>
      <c r="H277" s="216" t="s">
        <v>13</v>
      </c>
      <c r="I277" s="323">
        <v>19.8</v>
      </c>
      <c r="J277" s="327">
        <v>0</v>
      </c>
      <c r="K277" s="327">
        <v>0</v>
      </c>
      <c r="L277" s="31" t="s">
        <v>1703</v>
      </c>
      <c r="M277" s="31" t="s">
        <v>1155</v>
      </c>
      <c r="N277" s="31" t="s">
        <v>1142</v>
      </c>
      <c r="O277" s="31" t="s">
        <v>1155</v>
      </c>
      <c r="P277" s="31" t="s">
        <v>1142</v>
      </c>
      <c r="Q277" s="31" t="s">
        <v>1140</v>
      </c>
      <c r="R277" s="551"/>
      <c r="S277" s="74"/>
      <c r="T277" s="31">
        <f t="shared" si="148"/>
        <v>0</v>
      </c>
      <c r="U277" s="452"/>
      <c r="V277" s="452"/>
      <c r="W277" s="31"/>
      <c r="X277" s="31">
        <f t="shared" si="149"/>
        <v>0</v>
      </c>
      <c r="Z277" s="31"/>
      <c r="AA277" s="31">
        <f t="shared" si="155"/>
        <v>0</v>
      </c>
      <c r="AB277" s="31"/>
      <c r="AC277" s="31">
        <f t="shared" si="150"/>
        <v>0</v>
      </c>
      <c r="AD277" s="452"/>
      <c r="AE277" s="31"/>
      <c r="AF277" s="31">
        <f t="shared" si="151"/>
        <v>0</v>
      </c>
      <c r="AG277" s="31">
        <f t="shared" si="152"/>
        <v>0</v>
      </c>
      <c r="AH277" s="452"/>
      <c r="AI277" s="31">
        <f t="shared" si="153"/>
        <v>0</v>
      </c>
      <c r="AJ277" s="31">
        <f t="shared" si="154"/>
        <v>0</v>
      </c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2:49" s="306" customFormat="1" ht="13" outlineLevel="1">
      <c r="B278" s="458"/>
      <c r="C278" s="551"/>
      <c r="D278" s="32" t="s">
        <v>1879</v>
      </c>
      <c r="E278" s="551"/>
      <c r="F278" s="497"/>
      <c r="G278" s="356" t="s">
        <v>1864</v>
      </c>
      <c r="H278" s="216" t="s">
        <v>13</v>
      </c>
      <c r="I278" s="323">
        <v>100</v>
      </c>
      <c r="J278" s="327">
        <v>1</v>
      </c>
      <c r="K278" s="327">
        <v>0</v>
      </c>
      <c r="L278" s="31" t="s">
        <v>1703</v>
      </c>
      <c r="M278" s="31" t="s">
        <v>1155</v>
      </c>
      <c r="N278" s="31" t="s">
        <v>1142</v>
      </c>
      <c r="O278" s="31" t="s">
        <v>1155</v>
      </c>
      <c r="P278" s="31" t="s">
        <v>1142</v>
      </c>
      <c r="Q278" s="31" t="s">
        <v>1139</v>
      </c>
      <c r="R278" s="551"/>
      <c r="S278" s="74"/>
      <c r="T278" s="31">
        <f t="shared" si="148"/>
        <v>0</v>
      </c>
      <c r="U278" s="452"/>
      <c r="V278" s="452"/>
      <c r="W278" s="31"/>
      <c r="X278" s="31">
        <f t="shared" si="149"/>
        <v>0</v>
      </c>
      <c r="Z278" s="31"/>
      <c r="AA278" s="31">
        <f t="shared" si="155"/>
        <v>0</v>
      </c>
      <c r="AB278" s="31"/>
      <c r="AC278" s="31">
        <f t="shared" si="150"/>
        <v>0</v>
      </c>
      <c r="AD278" s="452"/>
      <c r="AE278" s="31"/>
      <c r="AF278" s="31">
        <f t="shared" si="151"/>
        <v>0</v>
      </c>
      <c r="AG278" s="31">
        <f t="shared" si="152"/>
        <v>0</v>
      </c>
      <c r="AH278" s="452"/>
      <c r="AI278" s="31">
        <f t="shared" si="153"/>
        <v>0</v>
      </c>
      <c r="AJ278" s="31">
        <f t="shared" si="154"/>
        <v>0</v>
      </c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2:49" s="306" customFormat="1" ht="13" outlineLevel="1">
      <c r="B279" s="458"/>
      <c r="C279" s="551"/>
      <c r="D279" s="349" t="s">
        <v>2666</v>
      </c>
      <c r="E279" s="551"/>
      <c r="F279" s="497"/>
      <c r="G279" s="356" t="s">
        <v>1864</v>
      </c>
      <c r="H279" s="173"/>
      <c r="I279" s="323">
        <v>30</v>
      </c>
      <c r="J279" s="327">
        <v>0</v>
      </c>
      <c r="K279" s="327">
        <v>0</v>
      </c>
      <c r="L279" s="173"/>
      <c r="M279" s="173"/>
      <c r="N279" s="173"/>
      <c r="O279" s="173"/>
      <c r="P279" s="173"/>
      <c r="Q279" s="173"/>
      <c r="R279" s="551"/>
      <c r="S279" s="74"/>
      <c r="T279" s="31">
        <f t="shared" ref="T279" si="156">SUMIF(S279,"Y",I279)</f>
        <v>0</v>
      </c>
      <c r="U279" s="452"/>
      <c r="V279" s="452"/>
      <c r="W279" s="31"/>
      <c r="X279" s="31">
        <f t="shared" ref="X279" si="157">T279*W279</f>
        <v>0</v>
      </c>
      <c r="Z279" s="31"/>
      <c r="AA279" s="31">
        <f t="shared" ref="AA279" si="158">SUMIF(Z279,"Y",K279)*W279</f>
        <v>0</v>
      </c>
      <c r="AB279" s="31"/>
      <c r="AC279" s="31">
        <f t="shared" ref="AC279" si="159">(I279-AA279)*COUNTIF(AK279:AT279,"L")</f>
        <v>0</v>
      </c>
      <c r="AD279" s="452"/>
      <c r="AE279" s="31"/>
      <c r="AF279" s="31">
        <f t="shared" ref="AF279:AF310" si="160">IFERROR(COUNTIF(AK111:AT111,"S")/(COUNTIF(AK111:AT111,"V")+COUNTIF(AK111:AT111,"S")),0)</f>
        <v>0</v>
      </c>
      <c r="AG279" s="31">
        <f t="shared" ref="AG279" si="161">(X279-AA279-AC279)*AF279</f>
        <v>0</v>
      </c>
      <c r="AH279" s="452"/>
      <c r="AI279" s="31">
        <f t="shared" ref="AI279" si="162">COUNTIF(AK279:AT279,"V")</f>
        <v>0</v>
      </c>
      <c r="AJ279" s="31">
        <f t="shared" ref="AJ279" si="163">X279-AA279-AC279-AG279</f>
        <v>0</v>
      </c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2:49" s="306" customFormat="1" ht="13" outlineLevel="1">
      <c r="B280" s="458"/>
      <c r="C280" s="551"/>
      <c r="D280" s="32" t="s">
        <v>1880</v>
      </c>
      <c r="E280" s="551"/>
      <c r="F280" s="497"/>
      <c r="G280" s="356" t="s">
        <v>1864</v>
      </c>
      <c r="H280" s="216" t="s">
        <v>24</v>
      </c>
      <c r="I280" s="323">
        <v>90</v>
      </c>
      <c r="J280" s="327">
        <v>1</v>
      </c>
      <c r="K280" s="327">
        <v>0</v>
      </c>
      <c r="L280" s="31" t="s">
        <v>1703</v>
      </c>
      <c r="M280" s="31" t="s">
        <v>1155</v>
      </c>
      <c r="N280" s="31" t="s">
        <v>1142</v>
      </c>
      <c r="O280" s="31" t="s">
        <v>1155</v>
      </c>
      <c r="P280" s="31" t="s">
        <v>1142</v>
      </c>
      <c r="Q280" s="31" t="s">
        <v>1139</v>
      </c>
      <c r="R280" s="551"/>
      <c r="S280" s="74"/>
      <c r="T280" s="31">
        <f t="shared" si="148"/>
        <v>0</v>
      </c>
      <c r="U280" s="452"/>
      <c r="V280" s="452"/>
      <c r="W280" s="31"/>
      <c r="X280" s="31">
        <f t="shared" si="149"/>
        <v>0</v>
      </c>
      <c r="Z280" s="31"/>
      <c r="AA280" s="31">
        <f t="shared" si="155"/>
        <v>0</v>
      </c>
      <c r="AB280" s="31"/>
      <c r="AC280" s="31">
        <f t="shared" si="150"/>
        <v>0</v>
      </c>
      <c r="AD280" s="452"/>
      <c r="AE280" s="31"/>
      <c r="AF280" s="31">
        <f t="shared" si="160"/>
        <v>0</v>
      </c>
      <c r="AG280" s="31">
        <f t="shared" si="152"/>
        <v>0</v>
      </c>
      <c r="AH280" s="452"/>
      <c r="AI280" s="31">
        <f t="shared" si="153"/>
        <v>0</v>
      </c>
      <c r="AJ280" s="31">
        <f t="shared" si="154"/>
        <v>0</v>
      </c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2:49" s="306" customFormat="1" ht="13" outlineLevel="1">
      <c r="B281" s="458"/>
      <c r="C281" s="551"/>
      <c r="D281" s="32" t="s">
        <v>1881</v>
      </c>
      <c r="E281" s="551"/>
      <c r="F281" s="497"/>
      <c r="G281" s="356" t="s">
        <v>1864</v>
      </c>
      <c r="H281" s="216" t="s">
        <v>13</v>
      </c>
      <c r="I281" s="323">
        <v>19.8</v>
      </c>
      <c r="J281" s="327">
        <v>1</v>
      </c>
      <c r="K281" s="327">
        <v>0</v>
      </c>
      <c r="L281" s="31" t="s">
        <v>1703</v>
      </c>
      <c r="M281" s="31" t="s">
        <v>1155</v>
      </c>
      <c r="N281" s="31" t="s">
        <v>1142</v>
      </c>
      <c r="O281" s="31" t="s">
        <v>1155</v>
      </c>
      <c r="P281" s="31" t="s">
        <v>1142</v>
      </c>
      <c r="Q281" s="31" t="s">
        <v>1140</v>
      </c>
      <c r="R281" s="551"/>
      <c r="S281" s="74"/>
      <c r="T281" s="31">
        <f t="shared" si="148"/>
        <v>0</v>
      </c>
      <c r="U281" s="452"/>
      <c r="V281" s="452"/>
      <c r="W281" s="31"/>
      <c r="X281" s="31">
        <f t="shared" si="149"/>
        <v>0</v>
      </c>
      <c r="Z281" s="31"/>
      <c r="AA281" s="31">
        <f t="shared" si="155"/>
        <v>0</v>
      </c>
      <c r="AB281" s="31"/>
      <c r="AC281" s="31">
        <f t="shared" si="150"/>
        <v>0</v>
      </c>
      <c r="AD281" s="452"/>
      <c r="AE281" s="31"/>
      <c r="AF281" s="31">
        <f t="shared" si="160"/>
        <v>0</v>
      </c>
      <c r="AG281" s="31">
        <f t="shared" si="152"/>
        <v>0</v>
      </c>
      <c r="AH281" s="452"/>
      <c r="AI281" s="31">
        <f t="shared" si="153"/>
        <v>0</v>
      </c>
      <c r="AJ281" s="31">
        <f t="shared" si="154"/>
        <v>0</v>
      </c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2:49" s="306" customFormat="1" ht="13" outlineLevel="1">
      <c r="B282" s="459"/>
      <c r="C282" s="552"/>
      <c r="D282" s="32" t="s">
        <v>1882</v>
      </c>
      <c r="E282" s="552"/>
      <c r="F282" s="447"/>
      <c r="G282" s="356" t="s">
        <v>1864</v>
      </c>
      <c r="H282" s="216" t="s">
        <v>24</v>
      </c>
      <c r="I282" s="323">
        <v>4.8</v>
      </c>
      <c r="J282" s="327">
        <v>600</v>
      </c>
      <c r="K282" s="327">
        <v>0</v>
      </c>
      <c r="L282" s="31" t="s">
        <v>1703</v>
      </c>
      <c r="M282" s="31" t="s">
        <v>1155</v>
      </c>
      <c r="N282" s="31" t="s">
        <v>1142</v>
      </c>
      <c r="O282" s="31" t="s">
        <v>1155</v>
      </c>
      <c r="P282" s="31" t="s">
        <v>1142</v>
      </c>
      <c r="Q282" s="31" t="s">
        <v>1139</v>
      </c>
      <c r="R282" s="552"/>
      <c r="S282" s="74"/>
      <c r="T282" s="31">
        <f t="shared" si="148"/>
        <v>0</v>
      </c>
      <c r="U282" s="453"/>
      <c r="V282" s="453"/>
      <c r="W282" s="31"/>
      <c r="X282" s="31">
        <f t="shared" si="149"/>
        <v>0</v>
      </c>
      <c r="Z282" s="31"/>
      <c r="AA282" s="31">
        <f t="shared" si="155"/>
        <v>0</v>
      </c>
      <c r="AB282" s="31"/>
      <c r="AC282" s="31">
        <f t="shared" si="150"/>
        <v>0</v>
      </c>
      <c r="AD282" s="453"/>
      <c r="AE282" s="31"/>
      <c r="AF282" s="31">
        <f t="shared" si="160"/>
        <v>0</v>
      </c>
      <c r="AG282" s="31">
        <f t="shared" si="152"/>
        <v>0</v>
      </c>
      <c r="AH282" s="453"/>
      <c r="AI282" s="31">
        <f t="shared" si="153"/>
        <v>0</v>
      </c>
      <c r="AJ282" s="31">
        <f t="shared" si="154"/>
        <v>0</v>
      </c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2:49" s="306" customFormat="1" ht="13.75" customHeight="1" outlineLevel="1">
      <c r="B283" s="463" t="s">
        <v>146</v>
      </c>
      <c r="C283" s="550" t="s">
        <v>147</v>
      </c>
      <c r="D283" s="32" t="s">
        <v>1746</v>
      </c>
      <c r="E283" s="550" t="s">
        <v>426</v>
      </c>
      <c r="F283" s="460">
        <v>43528</v>
      </c>
      <c r="G283" s="356" t="s">
        <v>1864</v>
      </c>
      <c r="H283" s="46" t="s">
        <v>13</v>
      </c>
      <c r="I283" s="48">
        <v>4.8</v>
      </c>
      <c r="J283" s="328">
        <v>0</v>
      </c>
      <c r="K283" s="327">
        <v>0</v>
      </c>
      <c r="L283" s="31" t="s">
        <v>1703</v>
      </c>
      <c r="M283" s="31" t="s">
        <v>1155</v>
      </c>
      <c r="N283" s="31" t="s">
        <v>1155</v>
      </c>
      <c r="O283" s="31" t="s">
        <v>1155</v>
      </c>
      <c r="P283" s="31" t="s">
        <v>1155</v>
      </c>
      <c r="Q283" s="31" t="s">
        <v>1155</v>
      </c>
      <c r="R283" s="541" t="s">
        <v>1883</v>
      </c>
      <c r="S283" s="48"/>
      <c r="T283" s="31">
        <f t="shared" si="148"/>
        <v>0</v>
      </c>
      <c r="U283" s="615"/>
      <c r="V283" s="615"/>
      <c r="W283" s="31"/>
      <c r="X283" s="31">
        <f t="shared" si="149"/>
        <v>0</v>
      </c>
      <c r="Z283" s="31"/>
      <c r="AA283" s="31">
        <f t="shared" si="155"/>
        <v>0</v>
      </c>
      <c r="AB283" s="31"/>
      <c r="AC283" s="31">
        <f t="shared" si="150"/>
        <v>0</v>
      </c>
      <c r="AD283" s="615"/>
      <c r="AE283" s="31"/>
      <c r="AF283" s="31">
        <f t="shared" si="160"/>
        <v>0</v>
      </c>
      <c r="AG283" s="31">
        <f t="shared" si="152"/>
        <v>0</v>
      </c>
      <c r="AH283" s="615"/>
      <c r="AI283" s="31">
        <f t="shared" si="153"/>
        <v>0</v>
      </c>
      <c r="AJ283" s="31">
        <f t="shared" si="154"/>
        <v>0</v>
      </c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2:49" s="306" customFormat="1" ht="13" outlineLevel="1">
      <c r="B284" s="464"/>
      <c r="C284" s="551"/>
      <c r="D284" s="32" t="s">
        <v>2667</v>
      </c>
      <c r="E284" s="551"/>
      <c r="F284" s="461"/>
      <c r="G284" s="356" t="s">
        <v>1864</v>
      </c>
      <c r="H284" s="46" t="s">
        <v>13</v>
      </c>
      <c r="I284" s="48">
        <v>20</v>
      </c>
      <c r="J284" s="328">
        <v>1</v>
      </c>
      <c r="K284" s="327">
        <v>0</v>
      </c>
      <c r="L284" s="31" t="s">
        <v>1703</v>
      </c>
      <c r="M284" s="31" t="s">
        <v>1155</v>
      </c>
      <c r="N284" s="31" t="s">
        <v>1155</v>
      </c>
      <c r="O284" s="31" t="s">
        <v>1155</v>
      </c>
      <c r="P284" s="31" t="s">
        <v>1155</v>
      </c>
      <c r="Q284" s="31" t="s">
        <v>1155</v>
      </c>
      <c r="R284" s="542"/>
      <c r="S284" s="48"/>
      <c r="T284" s="31">
        <f t="shared" si="148"/>
        <v>0</v>
      </c>
      <c r="U284" s="616"/>
      <c r="V284" s="616"/>
      <c r="W284" s="31"/>
      <c r="X284" s="31">
        <f t="shared" si="149"/>
        <v>0</v>
      </c>
      <c r="Z284" s="31"/>
      <c r="AA284" s="31">
        <f t="shared" si="155"/>
        <v>0</v>
      </c>
      <c r="AB284" s="31"/>
      <c r="AC284" s="31">
        <f t="shared" si="150"/>
        <v>0</v>
      </c>
      <c r="AD284" s="616"/>
      <c r="AE284" s="31"/>
      <c r="AF284" s="31">
        <f t="shared" si="160"/>
        <v>0</v>
      </c>
      <c r="AG284" s="31">
        <f t="shared" si="152"/>
        <v>0</v>
      </c>
      <c r="AH284" s="616"/>
      <c r="AI284" s="31">
        <f t="shared" si="153"/>
        <v>0</v>
      </c>
      <c r="AJ284" s="31">
        <f t="shared" si="154"/>
        <v>0</v>
      </c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2:49" s="306" customFormat="1" ht="13" outlineLevel="1">
      <c r="B285" s="464"/>
      <c r="C285" s="551"/>
      <c r="D285" s="32" t="s">
        <v>2668</v>
      </c>
      <c r="E285" s="551"/>
      <c r="F285" s="461"/>
      <c r="G285" s="356" t="s">
        <v>1864</v>
      </c>
      <c r="H285" s="46" t="s">
        <v>13</v>
      </c>
      <c r="I285" s="48">
        <v>115</v>
      </c>
      <c r="J285" s="328">
        <v>1</v>
      </c>
      <c r="K285" s="327">
        <v>0</v>
      </c>
      <c r="L285" s="31" t="s">
        <v>1703</v>
      </c>
      <c r="M285" s="31" t="s">
        <v>1155</v>
      </c>
      <c r="N285" s="31" t="s">
        <v>1155</v>
      </c>
      <c r="O285" s="31" t="s">
        <v>1155</v>
      </c>
      <c r="P285" s="31" t="s">
        <v>1155</v>
      </c>
      <c r="Q285" s="31" t="s">
        <v>1155</v>
      </c>
      <c r="R285" s="542"/>
      <c r="S285" s="48"/>
      <c r="T285" s="31">
        <f t="shared" si="148"/>
        <v>0</v>
      </c>
      <c r="U285" s="616"/>
      <c r="V285" s="616"/>
      <c r="W285" s="31"/>
      <c r="X285" s="31">
        <f t="shared" si="149"/>
        <v>0</v>
      </c>
      <c r="Z285" s="31"/>
      <c r="AA285" s="31">
        <f t="shared" si="155"/>
        <v>0</v>
      </c>
      <c r="AB285" s="31"/>
      <c r="AC285" s="31">
        <f t="shared" si="150"/>
        <v>0</v>
      </c>
      <c r="AD285" s="616"/>
      <c r="AE285" s="31"/>
      <c r="AF285" s="31">
        <f t="shared" si="160"/>
        <v>0</v>
      </c>
      <c r="AG285" s="31">
        <f t="shared" si="152"/>
        <v>0</v>
      </c>
      <c r="AH285" s="616"/>
      <c r="AI285" s="31">
        <f t="shared" si="153"/>
        <v>0</v>
      </c>
      <c r="AJ285" s="31">
        <f t="shared" si="154"/>
        <v>0</v>
      </c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2:49" s="306" customFormat="1" ht="13" outlineLevel="1">
      <c r="B286" s="464"/>
      <c r="C286" s="551"/>
      <c r="D286" s="32" t="s">
        <v>1884</v>
      </c>
      <c r="E286" s="551"/>
      <c r="F286" s="461"/>
      <c r="G286" s="356" t="s">
        <v>1864</v>
      </c>
      <c r="H286" s="46" t="s">
        <v>13</v>
      </c>
      <c r="I286" s="48">
        <v>9.6</v>
      </c>
      <c r="J286" s="328">
        <v>0</v>
      </c>
      <c r="K286" s="327">
        <v>0</v>
      </c>
      <c r="L286" s="31" t="s">
        <v>1703</v>
      </c>
      <c r="M286" s="31" t="s">
        <v>1155</v>
      </c>
      <c r="N286" s="31" t="s">
        <v>1142</v>
      </c>
      <c r="O286" s="31" t="s">
        <v>1155</v>
      </c>
      <c r="P286" s="31" t="s">
        <v>1142</v>
      </c>
      <c r="Q286" s="31" t="s">
        <v>1142</v>
      </c>
      <c r="R286" s="542"/>
      <c r="S286" s="48"/>
      <c r="T286" s="31">
        <f t="shared" si="148"/>
        <v>0</v>
      </c>
      <c r="U286" s="616"/>
      <c r="V286" s="616"/>
      <c r="W286" s="31"/>
      <c r="X286" s="31">
        <f t="shared" si="149"/>
        <v>0</v>
      </c>
      <c r="Z286" s="31"/>
      <c r="AA286" s="31">
        <f t="shared" si="155"/>
        <v>0</v>
      </c>
      <c r="AB286" s="31"/>
      <c r="AC286" s="31">
        <f t="shared" si="150"/>
        <v>0</v>
      </c>
      <c r="AD286" s="616"/>
      <c r="AE286" s="31"/>
      <c r="AF286" s="31">
        <f t="shared" si="160"/>
        <v>0</v>
      </c>
      <c r="AG286" s="31">
        <f t="shared" si="152"/>
        <v>0</v>
      </c>
      <c r="AH286" s="616"/>
      <c r="AI286" s="31">
        <f t="shared" si="153"/>
        <v>0</v>
      </c>
      <c r="AJ286" s="31">
        <f t="shared" si="154"/>
        <v>0</v>
      </c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2:49" s="306" customFormat="1" ht="13" outlineLevel="1">
      <c r="B287" s="464"/>
      <c r="C287" s="551"/>
      <c r="D287" s="32" t="s">
        <v>2669</v>
      </c>
      <c r="E287" s="551"/>
      <c r="F287" s="461"/>
      <c r="G287" s="356" t="s">
        <v>1864</v>
      </c>
      <c r="H287" s="46" t="s">
        <v>13</v>
      </c>
      <c r="I287" s="48">
        <v>30</v>
      </c>
      <c r="J287" s="328">
        <v>0</v>
      </c>
      <c r="K287" s="327">
        <v>0</v>
      </c>
      <c r="L287" s="31" t="s">
        <v>1703</v>
      </c>
      <c r="M287" s="31" t="s">
        <v>1155</v>
      </c>
      <c r="N287" s="31" t="s">
        <v>1155</v>
      </c>
      <c r="O287" s="31" t="s">
        <v>1155</v>
      </c>
      <c r="P287" s="31" t="s">
        <v>1155</v>
      </c>
      <c r="Q287" s="31" t="s">
        <v>1155</v>
      </c>
      <c r="R287" s="542"/>
      <c r="S287" s="48"/>
      <c r="T287" s="31">
        <f t="shared" si="148"/>
        <v>0</v>
      </c>
      <c r="U287" s="616"/>
      <c r="V287" s="616"/>
      <c r="W287" s="31"/>
      <c r="X287" s="31">
        <f t="shared" si="149"/>
        <v>0</v>
      </c>
      <c r="Z287" s="31"/>
      <c r="AA287" s="31">
        <f t="shared" si="155"/>
        <v>0</v>
      </c>
      <c r="AB287" s="31"/>
      <c r="AC287" s="31">
        <f t="shared" si="150"/>
        <v>0</v>
      </c>
      <c r="AD287" s="616"/>
      <c r="AE287" s="31"/>
      <c r="AF287" s="31">
        <f t="shared" si="160"/>
        <v>0</v>
      </c>
      <c r="AG287" s="31">
        <f t="shared" si="152"/>
        <v>0</v>
      </c>
      <c r="AH287" s="616"/>
      <c r="AI287" s="31">
        <f t="shared" si="153"/>
        <v>0</v>
      </c>
      <c r="AJ287" s="31">
        <f t="shared" si="154"/>
        <v>0</v>
      </c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2:49" s="306" customFormat="1" ht="13" outlineLevel="1">
      <c r="B288" s="464"/>
      <c r="C288" s="551"/>
      <c r="D288" s="32" t="s">
        <v>1885</v>
      </c>
      <c r="E288" s="551"/>
      <c r="F288" s="461"/>
      <c r="G288" s="356" t="s">
        <v>1864</v>
      </c>
      <c r="H288" s="46" t="s">
        <v>13</v>
      </c>
      <c r="I288" s="48">
        <v>15</v>
      </c>
      <c r="J288" s="328">
        <v>0</v>
      </c>
      <c r="K288" s="327">
        <v>0</v>
      </c>
      <c r="L288" s="31" t="s">
        <v>1703</v>
      </c>
      <c r="M288" s="31" t="s">
        <v>1155</v>
      </c>
      <c r="N288" s="31" t="s">
        <v>1155</v>
      </c>
      <c r="O288" s="31" t="s">
        <v>1155</v>
      </c>
      <c r="P288" s="31" t="s">
        <v>1142</v>
      </c>
      <c r="Q288" s="31" t="s">
        <v>1142</v>
      </c>
      <c r="R288" s="542"/>
      <c r="S288" s="48"/>
      <c r="T288" s="31">
        <f t="shared" si="148"/>
        <v>0</v>
      </c>
      <c r="U288" s="616"/>
      <c r="V288" s="616"/>
      <c r="W288" s="31"/>
      <c r="X288" s="31">
        <f t="shared" si="149"/>
        <v>0</v>
      </c>
      <c r="Z288" s="31"/>
      <c r="AA288" s="31">
        <f t="shared" si="155"/>
        <v>0</v>
      </c>
      <c r="AB288" s="31"/>
      <c r="AC288" s="31">
        <f t="shared" si="150"/>
        <v>0</v>
      </c>
      <c r="AD288" s="616"/>
      <c r="AE288" s="31"/>
      <c r="AF288" s="31">
        <f t="shared" si="160"/>
        <v>0</v>
      </c>
      <c r="AG288" s="31">
        <f t="shared" si="152"/>
        <v>0</v>
      </c>
      <c r="AH288" s="616"/>
      <c r="AI288" s="31">
        <f t="shared" si="153"/>
        <v>0</v>
      </c>
      <c r="AJ288" s="31">
        <f t="shared" si="154"/>
        <v>0</v>
      </c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2:49" s="306" customFormat="1" ht="13" outlineLevel="1">
      <c r="B289" s="465"/>
      <c r="C289" s="552"/>
      <c r="D289" s="32" t="s">
        <v>1886</v>
      </c>
      <c r="E289" s="552"/>
      <c r="F289" s="462"/>
      <c r="G289" s="356" t="s">
        <v>1864</v>
      </c>
      <c r="H289" s="46" t="s">
        <v>24</v>
      </c>
      <c r="I289" s="48">
        <v>4.8</v>
      </c>
      <c r="J289" s="328">
        <v>120</v>
      </c>
      <c r="K289" s="327">
        <v>0</v>
      </c>
      <c r="L289" s="31" t="s">
        <v>1703</v>
      </c>
      <c r="M289" s="31" t="s">
        <v>1155</v>
      </c>
      <c r="N289" s="31" t="s">
        <v>1155</v>
      </c>
      <c r="O289" s="31" t="s">
        <v>1155</v>
      </c>
      <c r="P289" s="31" t="s">
        <v>1155</v>
      </c>
      <c r="Q289" s="31" t="s">
        <v>1142</v>
      </c>
      <c r="R289" s="543"/>
      <c r="S289" s="48"/>
      <c r="T289" s="31">
        <f t="shared" si="148"/>
        <v>0</v>
      </c>
      <c r="U289" s="617"/>
      <c r="V289" s="617"/>
      <c r="W289" s="31"/>
      <c r="X289" s="31">
        <f t="shared" si="149"/>
        <v>0</v>
      </c>
      <c r="Z289" s="31"/>
      <c r="AA289" s="31">
        <f t="shared" si="155"/>
        <v>0</v>
      </c>
      <c r="AB289" s="31"/>
      <c r="AC289" s="31">
        <f t="shared" si="150"/>
        <v>0</v>
      </c>
      <c r="AD289" s="617"/>
      <c r="AE289" s="31"/>
      <c r="AF289" s="31">
        <f t="shared" si="160"/>
        <v>0</v>
      </c>
      <c r="AG289" s="31">
        <f t="shared" si="152"/>
        <v>0</v>
      </c>
      <c r="AH289" s="617"/>
      <c r="AI289" s="31">
        <f t="shared" si="153"/>
        <v>0</v>
      </c>
      <c r="AJ289" s="31">
        <f t="shared" si="154"/>
        <v>0</v>
      </c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2:49" s="306" customFormat="1" ht="13" outlineLevel="1">
      <c r="B290" s="457" t="s">
        <v>159</v>
      </c>
      <c r="C290" s="541" t="s">
        <v>1887</v>
      </c>
      <c r="D290" s="32" t="s">
        <v>1746</v>
      </c>
      <c r="E290" s="541" t="s">
        <v>985</v>
      </c>
      <c r="F290" s="460">
        <v>43063</v>
      </c>
      <c r="G290" s="362" t="s">
        <v>1395</v>
      </c>
      <c r="H290" s="46" t="s">
        <v>13</v>
      </c>
      <c r="I290" s="48">
        <v>4.8</v>
      </c>
      <c r="J290" s="328">
        <v>0</v>
      </c>
      <c r="K290" s="327">
        <v>0</v>
      </c>
      <c r="L290" s="31" t="s">
        <v>1155</v>
      </c>
      <c r="M290" s="31" t="s">
        <v>1155</v>
      </c>
      <c r="N290" s="31" t="s">
        <v>1142</v>
      </c>
      <c r="O290" s="31" t="s">
        <v>1155</v>
      </c>
      <c r="P290" s="31" t="s">
        <v>1142</v>
      </c>
      <c r="Q290" s="31" t="s">
        <v>1695</v>
      </c>
      <c r="R290" s="541" t="s">
        <v>1888</v>
      </c>
      <c r="S290" s="48"/>
      <c r="T290" s="31">
        <f t="shared" si="148"/>
        <v>0</v>
      </c>
      <c r="U290" s="615"/>
      <c r="V290" s="615"/>
      <c r="W290" s="31"/>
      <c r="X290" s="31">
        <f t="shared" si="149"/>
        <v>0</v>
      </c>
      <c r="Z290" s="31"/>
      <c r="AA290" s="31">
        <f t="shared" si="155"/>
        <v>0</v>
      </c>
      <c r="AB290" s="31"/>
      <c r="AC290" s="31">
        <f t="shared" si="150"/>
        <v>0</v>
      </c>
      <c r="AD290" s="615"/>
      <c r="AE290" s="31"/>
      <c r="AF290" s="31">
        <f t="shared" si="160"/>
        <v>0</v>
      </c>
      <c r="AG290" s="31">
        <f t="shared" si="152"/>
        <v>0</v>
      </c>
      <c r="AH290" s="615"/>
      <c r="AI290" s="31">
        <f t="shared" si="153"/>
        <v>0</v>
      </c>
      <c r="AJ290" s="31">
        <f t="shared" si="154"/>
        <v>0</v>
      </c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2:49" s="306" customFormat="1" ht="13" outlineLevel="1">
      <c r="B291" s="458"/>
      <c r="C291" s="542"/>
      <c r="D291" s="32" t="s">
        <v>1889</v>
      </c>
      <c r="E291" s="542"/>
      <c r="F291" s="461"/>
      <c r="G291" s="362" t="s">
        <v>1395</v>
      </c>
      <c r="H291" s="46" t="s">
        <v>13</v>
      </c>
      <c r="I291" s="48">
        <v>30</v>
      </c>
      <c r="J291" s="328">
        <v>0</v>
      </c>
      <c r="K291" s="327">
        <v>0</v>
      </c>
      <c r="L291" s="31" t="s">
        <v>1155</v>
      </c>
      <c r="M291" s="31" t="s">
        <v>1695</v>
      </c>
      <c r="N291" s="31" t="s">
        <v>1698</v>
      </c>
      <c r="O291" s="31" t="s">
        <v>1759</v>
      </c>
      <c r="P291" s="31" t="s">
        <v>1693</v>
      </c>
      <c r="Q291" s="31" t="s">
        <v>1703</v>
      </c>
      <c r="R291" s="542"/>
      <c r="S291" s="48"/>
      <c r="T291" s="31">
        <f t="shared" si="148"/>
        <v>0</v>
      </c>
      <c r="U291" s="616"/>
      <c r="V291" s="616"/>
      <c r="W291" s="31"/>
      <c r="X291" s="31">
        <f t="shared" si="149"/>
        <v>0</v>
      </c>
      <c r="Z291" s="31"/>
      <c r="AA291" s="31">
        <f t="shared" si="155"/>
        <v>0</v>
      </c>
      <c r="AB291" s="31"/>
      <c r="AC291" s="31">
        <f t="shared" si="150"/>
        <v>0</v>
      </c>
      <c r="AD291" s="616"/>
      <c r="AE291" s="31"/>
      <c r="AF291" s="31">
        <f t="shared" si="160"/>
        <v>0</v>
      </c>
      <c r="AG291" s="31">
        <f t="shared" si="152"/>
        <v>0</v>
      </c>
      <c r="AH291" s="616"/>
      <c r="AI291" s="31">
        <f t="shared" si="153"/>
        <v>0</v>
      </c>
      <c r="AJ291" s="31">
        <f t="shared" si="154"/>
        <v>0</v>
      </c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2:49" s="306" customFormat="1" ht="13" outlineLevel="1">
      <c r="B292" s="458"/>
      <c r="C292" s="542"/>
      <c r="D292" s="32" t="s">
        <v>1890</v>
      </c>
      <c r="E292" s="542"/>
      <c r="F292" s="461"/>
      <c r="G292" s="362" t="s">
        <v>1395</v>
      </c>
      <c r="H292" s="46" t="s">
        <v>13</v>
      </c>
      <c r="I292" s="48">
        <v>60</v>
      </c>
      <c r="J292" s="328">
        <v>0</v>
      </c>
      <c r="K292" s="327">
        <v>0</v>
      </c>
      <c r="L292" s="31" t="s">
        <v>1155</v>
      </c>
      <c r="M292" s="31" t="s">
        <v>1695</v>
      </c>
      <c r="N292" s="31" t="s">
        <v>1698</v>
      </c>
      <c r="O292" s="31" t="s">
        <v>1759</v>
      </c>
      <c r="P292" s="31" t="s">
        <v>1693</v>
      </c>
      <c r="Q292" s="31" t="s">
        <v>1693</v>
      </c>
      <c r="R292" s="542"/>
      <c r="S292" s="48"/>
      <c r="T292" s="31">
        <f t="shared" si="148"/>
        <v>0</v>
      </c>
      <c r="U292" s="616"/>
      <c r="V292" s="616"/>
      <c r="W292" s="31"/>
      <c r="X292" s="31">
        <f t="shared" si="149"/>
        <v>0</v>
      </c>
      <c r="Z292" s="31"/>
      <c r="AA292" s="31">
        <f t="shared" si="155"/>
        <v>0</v>
      </c>
      <c r="AB292" s="31"/>
      <c r="AC292" s="31">
        <f t="shared" si="150"/>
        <v>0</v>
      </c>
      <c r="AD292" s="616"/>
      <c r="AE292" s="31"/>
      <c r="AF292" s="31">
        <f t="shared" si="160"/>
        <v>0</v>
      </c>
      <c r="AG292" s="31">
        <f t="shared" si="152"/>
        <v>0</v>
      </c>
      <c r="AH292" s="616"/>
      <c r="AI292" s="31">
        <f t="shared" si="153"/>
        <v>0</v>
      </c>
      <c r="AJ292" s="31">
        <f t="shared" si="154"/>
        <v>0</v>
      </c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2:49" s="306" customFormat="1" ht="13" outlineLevel="1">
      <c r="B293" s="458"/>
      <c r="C293" s="542"/>
      <c r="D293" s="32" t="s">
        <v>1891</v>
      </c>
      <c r="E293" s="542"/>
      <c r="F293" s="461"/>
      <c r="G293" s="362" t="s">
        <v>1395</v>
      </c>
      <c r="H293" s="46" t="s">
        <v>13</v>
      </c>
      <c r="I293" s="48">
        <v>60</v>
      </c>
      <c r="J293" s="328">
        <v>0</v>
      </c>
      <c r="K293" s="327">
        <v>0</v>
      </c>
      <c r="L293" s="31" t="s">
        <v>1155</v>
      </c>
      <c r="M293" s="31" t="s">
        <v>1695</v>
      </c>
      <c r="N293" s="31" t="s">
        <v>1698</v>
      </c>
      <c r="O293" s="31" t="s">
        <v>1759</v>
      </c>
      <c r="P293" s="31" t="s">
        <v>1693</v>
      </c>
      <c r="Q293" s="31" t="s">
        <v>1693</v>
      </c>
      <c r="R293" s="542"/>
      <c r="S293" s="48"/>
      <c r="T293" s="31">
        <f t="shared" si="148"/>
        <v>0</v>
      </c>
      <c r="U293" s="616"/>
      <c r="V293" s="616"/>
      <c r="W293" s="31"/>
      <c r="X293" s="31">
        <f t="shared" si="149"/>
        <v>0</v>
      </c>
      <c r="Z293" s="31"/>
      <c r="AA293" s="31">
        <f t="shared" si="155"/>
        <v>0</v>
      </c>
      <c r="AB293" s="31"/>
      <c r="AC293" s="31">
        <f t="shared" si="150"/>
        <v>0</v>
      </c>
      <c r="AD293" s="616"/>
      <c r="AE293" s="31"/>
      <c r="AF293" s="31">
        <f t="shared" si="160"/>
        <v>0</v>
      </c>
      <c r="AG293" s="31">
        <f t="shared" si="152"/>
        <v>0</v>
      </c>
      <c r="AH293" s="616"/>
      <c r="AI293" s="31">
        <f t="shared" si="153"/>
        <v>0</v>
      </c>
      <c r="AJ293" s="31">
        <f t="shared" si="154"/>
        <v>0</v>
      </c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2:49" s="306" customFormat="1" ht="13" outlineLevel="1">
      <c r="B294" s="458"/>
      <c r="C294" s="542"/>
      <c r="D294" s="32" t="s">
        <v>1892</v>
      </c>
      <c r="E294" s="542"/>
      <c r="F294" s="461"/>
      <c r="G294" s="362" t="s">
        <v>1395</v>
      </c>
      <c r="H294" s="46" t="s">
        <v>13</v>
      </c>
      <c r="I294" s="48">
        <v>9.6</v>
      </c>
      <c r="J294" s="328">
        <v>0</v>
      </c>
      <c r="K294" s="327">
        <v>0</v>
      </c>
      <c r="L294" s="31" t="s">
        <v>1155</v>
      </c>
      <c r="M294" s="31" t="s">
        <v>1695</v>
      </c>
      <c r="N294" s="31" t="s">
        <v>1698</v>
      </c>
      <c r="O294" s="31" t="s">
        <v>1759</v>
      </c>
      <c r="P294" s="31" t="s">
        <v>1693</v>
      </c>
      <c r="Q294" s="31" t="s">
        <v>1693</v>
      </c>
      <c r="R294" s="542"/>
      <c r="S294" s="48"/>
      <c r="T294" s="31">
        <f t="shared" si="148"/>
        <v>0</v>
      </c>
      <c r="U294" s="616"/>
      <c r="V294" s="616"/>
      <c r="W294" s="31"/>
      <c r="X294" s="31">
        <f t="shared" si="149"/>
        <v>0</v>
      </c>
      <c r="Z294" s="31"/>
      <c r="AA294" s="31">
        <f t="shared" si="155"/>
        <v>0</v>
      </c>
      <c r="AB294" s="31"/>
      <c r="AC294" s="31">
        <f t="shared" si="150"/>
        <v>0</v>
      </c>
      <c r="AD294" s="616"/>
      <c r="AE294" s="31"/>
      <c r="AF294" s="31">
        <f t="shared" si="160"/>
        <v>0</v>
      </c>
      <c r="AG294" s="31">
        <f t="shared" si="152"/>
        <v>0</v>
      </c>
      <c r="AH294" s="616"/>
      <c r="AI294" s="31">
        <f t="shared" si="153"/>
        <v>0</v>
      </c>
      <c r="AJ294" s="31">
        <f t="shared" si="154"/>
        <v>0</v>
      </c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2:49" s="306" customFormat="1" ht="13" outlineLevel="1">
      <c r="B295" s="458"/>
      <c r="C295" s="542"/>
      <c r="D295" s="32" t="s">
        <v>1893</v>
      </c>
      <c r="E295" s="542"/>
      <c r="F295" s="461"/>
      <c r="G295" s="362" t="s">
        <v>1395</v>
      </c>
      <c r="H295" s="46" t="s">
        <v>13</v>
      </c>
      <c r="I295" s="48">
        <v>69.599999999999994</v>
      </c>
      <c r="J295" s="328">
        <v>0</v>
      </c>
      <c r="K295" s="327">
        <v>0</v>
      </c>
      <c r="L295" s="31" t="s">
        <v>1155</v>
      </c>
      <c r="M295" s="31" t="s">
        <v>1695</v>
      </c>
      <c r="N295" s="31" t="s">
        <v>1698</v>
      </c>
      <c r="O295" s="31" t="s">
        <v>1759</v>
      </c>
      <c r="P295" s="31" t="s">
        <v>1693</v>
      </c>
      <c r="Q295" s="31" t="s">
        <v>1703</v>
      </c>
      <c r="R295" s="542"/>
      <c r="S295" s="48"/>
      <c r="T295" s="31">
        <f t="shared" si="148"/>
        <v>0</v>
      </c>
      <c r="U295" s="616"/>
      <c r="V295" s="616"/>
      <c r="W295" s="31"/>
      <c r="X295" s="31">
        <f t="shared" si="149"/>
        <v>0</v>
      </c>
      <c r="Z295" s="31"/>
      <c r="AA295" s="31">
        <f t="shared" si="155"/>
        <v>0</v>
      </c>
      <c r="AB295" s="31"/>
      <c r="AC295" s="31">
        <f t="shared" si="150"/>
        <v>0</v>
      </c>
      <c r="AD295" s="616"/>
      <c r="AE295" s="31"/>
      <c r="AF295" s="31">
        <f t="shared" si="160"/>
        <v>0</v>
      </c>
      <c r="AG295" s="31">
        <f t="shared" si="152"/>
        <v>0</v>
      </c>
      <c r="AH295" s="616"/>
      <c r="AI295" s="31">
        <f t="shared" si="153"/>
        <v>0</v>
      </c>
      <c r="AJ295" s="31">
        <f t="shared" si="154"/>
        <v>0</v>
      </c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2:49" s="306" customFormat="1" ht="13" outlineLevel="1">
      <c r="B296" s="458"/>
      <c r="C296" s="542"/>
      <c r="D296" s="32" t="s">
        <v>1894</v>
      </c>
      <c r="E296" s="542"/>
      <c r="F296" s="461"/>
      <c r="G296" s="362" t="s">
        <v>1395</v>
      </c>
      <c r="H296" s="46" t="s">
        <v>13</v>
      </c>
      <c r="I296" s="48">
        <v>120</v>
      </c>
      <c r="J296" s="328">
        <v>0</v>
      </c>
      <c r="K296" s="327">
        <v>0</v>
      </c>
      <c r="L296" s="31" t="s">
        <v>1155</v>
      </c>
      <c r="M296" s="31" t="s">
        <v>1695</v>
      </c>
      <c r="N296" s="31" t="s">
        <v>1698</v>
      </c>
      <c r="O296" s="31" t="s">
        <v>1759</v>
      </c>
      <c r="P296" s="31" t="s">
        <v>1693</v>
      </c>
      <c r="Q296" s="31" t="s">
        <v>1693</v>
      </c>
      <c r="R296" s="542"/>
      <c r="S296" s="48"/>
      <c r="T296" s="31">
        <f t="shared" si="148"/>
        <v>0</v>
      </c>
      <c r="U296" s="616"/>
      <c r="V296" s="616"/>
      <c r="W296" s="31"/>
      <c r="X296" s="31">
        <f t="shared" si="149"/>
        <v>0</v>
      </c>
      <c r="Z296" s="31"/>
      <c r="AA296" s="31">
        <f t="shared" si="155"/>
        <v>0</v>
      </c>
      <c r="AB296" s="31"/>
      <c r="AC296" s="31">
        <f t="shared" si="150"/>
        <v>0</v>
      </c>
      <c r="AD296" s="616"/>
      <c r="AE296" s="31"/>
      <c r="AF296" s="31">
        <f t="shared" si="160"/>
        <v>0</v>
      </c>
      <c r="AG296" s="31">
        <f t="shared" si="152"/>
        <v>0</v>
      </c>
      <c r="AH296" s="616"/>
      <c r="AI296" s="31">
        <f t="shared" si="153"/>
        <v>0</v>
      </c>
      <c r="AJ296" s="31">
        <f t="shared" si="154"/>
        <v>0</v>
      </c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2:49" s="306" customFormat="1" ht="13" outlineLevel="1">
      <c r="B297" s="458"/>
      <c r="C297" s="542"/>
      <c r="D297" s="32" t="s">
        <v>1895</v>
      </c>
      <c r="E297" s="542"/>
      <c r="F297" s="461"/>
      <c r="G297" s="362" t="s">
        <v>1395</v>
      </c>
      <c r="H297" s="46" t="s">
        <v>13</v>
      </c>
      <c r="I297" s="48">
        <v>40.200000000000003</v>
      </c>
      <c r="J297" s="328">
        <v>0</v>
      </c>
      <c r="K297" s="327">
        <v>0</v>
      </c>
      <c r="L297" s="31" t="s">
        <v>1155</v>
      </c>
      <c r="M297" s="31" t="s">
        <v>1695</v>
      </c>
      <c r="N297" s="31" t="s">
        <v>1691</v>
      </c>
      <c r="O297" s="31" t="s">
        <v>1759</v>
      </c>
      <c r="P297" s="31" t="s">
        <v>1703</v>
      </c>
      <c r="Q297" s="31" t="s">
        <v>1703</v>
      </c>
      <c r="R297" s="542"/>
      <c r="S297" s="48"/>
      <c r="T297" s="31">
        <f t="shared" si="148"/>
        <v>0</v>
      </c>
      <c r="U297" s="616"/>
      <c r="V297" s="616"/>
      <c r="W297" s="31"/>
      <c r="X297" s="31">
        <f t="shared" si="149"/>
        <v>0</v>
      </c>
      <c r="Z297" s="31"/>
      <c r="AA297" s="31">
        <f t="shared" si="155"/>
        <v>0</v>
      </c>
      <c r="AB297" s="31"/>
      <c r="AC297" s="31">
        <f t="shared" si="150"/>
        <v>0</v>
      </c>
      <c r="AD297" s="616"/>
      <c r="AE297" s="31"/>
      <c r="AF297" s="31">
        <f t="shared" si="160"/>
        <v>0</v>
      </c>
      <c r="AG297" s="31">
        <f t="shared" si="152"/>
        <v>0</v>
      </c>
      <c r="AH297" s="616"/>
      <c r="AI297" s="31">
        <f t="shared" si="153"/>
        <v>0</v>
      </c>
      <c r="AJ297" s="31">
        <f t="shared" si="154"/>
        <v>0</v>
      </c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2:49" s="306" customFormat="1" ht="13" outlineLevel="1">
      <c r="B298" s="459"/>
      <c r="C298" s="543"/>
      <c r="D298" s="32" t="s">
        <v>1896</v>
      </c>
      <c r="E298" s="543"/>
      <c r="F298" s="462"/>
      <c r="G298" s="362" t="s">
        <v>1395</v>
      </c>
      <c r="H298" s="46" t="s">
        <v>24</v>
      </c>
      <c r="I298" s="48">
        <v>30</v>
      </c>
      <c r="J298" s="328">
        <v>0</v>
      </c>
      <c r="K298" s="327">
        <v>0</v>
      </c>
      <c r="L298" s="31" t="s">
        <v>1155</v>
      </c>
      <c r="M298" s="31" t="s">
        <v>1695</v>
      </c>
      <c r="N298" s="31" t="s">
        <v>1698</v>
      </c>
      <c r="O298" s="31" t="s">
        <v>1759</v>
      </c>
      <c r="P298" s="31" t="s">
        <v>1693</v>
      </c>
      <c r="Q298" s="31" t="s">
        <v>1703</v>
      </c>
      <c r="R298" s="543"/>
      <c r="S298" s="48"/>
      <c r="T298" s="31">
        <f t="shared" si="148"/>
        <v>0</v>
      </c>
      <c r="U298" s="617"/>
      <c r="V298" s="617"/>
      <c r="W298" s="31"/>
      <c r="X298" s="31">
        <f t="shared" si="149"/>
        <v>0</v>
      </c>
      <c r="Z298" s="31"/>
      <c r="AA298" s="31">
        <f t="shared" si="155"/>
        <v>0</v>
      </c>
      <c r="AB298" s="31"/>
      <c r="AC298" s="31">
        <f t="shared" si="150"/>
        <v>0</v>
      </c>
      <c r="AD298" s="617"/>
      <c r="AE298" s="31"/>
      <c r="AF298" s="31">
        <f t="shared" si="160"/>
        <v>0</v>
      </c>
      <c r="AG298" s="31">
        <f t="shared" si="152"/>
        <v>0</v>
      </c>
      <c r="AH298" s="617"/>
      <c r="AI298" s="31">
        <f t="shared" si="153"/>
        <v>0</v>
      </c>
      <c r="AJ298" s="31">
        <f t="shared" si="154"/>
        <v>0</v>
      </c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2:49" s="306" customFormat="1" ht="13" outlineLevel="1">
      <c r="B299" s="457" t="s">
        <v>161</v>
      </c>
      <c r="C299" s="550" t="s">
        <v>162</v>
      </c>
      <c r="D299" s="32" t="s">
        <v>1746</v>
      </c>
      <c r="E299" s="565" t="s">
        <v>19</v>
      </c>
      <c r="F299" s="460">
        <v>43063</v>
      </c>
      <c r="G299" s="356" t="s">
        <v>12</v>
      </c>
      <c r="H299" s="46" t="s">
        <v>13</v>
      </c>
      <c r="I299" s="48">
        <v>4.8</v>
      </c>
      <c r="J299" s="328">
        <v>0</v>
      </c>
      <c r="K299" s="327">
        <v>0</v>
      </c>
      <c r="L299" s="31" t="s">
        <v>1155</v>
      </c>
      <c r="M299" s="31" t="s">
        <v>1695</v>
      </c>
      <c r="N299" s="31" t="s">
        <v>1698</v>
      </c>
      <c r="O299" s="31" t="s">
        <v>1759</v>
      </c>
      <c r="P299" s="31" t="s">
        <v>1693</v>
      </c>
      <c r="Q299" s="31" t="s">
        <v>1703</v>
      </c>
      <c r="R299" s="541" t="s">
        <v>1897</v>
      </c>
      <c r="S299" s="48"/>
      <c r="T299" s="31">
        <f t="shared" si="148"/>
        <v>0</v>
      </c>
      <c r="U299" s="615"/>
      <c r="V299" s="615"/>
      <c r="W299" s="31"/>
      <c r="X299" s="31">
        <f t="shared" si="149"/>
        <v>0</v>
      </c>
      <c r="Z299" s="31"/>
      <c r="AA299" s="31">
        <f t="shared" si="155"/>
        <v>0</v>
      </c>
      <c r="AB299" s="31"/>
      <c r="AC299" s="31">
        <f t="shared" si="150"/>
        <v>0</v>
      </c>
      <c r="AD299" s="615"/>
      <c r="AE299" s="31"/>
      <c r="AF299" s="31">
        <f t="shared" si="160"/>
        <v>0</v>
      </c>
      <c r="AG299" s="31">
        <f t="shared" si="152"/>
        <v>0</v>
      </c>
      <c r="AH299" s="615"/>
      <c r="AI299" s="31">
        <f t="shared" si="153"/>
        <v>0</v>
      </c>
      <c r="AJ299" s="31">
        <f t="shared" si="154"/>
        <v>0</v>
      </c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2:49" s="306" customFormat="1" ht="13" outlineLevel="1">
      <c r="B300" s="458"/>
      <c r="C300" s="551"/>
      <c r="D300" s="32" t="s">
        <v>1889</v>
      </c>
      <c r="E300" s="566"/>
      <c r="F300" s="461"/>
      <c r="G300" s="356" t="s">
        <v>12</v>
      </c>
      <c r="H300" s="46" t="s">
        <v>13</v>
      </c>
      <c r="I300" s="48">
        <v>9.6</v>
      </c>
      <c r="J300" s="328">
        <v>0</v>
      </c>
      <c r="K300" s="327">
        <v>0</v>
      </c>
      <c r="L300" s="31" t="s">
        <v>1155</v>
      </c>
      <c r="M300" s="31" t="s">
        <v>1695</v>
      </c>
      <c r="N300" s="31" t="s">
        <v>1698</v>
      </c>
      <c r="O300" s="31" t="s">
        <v>1759</v>
      </c>
      <c r="P300" s="31" t="s">
        <v>1693</v>
      </c>
      <c r="Q300" s="31" t="s">
        <v>1703</v>
      </c>
      <c r="R300" s="542"/>
      <c r="S300" s="48"/>
      <c r="T300" s="31">
        <f t="shared" si="148"/>
        <v>0</v>
      </c>
      <c r="U300" s="616"/>
      <c r="V300" s="616"/>
      <c r="W300" s="31"/>
      <c r="X300" s="31">
        <f t="shared" si="149"/>
        <v>0</v>
      </c>
      <c r="Z300" s="31"/>
      <c r="AA300" s="31">
        <f t="shared" si="155"/>
        <v>0</v>
      </c>
      <c r="AB300" s="31"/>
      <c r="AC300" s="31">
        <f t="shared" si="150"/>
        <v>0</v>
      </c>
      <c r="AD300" s="616"/>
      <c r="AE300" s="31"/>
      <c r="AF300" s="31">
        <f t="shared" si="160"/>
        <v>0</v>
      </c>
      <c r="AG300" s="31">
        <f t="shared" si="152"/>
        <v>0</v>
      </c>
      <c r="AH300" s="616"/>
      <c r="AI300" s="31">
        <f t="shared" si="153"/>
        <v>0</v>
      </c>
      <c r="AJ300" s="31">
        <f t="shared" si="154"/>
        <v>0</v>
      </c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2:49" s="306" customFormat="1" ht="13" outlineLevel="1">
      <c r="B301" s="458"/>
      <c r="C301" s="551"/>
      <c r="D301" s="32" t="s">
        <v>1890</v>
      </c>
      <c r="E301" s="566"/>
      <c r="F301" s="461"/>
      <c r="G301" s="356" t="s">
        <v>12</v>
      </c>
      <c r="H301" s="46" t="s">
        <v>13</v>
      </c>
      <c r="I301" s="48">
        <v>60</v>
      </c>
      <c r="J301" s="328">
        <v>0</v>
      </c>
      <c r="K301" s="327">
        <v>0</v>
      </c>
      <c r="L301" s="31" t="s">
        <v>1155</v>
      </c>
      <c r="M301" s="31" t="s">
        <v>1695</v>
      </c>
      <c r="N301" s="31" t="s">
        <v>1698</v>
      </c>
      <c r="O301" s="31" t="s">
        <v>1759</v>
      </c>
      <c r="P301" s="31" t="s">
        <v>1693</v>
      </c>
      <c r="Q301" s="31" t="s">
        <v>1693</v>
      </c>
      <c r="R301" s="542"/>
      <c r="S301" s="48"/>
      <c r="T301" s="31">
        <f t="shared" si="148"/>
        <v>0</v>
      </c>
      <c r="U301" s="616"/>
      <c r="V301" s="616"/>
      <c r="W301" s="31"/>
      <c r="X301" s="31">
        <f t="shared" si="149"/>
        <v>0</v>
      </c>
      <c r="Z301" s="31"/>
      <c r="AA301" s="31">
        <f t="shared" si="155"/>
        <v>0</v>
      </c>
      <c r="AB301" s="31"/>
      <c r="AC301" s="31">
        <f t="shared" si="150"/>
        <v>0</v>
      </c>
      <c r="AD301" s="616"/>
      <c r="AE301" s="31"/>
      <c r="AF301" s="31">
        <f t="shared" si="160"/>
        <v>0</v>
      </c>
      <c r="AG301" s="31">
        <f t="shared" si="152"/>
        <v>0</v>
      </c>
      <c r="AH301" s="616"/>
      <c r="AI301" s="31">
        <f t="shared" si="153"/>
        <v>0</v>
      </c>
      <c r="AJ301" s="31">
        <f t="shared" si="154"/>
        <v>0</v>
      </c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2:49" s="306" customFormat="1" ht="13" outlineLevel="1">
      <c r="B302" s="458"/>
      <c r="C302" s="551"/>
      <c r="D302" s="32" t="s">
        <v>1891</v>
      </c>
      <c r="E302" s="566"/>
      <c r="F302" s="461"/>
      <c r="G302" s="356" t="s">
        <v>12</v>
      </c>
      <c r="H302" s="46" t="s">
        <v>13</v>
      </c>
      <c r="I302" s="48">
        <v>40.200000000000003</v>
      </c>
      <c r="J302" s="328">
        <v>0</v>
      </c>
      <c r="K302" s="327">
        <v>0</v>
      </c>
      <c r="L302" s="31" t="s">
        <v>1155</v>
      </c>
      <c r="M302" s="31" t="s">
        <v>1695</v>
      </c>
      <c r="N302" s="31" t="s">
        <v>1698</v>
      </c>
      <c r="O302" s="31" t="s">
        <v>1759</v>
      </c>
      <c r="P302" s="31" t="s">
        <v>1693</v>
      </c>
      <c r="Q302" s="31" t="s">
        <v>1693</v>
      </c>
      <c r="R302" s="542"/>
      <c r="S302" s="48"/>
      <c r="T302" s="31">
        <f t="shared" si="148"/>
        <v>0</v>
      </c>
      <c r="U302" s="616"/>
      <c r="V302" s="616"/>
      <c r="W302" s="31"/>
      <c r="X302" s="31">
        <f t="shared" si="149"/>
        <v>0</v>
      </c>
      <c r="Z302" s="31"/>
      <c r="AA302" s="31">
        <f t="shared" si="155"/>
        <v>0</v>
      </c>
      <c r="AB302" s="31"/>
      <c r="AC302" s="31">
        <f t="shared" si="150"/>
        <v>0</v>
      </c>
      <c r="AD302" s="616"/>
      <c r="AE302" s="31"/>
      <c r="AF302" s="31">
        <f t="shared" si="160"/>
        <v>0</v>
      </c>
      <c r="AG302" s="31">
        <f t="shared" si="152"/>
        <v>0</v>
      </c>
      <c r="AH302" s="616"/>
      <c r="AI302" s="31">
        <f t="shared" si="153"/>
        <v>0</v>
      </c>
      <c r="AJ302" s="31">
        <f t="shared" si="154"/>
        <v>0</v>
      </c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2:49" s="306" customFormat="1" ht="13" outlineLevel="1">
      <c r="B303" s="458"/>
      <c r="C303" s="551"/>
      <c r="D303" s="32" t="s">
        <v>1892</v>
      </c>
      <c r="E303" s="566"/>
      <c r="F303" s="461"/>
      <c r="G303" s="356" t="s">
        <v>12</v>
      </c>
      <c r="H303" s="46" t="s">
        <v>24</v>
      </c>
      <c r="I303" s="48">
        <v>9.6</v>
      </c>
      <c r="J303" s="328">
        <v>0</v>
      </c>
      <c r="K303" s="327">
        <v>0</v>
      </c>
      <c r="L303" s="31" t="s">
        <v>1155</v>
      </c>
      <c r="M303" s="31" t="s">
        <v>1695</v>
      </c>
      <c r="N303" s="31" t="s">
        <v>1698</v>
      </c>
      <c r="O303" s="31" t="s">
        <v>1759</v>
      </c>
      <c r="P303" s="31" t="s">
        <v>1693</v>
      </c>
      <c r="Q303" s="31" t="s">
        <v>1693</v>
      </c>
      <c r="R303" s="542"/>
      <c r="S303" s="48"/>
      <c r="T303" s="31">
        <f t="shared" si="148"/>
        <v>0</v>
      </c>
      <c r="U303" s="616"/>
      <c r="V303" s="616"/>
      <c r="W303" s="31"/>
      <c r="X303" s="31">
        <f t="shared" si="149"/>
        <v>0</v>
      </c>
      <c r="Z303" s="31"/>
      <c r="AA303" s="31">
        <f t="shared" si="155"/>
        <v>0</v>
      </c>
      <c r="AB303" s="31"/>
      <c r="AC303" s="31">
        <f t="shared" si="150"/>
        <v>0</v>
      </c>
      <c r="AD303" s="616"/>
      <c r="AE303" s="31"/>
      <c r="AF303" s="31">
        <f t="shared" si="160"/>
        <v>0</v>
      </c>
      <c r="AG303" s="31">
        <f t="shared" si="152"/>
        <v>0</v>
      </c>
      <c r="AH303" s="616"/>
      <c r="AI303" s="31">
        <f t="shared" si="153"/>
        <v>0</v>
      </c>
      <c r="AJ303" s="31">
        <f t="shared" si="154"/>
        <v>0</v>
      </c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2:49" s="306" customFormat="1" ht="13" outlineLevel="1">
      <c r="B304" s="458"/>
      <c r="C304" s="551"/>
      <c r="D304" s="32" t="s">
        <v>1893</v>
      </c>
      <c r="E304" s="566"/>
      <c r="F304" s="461"/>
      <c r="G304" s="356" t="s">
        <v>12</v>
      </c>
      <c r="H304" s="46" t="s">
        <v>13</v>
      </c>
      <c r="I304" s="48">
        <v>60</v>
      </c>
      <c r="J304" s="328">
        <v>0</v>
      </c>
      <c r="K304" s="327">
        <v>0</v>
      </c>
      <c r="L304" s="31" t="s">
        <v>1155</v>
      </c>
      <c r="M304" s="31" t="s">
        <v>1695</v>
      </c>
      <c r="N304" s="31" t="s">
        <v>1698</v>
      </c>
      <c r="O304" s="31" t="s">
        <v>1759</v>
      </c>
      <c r="P304" s="31" t="s">
        <v>1693</v>
      </c>
      <c r="Q304" s="31" t="s">
        <v>1703</v>
      </c>
      <c r="R304" s="542"/>
      <c r="S304" s="48"/>
      <c r="T304" s="31">
        <f t="shared" si="148"/>
        <v>0</v>
      </c>
      <c r="U304" s="616"/>
      <c r="V304" s="616"/>
      <c r="W304" s="31"/>
      <c r="X304" s="31">
        <f t="shared" si="149"/>
        <v>0</v>
      </c>
      <c r="Z304" s="31"/>
      <c r="AA304" s="31">
        <f t="shared" si="155"/>
        <v>0</v>
      </c>
      <c r="AB304" s="31"/>
      <c r="AC304" s="31">
        <f t="shared" si="150"/>
        <v>0</v>
      </c>
      <c r="AD304" s="616"/>
      <c r="AE304" s="31"/>
      <c r="AF304" s="31">
        <f t="shared" si="160"/>
        <v>0</v>
      </c>
      <c r="AG304" s="31">
        <f t="shared" si="152"/>
        <v>0</v>
      </c>
      <c r="AH304" s="616"/>
      <c r="AI304" s="31">
        <f t="shared" si="153"/>
        <v>0</v>
      </c>
      <c r="AJ304" s="31">
        <f t="shared" si="154"/>
        <v>0</v>
      </c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2:49" s="306" customFormat="1" ht="13" outlineLevel="1">
      <c r="B305" s="458"/>
      <c r="C305" s="551"/>
      <c r="D305" s="32" t="s">
        <v>1894</v>
      </c>
      <c r="E305" s="566"/>
      <c r="F305" s="461"/>
      <c r="G305" s="356" t="s">
        <v>12</v>
      </c>
      <c r="H305" s="46" t="s">
        <v>13</v>
      </c>
      <c r="I305" s="48">
        <v>90</v>
      </c>
      <c r="J305" s="328">
        <v>0</v>
      </c>
      <c r="K305" s="327">
        <v>0</v>
      </c>
      <c r="L305" s="31" t="s">
        <v>1155</v>
      </c>
      <c r="M305" s="31" t="s">
        <v>1695</v>
      </c>
      <c r="N305" s="31" t="s">
        <v>1698</v>
      </c>
      <c r="O305" s="31" t="s">
        <v>1759</v>
      </c>
      <c r="P305" s="31" t="s">
        <v>1693</v>
      </c>
      <c r="Q305" s="31" t="s">
        <v>1693</v>
      </c>
      <c r="R305" s="542"/>
      <c r="S305" s="48"/>
      <c r="T305" s="31">
        <f t="shared" si="148"/>
        <v>0</v>
      </c>
      <c r="U305" s="616"/>
      <c r="V305" s="616"/>
      <c r="W305" s="31"/>
      <c r="X305" s="31">
        <f t="shared" si="149"/>
        <v>0</v>
      </c>
      <c r="Z305" s="31"/>
      <c r="AA305" s="31">
        <f t="shared" si="155"/>
        <v>0</v>
      </c>
      <c r="AB305" s="31"/>
      <c r="AC305" s="31">
        <f t="shared" si="150"/>
        <v>0</v>
      </c>
      <c r="AD305" s="616"/>
      <c r="AE305" s="31"/>
      <c r="AF305" s="31">
        <f t="shared" si="160"/>
        <v>0</v>
      </c>
      <c r="AG305" s="31">
        <f t="shared" si="152"/>
        <v>0</v>
      </c>
      <c r="AH305" s="616"/>
      <c r="AI305" s="31">
        <f t="shared" si="153"/>
        <v>0</v>
      </c>
      <c r="AJ305" s="31">
        <f t="shared" si="154"/>
        <v>0</v>
      </c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2:49" s="306" customFormat="1" ht="13" outlineLevel="1">
      <c r="B306" s="459"/>
      <c r="C306" s="552"/>
      <c r="D306" s="32" t="s">
        <v>1896</v>
      </c>
      <c r="E306" s="567"/>
      <c r="F306" s="462"/>
      <c r="G306" s="356" t="s">
        <v>12</v>
      </c>
      <c r="H306" s="46" t="s">
        <v>24</v>
      </c>
      <c r="I306" s="48">
        <v>30</v>
      </c>
      <c r="J306" s="328">
        <v>0</v>
      </c>
      <c r="K306" s="327">
        <v>0</v>
      </c>
      <c r="L306" s="31" t="s">
        <v>1155</v>
      </c>
      <c r="M306" s="31" t="s">
        <v>1695</v>
      </c>
      <c r="N306" s="31" t="s">
        <v>1698</v>
      </c>
      <c r="O306" s="31" t="s">
        <v>1759</v>
      </c>
      <c r="P306" s="31" t="s">
        <v>1693</v>
      </c>
      <c r="Q306" s="31" t="s">
        <v>1703</v>
      </c>
      <c r="R306" s="543"/>
      <c r="S306" s="48"/>
      <c r="T306" s="31">
        <f t="shared" si="148"/>
        <v>0</v>
      </c>
      <c r="U306" s="617"/>
      <c r="V306" s="617"/>
      <c r="W306" s="31"/>
      <c r="X306" s="31">
        <f t="shared" si="149"/>
        <v>0</v>
      </c>
      <c r="Z306" s="31"/>
      <c r="AA306" s="31">
        <f t="shared" si="155"/>
        <v>0</v>
      </c>
      <c r="AB306" s="31"/>
      <c r="AC306" s="31">
        <f t="shared" si="150"/>
        <v>0</v>
      </c>
      <c r="AD306" s="617"/>
      <c r="AE306" s="31"/>
      <c r="AF306" s="31">
        <f t="shared" si="160"/>
        <v>0</v>
      </c>
      <c r="AG306" s="31">
        <f t="shared" si="152"/>
        <v>0</v>
      </c>
      <c r="AH306" s="617"/>
      <c r="AI306" s="31">
        <f t="shared" si="153"/>
        <v>0</v>
      </c>
      <c r="AJ306" s="31">
        <f t="shared" si="154"/>
        <v>0</v>
      </c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2:49" s="306" customFormat="1" ht="13" outlineLevel="1">
      <c r="B307" s="457" t="s">
        <v>163</v>
      </c>
      <c r="C307" s="550" t="s">
        <v>164</v>
      </c>
      <c r="D307" s="32" t="s">
        <v>1746</v>
      </c>
      <c r="E307" s="550" t="s">
        <v>1326</v>
      </c>
      <c r="F307" s="460">
        <v>43637</v>
      </c>
      <c r="G307" s="356" t="s">
        <v>12</v>
      </c>
      <c r="H307" s="46" t="s">
        <v>13</v>
      </c>
      <c r="I307" s="48">
        <v>4.8</v>
      </c>
      <c r="J307" s="328">
        <v>5</v>
      </c>
      <c r="K307" s="327">
        <v>0</v>
      </c>
      <c r="L307" s="31" t="s">
        <v>1155</v>
      </c>
      <c r="M307" s="31" t="s">
        <v>1695</v>
      </c>
      <c r="N307" s="31" t="s">
        <v>1698</v>
      </c>
      <c r="O307" s="31" t="s">
        <v>1759</v>
      </c>
      <c r="P307" s="31" t="s">
        <v>1693</v>
      </c>
      <c r="Q307" s="31" t="s">
        <v>1703</v>
      </c>
      <c r="R307" s="550" t="s">
        <v>1898</v>
      </c>
      <c r="S307" s="74"/>
      <c r="T307" s="31">
        <f t="shared" si="148"/>
        <v>0</v>
      </c>
      <c r="U307" s="451"/>
      <c r="V307" s="451"/>
      <c r="W307" s="31"/>
      <c r="X307" s="31">
        <f t="shared" si="149"/>
        <v>0</v>
      </c>
      <c r="Z307" s="31"/>
      <c r="AA307" s="31">
        <f t="shared" si="155"/>
        <v>0</v>
      </c>
      <c r="AB307" s="31"/>
      <c r="AC307" s="31">
        <f t="shared" si="150"/>
        <v>0</v>
      </c>
      <c r="AD307" s="451"/>
      <c r="AE307" s="31"/>
      <c r="AF307" s="31">
        <f t="shared" si="160"/>
        <v>0</v>
      </c>
      <c r="AG307" s="31">
        <f t="shared" si="152"/>
        <v>0</v>
      </c>
      <c r="AH307" s="451"/>
      <c r="AI307" s="31">
        <f t="shared" si="153"/>
        <v>0</v>
      </c>
      <c r="AJ307" s="31">
        <f t="shared" si="154"/>
        <v>0</v>
      </c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2:49" s="306" customFormat="1" ht="13" outlineLevel="1">
      <c r="B308" s="458"/>
      <c r="C308" s="551"/>
      <c r="D308" s="32" t="s">
        <v>1899</v>
      </c>
      <c r="E308" s="551"/>
      <c r="F308" s="461"/>
      <c r="G308" s="356" t="s">
        <v>12</v>
      </c>
      <c r="H308" s="46" t="s">
        <v>13</v>
      </c>
      <c r="I308" s="48">
        <v>100.19999999999999</v>
      </c>
      <c r="J308" s="48">
        <v>100.19999999999999</v>
      </c>
      <c r="K308" s="327">
        <v>0</v>
      </c>
      <c r="L308" s="31" t="s">
        <v>1155</v>
      </c>
      <c r="M308" s="31" t="s">
        <v>1695</v>
      </c>
      <c r="N308" s="31" t="s">
        <v>1698</v>
      </c>
      <c r="O308" s="31" t="s">
        <v>1759</v>
      </c>
      <c r="P308" s="31" t="s">
        <v>1693</v>
      </c>
      <c r="Q308" s="31" t="s">
        <v>1703</v>
      </c>
      <c r="R308" s="551"/>
      <c r="S308" s="74"/>
      <c r="T308" s="31">
        <f t="shared" si="148"/>
        <v>0</v>
      </c>
      <c r="U308" s="452"/>
      <c r="V308" s="452"/>
      <c r="W308" s="31"/>
      <c r="X308" s="31">
        <f t="shared" si="149"/>
        <v>0</v>
      </c>
      <c r="Z308" s="31"/>
      <c r="AA308" s="31">
        <f t="shared" si="155"/>
        <v>0</v>
      </c>
      <c r="AB308" s="31"/>
      <c r="AC308" s="31">
        <f t="shared" si="150"/>
        <v>0</v>
      </c>
      <c r="AD308" s="452"/>
      <c r="AE308" s="31"/>
      <c r="AF308" s="31">
        <f t="shared" si="160"/>
        <v>0</v>
      </c>
      <c r="AG308" s="31">
        <f t="shared" si="152"/>
        <v>0</v>
      </c>
      <c r="AH308" s="452"/>
      <c r="AI308" s="31">
        <f t="shared" si="153"/>
        <v>0</v>
      </c>
      <c r="AJ308" s="31">
        <f t="shared" si="154"/>
        <v>0</v>
      </c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2:49" s="306" customFormat="1" ht="13" outlineLevel="1">
      <c r="B309" s="458"/>
      <c r="C309" s="551"/>
      <c r="D309" s="32" t="s">
        <v>1900</v>
      </c>
      <c r="E309" s="551"/>
      <c r="F309" s="461"/>
      <c r="G309" s="356" t="s">
        <v>12</v>
      </c>
      <c r="H309" s="46" t="s">
        <v>13</v>
      </c>
      <c r="I309" s="48">
        <v>100.19999999999999</v>
      </c>
      <c r="J309" s="48">
        <v>100.19999999999999</v>
      </c>
      <c r="K309" s="327">
        <v>0</v>
      </c>
      <c r="L309" s="31" t="s">
        <v>1155</v>
      </c>
      <c r="M309" s="31" t="s">
        <v>1695</v>
      </c>
      <c r="N309" s="31" t="s">
        <v>1698</v>
      </c>
      <c r="O309" s="31" t="s">
        <v>1759</v>
      </c>
      <c r="P309" s="31" t="s">
        <v>1693</v>
      </c>
      <c r="Q309" s="31" t="s">
        <v>1693</v>
      </c>
      <c r="R309" s="551"/>
      <c r="S309" s="74"/>
      <c r="T309" s="31">
        <f t="shared" si="148"/>
        <v>0</v>
      </c>
      <c r="U309" s="452"/>
      <c r="V309" s="452"/>
      <c r="W309" s="31"/>
      <c r="X309" s="31">
        <f t="shared" si="149"/>
        <v>0</v>
      </c>
      <c r="Z309" s="31"/>
      <c r="AA309" s="31">
        <f t="shared" si="155"/>
        <v>0</v>
      </c>
      <c r="AB309" s="31"/>
      <c r="AC309" s="31">
        <f t="shared" si="150"/>
        <v>0</v>
      </c>
      <c r="AD309" s="452"/>
      <c r="AE309" s="31"/>
      <c r="AF309" s="31">
        <f t="shared" si="160"/>
        <v>0</v>
      </c>
      <c r="AG309" s="31">
        <f t="shared" si="152"/>
        <v>0</v>
      </c>
      <c r="AH309" s="452"/>
      <c r="AI309" s="31">
        <f t="shared" si="153"/>
        <v>0</v>
      </c>
      <c r="AJ309" s="31">
        <f t="shared" si="154"/>
        <v>0</v>
      </c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2:49" s="306" customFormat="1" ht="13" outlineLevel="1">
      <c r="B310" s="458"/>
      <c r="C310" s="551"/>
      <c r="D310" s="32" t="s">
        <v>1901</v>
      </c>
      <c r="E310" s="551"/>
      <c r="F310" s="461"/>
      <c r="G310" s="356" t="s">
        <v>12</v>
      </c>
      <c r="H310" s="46" t="s">
        <v>24</v>
      </c>
      <c r="I310" s="48">
        <v>60</v>
      </c>
      <c r="J310" s="328">
        <v>60</v>
      </c>
      <c r="K310" s="327">
        <v>0</v>
      </c>
      <c r="L310" s="31" t="s">
        <v>1155</v>
      </c>
      <c r="M310" s="31" t="s">
        <v>1695</v>
      </c>
      <c r="N310" s="31" t="s">
        <v>1691</v>
      </c>
      <c r="O310" s="31" t="s">
        <v>1759</v>
      </c>
      <c r="P310" s="31" t="s">
        <v>1703</v>
      </c>
      <c r="Q310" s="31" t="s">
        <v>1703</v>
      </c>
      <c r="R310" s="551"/>
      <c r="S310" s="74"/>
      <c r="T310" s="31">
        <f t="shared" si="148"/>
        <v>0</v>
      </c>
      <c r="U310" s="452"/>
      <c r="V310" s="452"/>
      <c r="W310" s="31"/>
      <c r="X310" s="31">
        <f t="shared" si="149"/>
        <v>0</v>
      </c>
      <c r="Z310" s="31"/>
      <c r="AA310" s="31">
        <f t="shared" si="155"/>
        <v>0</v>
      </c>
      <c r="AB310" s="31"/>
      <c r="AC310" s="31">
        <f t="shared" si="150"/>
        <v>0</v>
      </c>
      <c r="AD310" s="452"/>
      <c r="AE310" s="31"/>
      <c r="AF310" s="31">
        <f t="shared" si="160"/>
        <v>0</v>
      </c>
      <c r="AG310" s="31">
        <f t="shared" si="152"/>
        <v>0</v>
      </c>
      <c r="AH310" s="452"/>
      <c r="AI310" s="31">
        <f t="shared" si="153"/>
        <v>0</v>
      </c>
      <c r="AJ310" s="31">
        <f t="shared" si="154"/>
        <v>0</v>
      </c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2:49" s="306" customFormat="1" ht="13" outlineLevel="1">
      <c r="B311" s="458"/>
      <c r="C311" s="551"/>
      <c r="D311" s="32" t="s">
        <v>1902</v>
      </c>
      <c r="E311" s="551"/>
      <c r="F311" s="461"/>
      <c r="G311" s="356" t="s">
        <v>12</v>
      </c>
      <c r="H311" s="46" t="s">
        <v>13</v>
      </c>
      <c r="I311" s="48">
        <v>30</v>
      </c>
      <c r="J311" s="328">
        <v>30</v>
      </c>
      <c r="K311" s="327">
        <v>0</v>
      </c>
      <c r="L311" s="31" t="s">
        <v>1155</v>
      </c>
      <c r="M311" s="31" t="s">
        <v>1695</v>
      </c>
      <c r="N311" s="31" t="s">
        <v>1691</v>
      </c>
      <c r="O311" s="31" t="s">
        <v>1759</v>
      </c>
      <c r="P311" s="31" t="s">
        <v>1703</v>
      </c>
      <c r="Q311" s="31" t="s">
        <v>1693</v>
      </c>
      <c r="R311" s="551"/>
      <c r="S311" s="74"/>
      <c r="T311" s="31">
        <f t="shared" si="148"/>
        <v>0</v>
      </c>
      <c r="U311" s="452"/>
      <c r="V311" s="452"/>
      <c r="W311" s="31"/>
      <c r="X311" s="31">
        <f t="shared" si="149"/>
        <v>0</v>
      </c>
      <c r="Z311" s="31"/>
      <c r="AA311" s="31">
        <f t="shared" si="155"/>
        <v>0</v>
      </c>
      <c r="AB311" s="31"/>
      <c r="AC311" s="31">
        <f t="shared" si="150"/>
        <v>0</v>
      </c>
      <c r="AD311" s="452"/>
      <c r="AE311" s="31"/>
      <c r="AF311" s="31">
        <f t="shared" ref="AF311:AF342" si="164">IFERROR(COUNTIF(AK143:AT143,"S")/(COUNTIF(AK143:AT143,"V")+COUNTIF(AK143:AT143,"S")),0)</f>
        <v>0</v>
      </c>
      <c r="AG311" s="31">
        <f t="shared" si="152"/>
        <v>0</v>
      </c>
      <c r="AH311" s="452"/>
      <c r="AI311" s="31">
        <f t="shared" si="153"/>
        <v>0</v>
      </c>
      <c r="AJ311" s="31">
        <f t="shared" si="154"/>
        <v>0</v>
      </c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2:49" s="306" customFormat="1" ht="13" outlineLevel="1">
      <c r="B312" s="458"/>
      <c r="C312" s="551"/>
      <c r="D312" s="32" t="s">
        <v>1712</v>
      </c>
      <c r="E312" s="551"/>
      <c r="F312" s="461"/>
      <c r="G312" s="356" t="s">
        <v>12</v>
      </c>
      <c r="H312" s="46" t="s">
        <v>13</v>
      </c>
      <c r="I312" s="48">
        <v>19.8</v>
      </c>
      <c r="J312" s="48">
        <v>19.8</v>
      </c>
      <c r="K312" s="327">
        <v>0</v>
      </c>
      <c r="L312" s="31" t="s">
        <v>1155</v>
      </c>
      <c r="M312" s="31" t="s">
        <v>1695</v>
      </c>
      <c r="N312" s="31" t="s">
        <v>1698</v>
      </c>
      <c r="O312" s="31" t="s">
        <v>1759</v>
      </c>
      <c r="P312" s="31" t="s">
        <v>1693</v>
      </c>
      <c r="Q312" s="31" t="s">
        <v>1693</v>
      </c>
      <c r="R312" s="551"/>
      <c r="S312" s="74"/>
      <c r="T312" s="31">
        <f t="shared" si="148"/>
        <v>0</v>
      </c>
      <c r="U312" s="452"/>
      <c r="V312" s="452"/>
      <c r="W312" s="31"/>
      <c r="X312" s="31">
        <f t="shared" si="149"/>
        <v>0</v>
      </c>
      <c r="Z312" s="31"/>
      <c r="AA312" s="31">
        <f t="shared" si="155"/>
        <v>0</v>
      </c>
      <c r="AB312" s="31"/>
      <c r="AC312" s="31">
        <f t="shared" si="150"/>
        <v>0</v>
      </c>
      <c r="AD312" s="452"/>
      <c r="AE312" s="31"/>
      <c r="AF312" s="31">
        <f t="shared" si="164"/>
        <v>0</v>
      </c>
      <c r="AG312" s="31">
        <f t="shared" si="152"/>
        <v>0</v>
      </c>
      <c r="AH312" s="452"/>
      <c r="AI312" s="31">
        <f t="shared" si="153"/>
        <v>0</v>
      </c>
      <c r="AJ312" s="31">
        <f t="shared" si="154"/>
        <v>0</v>
      </c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2:49" s="306" customFormat="1" ht="13" outlineLevel="1">
      <c r="B313" s="459"/>
      <c r="C313" s="552"/>
      <c r="D313" s="32" t="s">
        <v>1903</v>
      </c>
      <c r="E313" s="552"/>
      <c r="F313" s="462"/>
      <c r="G313" s="356" t="s">
        <v>12</v>
      </c>
      <c r="H313" s="46" t="s">
        <v>13</v>
      </c>
      <c r="I313" s="48">
        <v>19.8</v>
      </c>
      <c r="J313" s="48">
        <v>19.8</v>
      </c>
      <c r="K313" s="327">
        <v>0</v>
      </c>
      <c r="L313" s="31" t="s">
        <v>1155</v>
      </c>
      <c r="M313" s="31" t="s">
        <v>1695</v>
      </c>
      <c r="N313" s="31" t="s">
        <v>1698</v>
      </c>
      <c r="O313" s="31" t="s">
        <v>1759</v>
      </c>
      <c r="P313" s="31" t="s">
        <v>1693</v>
      </c>
      <c r="Q313" s="31" t="s">
        <v>1703</v>
      </c>
      <c r="R313" s="552"/>
      <c r="S313" s="74"/>
      <c r="T313" s="31">
        <f t="shared" si="148"/>
        <v>0</v>
      </c>
      <c r="U313" s="453"/>
      <c r="V313" s="453"/>
      <c r="W313" s="31"/>
      <c r="X313" s="31">
        <f t="shared" si="149"/>
        <v>0</v>
      </c>
      <c r="Z313" s="31"/>
      <c r="AA313" s="31">
        <f t="shared" si="155"/>
        <v>0</v>
      </c>
      <c r="AB313" s="31"/>
      <c r="AC313" s="31">
        <f t="shared" si="150"/>
        <v>0</v>
      </c>
      <c r="AD313" s="453"/>
      <c r="AE313" s="31"/>
      <c r="AF313" s="31">
        <f t="shared" si="164"/>
        <v>0</v>
      </c>
      <c r="AG313" s="31">
        <f t="shared" si="152"/>
        <v>0</v>
      </c>
      <c r="AH313" s="453"/>
      <c r="AI313" s="31">
        <f t="shared" si="153"/>
        <v>0</v>
      </c>
      <c r="AJ313" s="31">
        <f t="shared" si="154"/>
        <v>0</v>
      </c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2:49" s="306" customFormat="1" ht="13" outlineLevel="1">
      <c r="B314" s="457" t="s">
        <v>165</v>
      </c>
      <c r="C314" s="444" t="s">
        <v>166</v>
      </c>
      <c r="D314" s="24" t="s">
        <v>1746</v>
      </c>
      <c r="E314" s="444" t="s">
        <v>148</v>
      </c>
      <c r="F314" s="460">
        <v>43525</v>
      </c>
      <c r="G314" s="360" t="s">
        <v>12</v>
      </c>
      <c r="H314" s="46" t="s">
        <v>13</v>
      </c>
      <c r="I314" s="48">
        <v>4.8</v>
      </c>
      <c r="J314" s="328">
        <v>5</v>
      </c>
      <c r="K314" s="327">
        <v>0</v>
      </c>
      <c r="L314" s="31" t="s">
        <v>1155</v>
      </c>
      <c r="M314" s="31" t="s">
        <v>1695</v>
      </c>
      <c r="N314" s="31" t="s">
        <v>1698</v>
      </c>
      <c r="O314" s="31" t="s">
        <v>1759</v>
      </c>
      <c r="P314" s="31" t="s">
        <v>1693</v>
      </c>
      <c r="Q314" s="31" t="s">
        <v>1703</v>
      </c>
      <c r="R314" s="460" t="s">
        <v>1898</v>
      </c>
      <c r="S314" s="331"/>
      <c r="T314" s="31">
        <f t="shared" si="148"/>
        <v>0</v>
      </c>
      <c r="U314" s="571"/>
      <c r="V314" s="571"/>
      <c r="W314" s="31"/>
      <c r="X314" s="31">
        <f t="shared" si="149"/>
        <v>0</v>
      </c>
      <c r="Z314" s="31"/>
      <c r="AA314" s="31">
        <f t="shared" si="155"/>
        <v>0</v>
      </c>
      <c r="AB314" s="31"/>
      <c r="AC314" s="31">
        <f t="shared" si="150"/>
        <v>0</v>
      </c>
      <c r="AD314" s="571"/>
      <c r="AE314" s="31"/>
      <c r="AF314" s="31">
        <f t="shared" si="164"/>
        <v>0</v>
      </c>
      <c r="AG314" s="31">
        <f t="shared" si="152"/>
        <v>0</v>
      </c>
      <c r="AH314" s="571"/>
      <c r="AI314" s="31">
        <f t="shared" si="153"/>
        <v>0</v>
      </c>
      <c r="AJ314" s="31">
        <f t="shared" si="154"/>
        <v>0</v>
      </c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2:49" s="306" customFormat="1" ht="13" outlineLevel="1">
      <c r="B315" s="458"/>
      <c r="C315" s="493"/>
      <c r="D315" s="24" t="s">
        <v>1904</v>
      </c>
      <c r="E315" s="493"/>
      <c r="F315" s="461"/>
      <c r="G315" s="360" t="s">
        <v>12</v>
      </c>
      <c r="H315" s="46" t="s">
        <v>13</v>
      </c>
      <c r="I315" s="48">
        <v>100.19999999999999</v>
      </c>
      <c r="J315" s="48">
        <v>100.19999999999999</v>
      </c>
      <c r="K315" s="327">
        <v>0</v>
      </c>
      <c r="L315" s="31" t="s">
        <v>1155</v>
      </c>
      <c r="M315" s="31" t="s">
        <v>1695</v>
      </c>
      <c r="N315" s="31" t="s">
        <v>1698</v>
      </c>
      <c r="O315" s="31" t="s">
        <v>1759</v>
      </c>
      <c r="P315" s="31" t="s">
        <v>1693</v>
      </c>
      <c r="Q315" s="31" t="s">
        <v>1703</v>
      </c>
      <c r="R315" s="461"/>
      <c r="S315" s="331"/>
      <c r="T315" s="31">
        <f t="shared" si="148"/>
        <v>0</v>
      </c>
      <c r="U315" s="572"/>
      <c r="V315" s="572"/>
      <c r="W315" s="31"/>
      <c r="X315" s="31">
        <f t="shared" si="149"/>
        <v>0</v>
      </c>
      <c r="Z315" s="31"/>
      <c r="AA315" s="31">
        <f t="shared" si="155"/>
        <v>0</v>
      </c>
      <c r="AB315" s="31"/>
      <c r="AC315" s="31">
        <f t="shared" si="150"/>
        <v>0</v>
      </c>
      <c r="AD315" s="572"/>
      <c r="AE315" s="31"/>
      <c r="AF315" s="31">
        <f t="shared" si="164"/>
        <v>0</v>
      </c>
      <c r="AG315" s="31">
        <f t="shared" si="152"/>
        <v>0</v>
      </c>
      <c r="AH315" s="572"/>
      <c r="AI315" s="31">
        <f t="shared" si="153"/>
        <v>0</v>
      </c>
      <c r="AJ315" s="31">
        <f t="shared" si="154"/>
        <v>0</v>
      </c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2:49" s="306" customFormat="1" ht="13" outlineLevel="1">
      <c r="B316" s="458"/>
      <c r="C316" s="493"/>
      <c r="D316" s="24" t="s">
        <v>1900</v>
      </c>
      <c r="E316" s="493"/>
      <c r="F316" s="461"/>
      <c r="G316" s="360" t="s">
        <v>12</v>
      </c>
      <c r="H316" s="46" t="s">
        <v>13</v>
      </c>
      <c r="I316" s="48">
        <v>109.80000000000001</v>
      </c>
      <c r="J316" s="48">
        <v>109.80000000000001</v>
      </c>
      <c r="K316" s="327">
        <v>0</v>
      </c>
      <c r="L316" s="31" t="s">
        <v>1155</v>
      </c>
      <c r="M316" s="31" t="s">
        <v>1695</v>
      </c>
      <c r="N316" s="31" t="s">
        <v>1698</v>
      </c>
      <c r="O316" s="31" t="s">
        <v>1759</v>
      </c>
      <c r="P316" s="31" t="s">
        <v>1693</v>
      </c>
      <c r="Q316" s="31" t="s">
        <v>1693</v>
      </c>
      <c r="R316" s="461"/>
      <c r="S316" s="331"/>
      <c r="T316" s="31">
        <f t="shared" si="148"/>
        <v>0</v>
      </c>
      <c r="U316" s="572"/>
      <c r="V316" s="572"/>
      <c r="W316" s="31"/>
      <c r="X316" s="31">
        <f t="shared" si="149"/>
        <v>0</v>
      </c>
      <c r="Z316" s="31"/>
      <c r="AA316" s="31">
        <f t="shared" si="155"/>
        <v>0</v>
      </c>
      <c r="AB316" s="31"/>
      <c r="AC316" s="31">
        <f t="shared" si="150"/>
        <v>0</v>
      </c>
      <c r="AD316" s="572"/>
      <c r="AE316" s="31"/>
      <c r="AF316" s="31">
        <f t="shared" si="164"/>
        <v>0</v>
      </c>
      <c r="AG316" s="31">
        <f t="shared" si="152"/>
        <v>0</v>
      </c>
      <c r="AH316" s="572"/>
      <c r="AI316" s="31">
        <f t="shared" si="153"/>
        <v>0</v>
      </c>
      <c r="AJ316" s="31">
        <f t="shared" si="154"/>
        <v>0</v>
      </c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2:49" s="306" customFormat="1" ht="13" outlineLevel="1">
      <c r="B317" s="458"/>
      <c r="C317" s="493"/>
      <c r="D317" s="24" t="s">
        <v>1901</v>
      </c>
      <c r="E317" s="493"/>
      <c r="F317" s="461"/>
      <c r="G317" s="360" t="s">
        <v>12</v>
      </c>
      <c r="H317" s="46" t="s">
        <v>24</v>
      </c>
      <c r="I317" s="48">
        <v>60</v>
      </c>
      <c r="J317" s="48">
        <v>60</v>
      </c>
      <c r="K317" s="327">
        <v>0</v>
      </c>
      <c r="L317" s="31" t="s">
        <v>1155</v>
      </c>
      <c r="M317" s="31" t="s">
        <v>1695</v>
      </c>
      <c r="N317" s="31" t="s">
        <v>1691</v>
      </c>
      <c r="O317" s="31" t="s">
        <v>1759</v>
      </c>
      <c r="P317" s="31" t="s">
        <v>1703</v>
      </c>
      <c r="Q317" s="31" t="s">
        <v>1703</v>
      </c>
      <c r="R317" s="461"/>
      <c r="S317" s="331"/>
      <c r="T317" s="31">
        <f t="shared" si="148"/>
        <v>0</v>
      </c>
      <c r="U317" s="572"/>
      <c r="V317" s="572"/>
      <c r="W317" s="31"/>
      <c r="X317" s="31">
        <f t="shared" si="149"/>
        <v>0</v>
      </c>
      <c r="Z317" s="31"/>
      <c r="AA317" s="31">
        <f t="shared" si="155"/>
        <v>0</v>
      </c>
      <c r="AB317" s="31"/>
      <c r="AC317" s="31">
        <f t="shared" si="150"/>
        <v>0</v>
      </c>
      <c r="AD317" s="572"/>
      <c r="AE317" s="31"/>
      <c r="AF317" s="31">
        <f t="shared" si="164"/>
        <v>0</v>
      </c>
      <c r="AG317" s="31">
        <f t="shared" si="152"/>
        <v>0</v>
      </c>
      <c r="AH317" s="572"/>
      <c r="AI317" s="31">
        <f t="shared" si="153"/>
        <v>0</v>
      </c>
      <c r="AJ317" s="31">
        <f t="shared" si="154"/>
        <v>0</v>
      </c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2:49" s="306" customFormat="1" ht="13" outlineLevel="1">
      <c r="B318" s="458"/>
      <c r="C318" s="493"/>
      <c r="D318" s="24" t="s">
        <v>1902</v>
      </c>
      <c r="E318" s="493"/>
      <c r="F318" s="461"/>
      <c r="G318" s="360" t="s">
        <v>12</v>
      </c>
      <c r="H318" s="46" t="s">
        <v>13</v>
      </c>
      <c r="I318" s="48">
        <v>30</v>
      </c>
      <c r="J318" s="48">
        <v>30</v>
      </c>
      <c r="K318" s="327">
        <v>0</v>
      </c>
      <c r="L318" s="31" t="s">
        <v>1155</v>
      </c>
      <c r="M318" s="31" t="s">
        <v>1695</v>
      </c>
      <c r="N318" s="31" t="s">
        <v>1691</v>
      </c>
      <c r="O318" s="31" t="s">
        <v>1759</v>
      </c>
      <c r="P318" s="31" t="s">
        <v>1703</v>
      </c>
      <c r="Q318" s="31" t="s">
        <v>1693</v>
      </c>
      <c r="R318" s="461"/>
      <c r="S318" s="331"/>
      <c r="T318" s="31">
        <f t="shared" si="148"/>
        <v>0</v>
      </c>
      <c r="U318" s="572"/>
      <c r="V318" s="572"/>
      <c r="W318" s="31"/>
      <c r="X318" s="31">
        <f t="shared" si="149"/>
        <v>0</v>
      </c>
      <c r="Z318" s="31"/>
      <c r="AA318" s="31">
        <f t="shared" si="155"/>
        <v>0</v>
      </c>
      <c r="AB318" s="31"/>
      <c r="AC318" s="31">
        <f t="shared" si="150"/>
        <v>0</v>
      </c>
      <c r="AD318" s="572"/>
      <c r="AE318" s="31"/>
      <c r="AF318" s="31">
        <f t="shared" si="164"/>
        <v>0</v>
      </c>
      <c r="AG318" s="31">
        <f t="shared" si="152"/>
        <v>0</v>
      </c>
      <c r="AH318" s="572"/>
      <c r="AI318" s="31">
        <f t="shared" si="153"/>
        <v>0</v>
      </c>
      <c r="AJ318" s="31">
        <f t="shared" si="154"/>
        <v>0</v>
      </c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2:49" s="306" customFormat="1" ht="13" outlineLevel="1">
      <c r="B319" s="458"/>
      <c r="C319" s="493"/>
      <c r="D319" s="24" t="s">
        <v>1712</v>
      </c>
      <c r="E319" s="493"/>
      <c r="F319" s="461"/>
      <c r="G319" s="360" t="s">
        <v>12</v>
      </c>
      <c r="H319" s="46" t="s">
        <v>13</v>
      </c>
      <c r="I319" s="48">
        <v>19.8</v>
      </c>
      <c r="J319" s="48">
        <v>19.8</v>
      </c>
      <c r="K319" s="327">
        <v>0</v>
      </c>
      <c r="L319" s="31" t="s">
        <v>1155</v>
      </c>
      <c r="M319" s="31" t="s">
        <v>1695</v>
      </c>
      <c r="N319" s="31" t="s">
        <v>1698</v>
      </c>
      <c r="O319" s="31" t="s">
        <v>1759</v>
      </c>
      <c r="P319" s="31" t="s">
        <v>1693</v>
      </c>
      <c r="Q319" s="31" t="s">
        <v>1693</v>
      </c>
      <c r="R319" s="461"/>
      <c r="S319" s="331"/>
      <c r="T319" s="31">
        <f t="shared" si="148"/>
        <v>0</v>
      </c>
      <c r="U319" s="572"/>
      <c r="V319" s="572"/>
      <c r="W319" s="31"/>
      <c r="X319" s="31">
        <f t="shared" si="149"/>
        <v>0</v>
      </c>
      <c r="Z319" s="31"/>
      <c r="AA319" s="31">
        <f t="shared" si="155"/>
        <v>0</v>
      </c>
      <c r="AB319" s="31"/>
      <c r="AC319" s="31">
        <f t="shared" si="150"/>
        <v>0</v>
      </c>
      <c r="AD319" s="572"/>
      <c r="AE319" s="31"/>
      <c r="AF319" s="31">
        <f t="shared" si="164"/>
        <v>0</v>
      </c>
      <c r="AG319" s="31">
        <f t="shared" si="152"/>
        <v>0</v>
      </c>
      <c r="AH319" s="572"/>
      <c r="AI319" s="31">
        <f t="shared" si="153"/>
        <v>0</v>
      </c>
      <c r="AJ319" s="31">
        <f t="shared" si="154"/>
        <v>0</v>
      </c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2:49" s="306" customFormat="1" ht="13" outlineLevel="1">
      <c r="B320" s="459"/>
      <c r="C320" s="445"/>
      <c r="D320" s="24" t="s">
        <v>1903</v>
      </c>
      <c r="E320" s="445"/>
      <c r="F320" s="462"/>
      <c r="G320" s="360" t="s">
        <v>12</v>
      </c>
      <c r="H320" s="46" t="s">
        <v>13</v>
      </c>
      <c r="I320" s="48">
        <v>19.8</v>
      </c>
      <c r="J320" s="48">
        <v>19.8</v>
      </c>
      <c r="K320" s="327">
        <v>0</v>
      </c>
      <c r="L320" s="31" t="s">
        <v>1155</v>
      </c>
      <c r="M320" s="31" t="s">
        <v>1695</v>
      </c>
      <c r="N320" s="31" t="s">
        <v>1698</v>
      </c>
      <c r="O320" s="31" t="s">
        <v>1759</v>
      </c>
      <c r="P320" s="31" t="s">
        <v>1693</v>
      </c>
      <c r="Q320" s="31" t="s">
        <v>1703</v>
      </c>
      <c r="R320" s="462"/>
      <c r="S320" s="331"/>
      <c r="T320" s="31">
        <f t="shared" si="148"/>
        <v>0</v>
      </c>
      <c r="U320" s="573"/>
      <c r="V320" s="573"/>
      <c r="W320" s="31"/>
      <c r="X320" s="31">
        <f t="shared" si="149"/>
        <v>0</v>
      </c>
      <c r="Z320" s="31"/>
      <c r="AA320" s="31">
        <f t="shared" si="155"/>
        <v>0</v>
      </c>
      <c r="AB320" s="31"/>
      <c r="AC320" s="31">
        <f t="shared" si="150"/>
        <v>0</v>
      </c>
      <c r="AD320" s="573"/>
      <c r="AE320" s="31"/>
      <c r="AF320" s="31">
        <f t="shared" si="164"/>
        <v>0</v>
      </c>
      <c r="AG320" s="31">
        <f t="shared" si="152"/>
        <v>0</v>
      </c>
      <c r="AH320" s="573"/>
      <c r="AI320" s="31">
        <f t="shared" si="153"/>
        <v>0</v>
      </c>
      <c r="AJ320" s="31">
        <f t="shared" si="154"/>
        <v>0</v>
      </c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2:49" s="306" customFormat="1" ht="13" outlineLevel="1">
      <c r="B321" s="457" t="s">
        <v>167</v>
      </c>
      <c r="C321" s="444" t="s">
        <v>168</v>
      </c>
      <c r="D321" s="24" t="s">
        <v>1746</v>
      </c>
      <c r="E321" s="444" t="s">
        <v>999</v>
      </c>
      <c r="F321" s="460">
        <v>43525</v>
      </c>
      <c r="G321" s="360" t="s">
        <v>12</v>
      </c>
      <c r="H321" s="46" t="s">
        <v>13</v>
      </c>
      <c r="I321" s="48">
        <v>4.8</v>
      </c>
      <c r="J321" s="328">
        <v>5</v>
      </c>
      <c r="K321" s="327">
        <v>0</v>
      </c>
      <c r="L321" s="31" t="s">
        <v>1155</v>
      </c>
      <c r="M321" s="31" t="s">
        <v>1695</v>
      </c>
      <c r="N321" s="31" t="s">
        <v>1698</v>
      </c>
      <c r="O321" s="31" t="s">
        <v>1759</v>
      </c>
      <c r="P321" s="31" t="s">
        <v>1693</v>
      </c>
      <c r="Q321" s="31" t="s">
        <v>1703</v>
      </c>
      <c r="R321" s="444" t="s">
        <v>1898</v>
      </c>
      <c r="S321" s="218"/>
      <c r="T321" s="31">
        <f t="shared" si="148"/>
        <v>0</v>
      </c>
      <c r="U321" s="626"/>
      <c r="V321" s="626"/>
      <c r="W321" s="31"/>
      <c r="X321" s="31">
        <f t="shared" si="149"/>
        <v>0</v>
      </c>
      <c r="Z321" s="31"/>
      <c r="AA321" s="31">
        <f t="shared" si="155"/>
        <v>0</v>
      </c>
      <c r="AB321" s="31"/>
      <c r="AC321" s="31">
        <f t="shared" si="150"/>
        <v>0</v>
      </c>
      <c r="AD321" s="626"/>
      <c r="AE321" s="31"/>
      <c r="AF321" s="31">
        <f t="shared" si="164"/>
        <v>0</v>
      </c>
      <c r="AG321" s="31">
        <f t="shared" si="152"/>
        <v>0</v>
      </c>
      <c r="AH321" s="626"/>
      <c r="AI321" s="31">
        <f t="shared" si="153"/>
        <v>0</v>
      </c>
      <c r="AJ321" s="31">
        <f t="shared" si="154"/>
        <v>0</v>
      </c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2:49" s="306" customFormat="1" ht="13" outlineLevel="1">
      <c r="B322" s="458"/>
      <c r="C322" s="493"/>
      <c r="D322" s="24" t="s">
        <v>1904</v>
      </c>
      <c r="E322" s="493"/>
      <c r="F322" s="461"/>
      <c r="G322" s="360" t="s">
        <v>12</v>
      </c>
      <c r="H322" s="46" t="s">
        <v>13</v>
      </c>
      <c r="I322" s="48">
        <v>100.19999999999999</v>
      </c>
      <c r="J322" s="48">
        <v>100.19999999999999</v>
      </c>
      <c r="K322" s="327">
        <v>0</v>
      </c>
      <c r="L322" s="31" t="s">
        <v>1155</v>
      </c>
      <c r="M322" s="31" t="s">
        <v>1695</v>
      </c>
      <c r="N322" s="31" t="s">
        <v>1698</v>
      </c>
      <c r="O322" s="31" t="s">
        <v>1759</v>
      </c>
      <c r="P322" s="31" t="s">
        <v>1693</v>
      </c>
      <c r="Q322" s="31" t="s">
        <v>1703</v>
      </c>
      <c r="R322" s="493"/>
      <c r="S322" s="218"/>
      <c r="T322" s="31">
        <f t="shared" si="148"/>
        <v>0</v>
      </c>
      <c r="U322" s="627"/>
      <c r="V322" s="627"/>
      <c r="W322" s="31"/>
      <c r="X322" s="31">
        <f t="shared" si="149"/>
        <v>0</v>
      </c>
      <c r="Z322" s="31"/>
      <c r="AA322" s="31">
        <f t="shared" si="155"/>
        <v>0</v>
      </c>
      <c r="AB322" s="31"/>
      <c r="AC322" s="31">
        <f t="shared" si="150"/>
        <v>0</v>
      </c>
      <c r="AD322" s="627"/>
      <c r="AE322" s="31"/>
      <c r="AF322" s="31">
        <f t="shared" si="164"/>
        <v>0</v>
      </c>
      <c r="AG322" s="31">
        <f t="shared" si="152"/>
        <v>0</v>
      </c>
      <c r="AH322" s="627"/>
      <c r="AI322" s="31">
        <f t="shared" si="153"/>
        <v>0</v>
      </c>
      <c r="AJ322" s="31">
        <f t="shared" si="154"/>
        <v>0</v>
      </c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2:49" s="306" customFormat="1" ht="13" outlineLevel="1">
      <c r="B323" s="458"/>
      <c r="C323" s="493"/>
      <c r="D323" s="24" t="s">
        <v>1900</v>
      </c>
      <c r="E323" s="493"/>
      <c r="F323" s="461"/>
      <c r="G323" s="360" t="s">
        <v>12</v>
      </c>
      <c r="H323" s="46" t="s">
        <v>13</v>
      </c>
      <c r="I323" s="48">
        <v>100.19999999999999</v>
      </c>
      <c r="J323" s="48">
        <v>100.19999999999999</v>
      </c>
      <c r="K323" s="327">
        <v>0</v>
      </c>
      <c r="L323" s="31" t="s">
        <v>1155</v>
      </c>
      <c r="M323" s="31" t="s">
        <v>1695</v>
      </c>
      <c r="N323" s="31" t="s">
        <v>1698</v>
      </c>
      <c r="O323" s="31" t="s">
        <v>1759</v>
      </c>
      <c r="P323" s="31" t="s">
        <v>1693</v>
      </c>
      <c r="Q323" s="31" t="s">
        <v>1693</v>
      </c>
      <c r="R323" s="493"/>
      <c r="S323" s="218"/>
      <c r="T323" s="31">
        <f t="shared" si="148"/>
        <v>0</v>
      </c>
      <c r="U323" s="627"/>
      <c r="V323" s="627"/>
      <c r="W323" s="31"/>
      <c r="X323" s="31">
        <f t="shared" si="149"/>
        <v>0</v>
      </c>
      <c r="Z323" s="31"/>
      <c r="AA323" s="31">
        <f t="shared" si="155"/>
        <v>0</v>
      </c>
      <c r="AB323" s="31"/>
      <c r="AC323" s="31">
        <f t="shared" si="150"/>
        <v>0</v>
      </c>
      <c r="AD323" s="627"/>
      <c r="AE323" s="31"/>
      <c r="AF323" s="31">
        <f t="shared" si="164"/>
        <v>0</v>
      </c>
      <c r="AG323" s="31">
        <f t="shared" si="152"/>
        <v>0</v>
      </c>
      <c r="AH323" s="627"/>
      <c r="AI323" s="31">
        <f t="shared" si="153"/>
        <v>0</v>
      </c>
      <c r="AJ323" s="31">
        <f t="shared" si="154"/>
        <v>0</v>
      </c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2:49" s="306" customFormat="1" ht="13" outlineLevel="1">
      <c r="B324" s="458"/>
      <c r="C324" s="493"/>
      <c r="D324" s="24" t="s">
        <v>1901</v>
      </c>
      <c r="E324" s="493"/>
      <c r="F324" s="461"/>
      <c r="G324" s="360" t="s">
        <v>12</v>
      </c>
      <c r="H324" s="46" t="s">
        <v>24</v>
      </c>
      <c r="I324" s="48">
        <v>60</v>
      </c>
      <c r="J324" s="48">
        <v>60</v>
      </c>
      <c r="K324" s="327">
        <v>0</v>
      </c>
      <c r="L324" s="31" t="s">
        <v>1155</v>
      </c>
      <c r="M324" s="31" t="s">
        <v>1695</v>
      </c>
      <c r="N324" s="31" t="s">
        <v>1691</v>
      </c>
      <c r="O324" s="31" t="s">
        <v>1759</v>
      </c>
      <c r="P324" s="31" t="s">
        <v>1703</v>
      </c>
      <c r="Q324" s="31" t="s">
        <v>1703</v>
      </c>
      <c r="R324" s="493"/>
      <c r="S324" s="218"/>
      <c r="T324" s="31">
        <f t="shared" si="148"/>
        <v>0</v>
      </c>
      <c r="U324" s="627"/>
      <c r="V324" s="627"/>
      <c r="W324" s="31"/>
      <c r="X324" s="31">
        <f t="shared" si="149"/>
        <v>0</v>
      </c>
      <c r="Z324" s="31"/>
      <c r="AA324" s="31">
        <f t="shared" si="155"/>
        <v>0</v>
      </c>
      <c r="AB324" s="31"/>
      <c r="AC324" s="31">
        <f t="shared" si="150"/>
        <v>0</v>
      </c>
      <c r="AD324" s="627"/>
      <c r="AE324" s="31"/>
      <c r="AF324" s="31">
        <f t="shared" si="164"/>
        <v>0</v>
      </c>
      <c r="AG324" s="31">
        <f t="shared" si="152"/>
        <v>0</v>
      </c>
      <c r="AH324" s="627"/>
      <c r="AI324" s="31">
        <f t="shared" si="153"/>
        <v>0</v>
      </c>
      <c r="AJ324" s="31">
        <f t="shared" si="154"/>
        <v>0</v>
      </c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2:49" s="306" customFormat="1" ht="13" outlineLevel="1">
      <c r="B325" s="458"/>
      <c r="C325" s="493"/>
      <c r="D325" s="24" t="s">
        <v>1905</v>
      </c>
      <c r="E325" s="493"/>
      <c r="F325" s="461"/>
      <c r="G325" s="360" t="s">
        <v>12</v>
      </c>
      <c r="H325" s="46" t="s">
        <v>13</v>
      </c>
      <c r="I325" s="48">
        <v>30</v>
      </c>
      <c r="J325" s="48">
        <v>30</v>
      </c>
      <c r="K325" s="327">
        <v>0</v>
      </c>
      <c r="L325" s="31" t="s">
        <v>1155</v>
      </c>
      <c r="M325" s="31" t="s">
        <v>1695</v>
      </c>
      <c r="N325" s="31" t="s">
        <v>1691</v>
      </c>
      <c r="O325" s="31" t="s">
        <v>1759</v>
      </c>
      <c r="P325" s="31" t="s">
        <v>1703</v>
      </c>
      <c r="Q325" s="31" t="s">
        <v>1693</v>
      </c>
      <c r="R325" s="493"/>
      <c r="S325" s="218"/>
      <c r="T325" s="31">
        <f t="shared" si="148"/>
        <v>0</v>
      </c>
      <c r="U325" s="627"/>
      <c r="V325" s="627"/>
      <c r="W325" s="31"/>
      <c r="X325" s="31">
        <f t="shared" si="149"/>
        <v>0</v>
      </c>
      <c r="Z325" s="31"/>
      <c r="AA325" s="31">
        <f t="shared" si="155"/>
        <v>0</v>
      </c>
      <c r="AB325" s="31"/>
      <c r="AC325" s="31">
        <f t="shared" si="150"/>
        <v>0</v>
      </c>
      <c r="AD325" s="627"/>
      <c r="AE325" s="31"/>
      <c r="AF325" s="31">
        <f t="shared" si="164"/>
        <v>0</v>
      </c>
      <c r="AG325" s="31">
        <f t="shared" si="152"/>
        <v>0</v>
      </c>
      <c r="AH325" s="627"/>
      <c r="AI325" s="31">
        <f t="shared" si="153"/>
        <v>0</v>
      </c>
      <c r="AJ325" s="31">
        <f t="shared" si="154"/>
        <v>0</v>
      </c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2:49" s="306" customFormat="1" ht="13" outlineLevel="1">
      <c r="B326" s="458"/>
      <c r="C326" s="493"/>
      <c r="D326" s="24" t="s">
        <v>1712</v>
      </c>
      <c r="E326" s="493"/>
      <c r="F326" s="461"/>
      <c r="G326" s="360" t="s">
        <v>12</v>
      </c>
      <c r="H326" s="46" t="s">
        <v>13</v>
      </c>
      <c r="I326" s="48">
        <v>19.8</v>
      </c>
      <c r="J326" s="48">
        <v>19.8</v>
      </c>
      <c r="K326" s="327">
        <v>0</v>
      </c>
      <c r="L326" s="31" t="s">
        <v>1155</v>
      </c>
      <c r="M326" s="31" t="s">
        <v>1695</v>
      </c>
      <c r="N326" s="31" t="s">
        <v>1698</v>
      </c>
      <c r="O326" s="31" t="s">
        <v>1759</v>
      </c>
      <c r="P326" s="31" t="s">
        <v>1693</v>
      </c>
      <c r="Q326" s="31" t="s">
        <v>1693</v>
      </c>
      <c r="R326" s="493"/>
      <c r="S326" s="218"/>
      <c r="T326" s="31">
        <f t="shared" si="148"/>
        <v>0</v>
      </c>
      <c r="U326" s="627"/>
      <c r="V326" s="627"/>
      <c r="W326" s="31"/>
      <c r="X326" s="31">
        <f t="shared" si="149"/>
        <v>0</v>
      </c>
      <c r="Z326" s="31"/>
      <c r="AA326" s="31">
        <f t="shared" si="155"/>
        <v>0</v>
      </c>
      <c r="AB326" s="31"/>
      <c r="AC326" s="31">
        <f t="shared" si="150"/>
        <v>0</v>
      </c>
      <c r="AD326" s="627"/>
      <c r="AE326" s="31"/>
      <c r="AF326" s="31">
        <f t="shared" si="164"/>
        <v>0</v>
      </c>
      <c r="AG326" s="31">
        <f t="shared" si="152"/>
        <v>0</v>
      </c>
      <c r="AH326" s="627"/>
      <c r="AI326" s="31">
        <f t="shared" si="153"/>
        <v>0</v>
      </c>
      <c r="AJ326" s="31">
        <f t="shared" si="154"/>
        <v>0</v>
      </c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2:49" s="306" customFormat="1" ht="13" outlineLevel="1">
      <c r="B327" s="459"/>
      <c r="C327" s="445"/>
      <c r="D327" s="24" t="s">
        <v>1903</v>
      </c>
      <c r="E327" s="445"/>
      <c r="F327" s="462"/>
      <c r="G327" s="360" t="s">
        <v>12</v>
      </c>
      <c r="H327" s="46" t="s">
        <v>13</v>
      </c>
      <c r="I327" s="48">
        <v>19.8</v>
      </c>
      <c r="J327" s="48">
        <v>19.8</v>
      </c>
      <c r="K327" s="327">
        <v>0</v>
      </c>
      <c r="L327" s="31" t="s">
        <v>1155</v>
      </c>
      <c r="M327" s="31" t="s">
        <v>1695</v>
      </c>
      <c r="N327" s="31" t="s">
        <v>1698</v>
      </c>
      <c r="O327" s="31" t="s">
        <v>1759</v>
      </c>
      <c r="P327" s="31" t="s">
        <v>1693</v>
      </c>
      <c r="Q327" s="31" t="s">
        <v>1703</v>
      </c>
      <c r="R327" s="445"/>
      <c r="S327" s="218"/>
      <c r="T327" s="31">
        <f t="shared" si="148"/>
        <v>0</v>
      </c>
      <c r="U327" s="628"/>
      <c r="V327" s="628"/>
      <c r="W327" s="31"/>
      <c r="X327" s="31">
        <f t="shared" si="149"/>
        <v>0</v>
      </c>
      <c r="Z327" s="31"/>
      <c r="AA327" s="31">
        <f t="shared" si="155"/>
        <v>0</v>
      </c>
      <c r="AB327" s="31"/>
      <c r="AC327" s="31">
        <f t="shared" si="150"/>
        <v>0</v>
      </c>
      <c r="AD327" s="628"/>
      <c r="AE327" s="31"/>
      <c r="AF327" s="31">
        <f t="shared" si="164"/>
        <v>0</v>
      </c>
      <c r="AG327" s="31">
        <f t="shared" si="152"/>
        <v>0</v>
      </c>
      <c r="AH327" s="628"/>
      <c r="AI327" s="31">
        <f t="shared" si="153"/>
        <v>0</v>
      </c>
      <c r="AJ327" s="31">
        <f t="shared" si="154"/>
        <v>0</v>
      </c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2:49" s="306" customFormat="1" ht="13" outlineLevel="1">
      <c r="B328" s="457" t="s">
        <v>1327</v>
      </c>
      <c r="C328" s="541" t="s">
        <v>1906</v>
      </c>
      <c r="D328" s="24" t="s">
        <v>1746</v>
      </c>
      <c r="E328" s="541" t="s">
        <v>1907</v>
      </c>
      <c r="F328" s="460">
        <v>43516</v>
      </c>
      <c r="G328" s="360" t="s">
        <v>12</v>
      </c>
      <c r="H328" s="46" t="s">
        <v>13</v>
      </c>
      <c r="I328" s="48">
        <v>4.8</v>
      </c>
      <c r="J328" s="328">
        <v>5</v>
      </c>
      <c r="K328" s="327">
        <v>0</v>
      </c>
      <c r="L328" s="31" t="s">
        <v>1759</v>
      </c>
      <c r="M328" s="31" t="s">
        <v>1703</v>
      </c>
      <c r="N328" s="31" t="s">
        <v>1693</v>
      </c>
      <c r="O328" s="31" t="s">
        <v>1703</v>
      </c>
      <c r="P328" s="31" t="s">
        <v>1142</v>
      </c>
      <c r="Q328" s="31" t="s">
        <v>1155</v>
      </c>
      <c r="R328" s="541" t="s">
        <v>1186</v>
      </c>
      <c r="S328" s="48"/>
      <c r="T328" s="31">
        <f t="shared" si="148"/>
        <v>0</v>
      </c>
      <c r="U328" s="615"/>
      <c r="V328" s="615"/>
      <c r="W328" s="31"/>
      <c r="X328" s="31">
        <f t="shared" si="149"/>
        <v>0</v>
      </c>
      <c r="Z328" s="31"/>
      <c r="AA328" s="31">
        <f t="shared" si="155"/>
        <v>0</v>
      </c>
      <c r="AB328" s="31"/>
      <c r="AC328" s="31">
        <f t="shared" ref="AC328:AC390" si="165">(I328-AA328)*COUNTIF(AK328:AT328,"L")</f>
        <v>0</v>
      </c>
      <c r="AD328" s="615"/>
      <c r="AE328" s="31"/>
      <c r="AF328" s="31">
        <f t="shared" si="164"/>
        <v>0</v>
      </c>
      <c r="AG328" s="31">
        <f t="shared" ref="AG328:AG390" si="166">(X328-AA328-AC328)*AF328</f>
        <v>0</v>
      </c>
      <c r="AH328" s="615"/>
      <c r="AI328" s="31">
        <f t="shared" si="153"/>
        <v>0</v>
      </c>
      <c r="AJ328" s="31">
        <f t="shared" ref="AJ328:AJ390" si="167">X328-AA328-AC328-AG328</f>
        <v>0</v>
      </c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2:49" s="306" customFormat="1" ht="13" outlineLevel="1">
      <c r="B329" s="458"/>
      <c r="C329" s="542"/>
      <c r="D329" s="24" t="s">
        <v>1909</v>
      </c>
      <c r="E329" s="542"/>
      <c r="F329" s="461"/>
      <c r="G329" s="360" t="s">
        <v>12</v>
      </c>
      <c r="H329" s="46" t="s">
        <v>13</v>
      </c>
      <c r="I329" s="48">
        <v>9.6</v>
      </c>
      <c r="J329" s="328">
        <v>10</v>
      </c>
      <c r="K329" s="327">
        <v>0</v>
      </c>
      <c r="L329" s="31" t="s">
        <v>1155</v>
      </c>
      <c r="M329" s="31" t="s">
        <v>1155</v>
      </c>
      <c r="N329" s="31" t="s">
        <v>1142</v>
      </c>
      <c r="O329" s="31" t="s">
        <v>1155</v>
      </c>
      <c r="P329" s="31" t="s">
        <v>1142</v>
      </c>
      <c r="Q329" s="31" t="s">
        <v>1155</v>
      </c>
      <c r="R329" s="542"/>
      <c r="S329" s="48"/>
      <c r="T329" s="31">
        <f t="shared" si="148"/>
        <v>0</v>
      </c>
      <c r="U329" s="616"/>
      <c r="V329" s="616"/>
      <c r="W329" s="31"/>
      <c r="X329" s="31">
        <f t="shared" si="149"/>
        <v>0</v>
      </c>
      <c r="Z329" s="31"/>
      <c r="AA329" s="31">
        <f t="shared" ref="AA329:AA391" si="168">SUMIF(Z329,"Y",K329)*W329</f>
        <v>0</v>
      </c>
      <c r="AB329" s="31"/>
      <c r="AC329" s="31">
        <f t="shared" si="165"/>
        <v>0</v>
      </c>
      <c r="AD329" s="616"/>
      <c r="AE329" s="31"/>
      <c r="AF329" s="31">
        <f t="shared" si="164"/>
        <v>0</v>
      </c>
      <c r="AG329" s="31">
        <f t="shared" si="166"/>
        <v>0</v>
      </c>
      <c r="AH329" s="616"/>
      <c r="AI329" s="31">
        <f t="shared" si="153"/>
        <v>0</v>
      </c>
      <c r="AJ329" s="31">
        <f t="shared" si="167"/>
        <v>0</v>
      </c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2:49" s="306" customFormat="1" ht="13" outlineLevel="1">
      <c r="B330" s="458"/>
      <c r="C330" s="542"/>
      <c r="D330" s="24" t="s">
        <v>1910</v>
      </c>
      <c r="E330" s="542"/>
      <c r="F330" s="461"/>
      <c r="G330" s="360" t="s">
        <v>12</v>
      </c>
      <c r="H330" s="46" t="s">
        <v>13</v>
      </c>
      <c r="I330" s="48">
        <v>60</v>
      </c>
      <c r="J330" s="48">
        <v>60</v>
      </c>
      <c r="K330" s="327">
        <v>0</v>
      </c>
      <c r="L330" s="31" t="s">
        <v>1155</v>
      </c>
      <c r="M330" s="31" t="s">
        <v>1155</v>
      </c>
      <c r="N330" s="31" t="s">
        <v>1142</v>
      </c>
      <c r="O330" s="31" t="s">
        <v>1155</v>
      </c>
      <c r="P330" s="31" t="s">
        <v>1142</v>
      </c>
      <c r="Q330" s="31" t="s">
        <v>1142</v>
      </c>
      <c r="R330" s="542"/>
      <c r="S330" s="48"/>
      <c r="T330" s="31">
        <f t="shared" si="148"/>
        <v>0</v>
      </c>
      <c r="U330" s="616"/>
      <c r="V330" s="616"/>
      <c r="W330" s="31"/>
      <c r="X330" s="31">
        <f t="shared" si="149"/>
        <v>0</v>
      </c>
      <c r="Z330" s="31"/>
      <c r="AA330" s="31">
        <f t="shared" si="168"/>
        <v>0</v>
      </c>
      <c r="AB330" s="31"/>
      <c r="AC330" s="31">
        <f t="shared" si="165"/>
        <v>0</v>
      </c>
      <c r="AD330" s="616"/>
      <c r="AE330" s="31"/>
      <c r="AF330" s="31">
        <f t="shared" si="164"/>
        <v>0</v>
      </c>
      <c r="AG330" s="31">
        <f t="shared" si="166"/>
        <v>0</v>
      </c>
      <c r="AH330" s="616"/>
      <c r="AI330" s="31">
        <f t="shared" si="153"/>
        <v>0</v>
      </c>
      <c r="AJ330" s="31">
        <f t="shared" si="167"/>
        <v>0</v>
      </c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2:49" s="306" customFormat="1" ht="13" outlineLevel="1">
      <c r="B331" s="459"/>
      <c r="C331" s="543"/>
      <c r="D331" s="24" t="s">
        <v>1911</v>
      </c>
      <c r="E331" s="543"/>
      <c r="F331" s="462"/>
      <c r="G331" s="360" t="s">
        <v>12</v>
      </c>
      <c r="H331" s="46" t="s">
        <v>13</v>
      </c>
      <c r="I331" s="48">
        <v>4.8</v>
      </c>
      <c r="J331" s="328">
        <v>5</v>
      </c>
      <c r="K331" s="327">
        <v>0</v>
      </c>
      <c r="L331" s="31" t="s">
        <v>1155</v>
      </c>
      <c r="M331" s="31" t="s">
        <v>1155</v>
      </c>
      <c r="N331" s="31" t="s">
        <v>1142</v>
      </c>
      <c r="O331" s="31" t="s">
        <v>1155</v>
      </c>
      <c r="P331" s="31" t="s">
        <v>1142</v>
      </c>
      <c r="Q331" s="31" t="s">
        <v>1155</v>
      </c>
      <c r="R331" s="543"/>
      <c r="S331" s="48"/>
      <c r="T331" s="31">
        <f t="shared" si="148"/>
        <v>0</v>
      </c>
      <c r="U331" s="617"/>
      <c r="V331" s="617"/>
      <c r="W331" s="31"/>
      <c r="X331" s="31">
        <f t="shared" si="149"/>
        <v>0</v>
      </c>
      <c r="Z331" s="31"/>
      <c r="AA331" s="31">
        <f t="shared" si="168"/>
        <v>0</v>
      </c>
      <c r="AB331" s="31"/>
      <c r="AC331" s="31">
        <f t="shared" si="165"/>
        <v>0</v>
      </c>
      <c r="AD331" s="617"/>
      <c r="AE331" s="31"/>
      <c r="AF331" s="31">
        <f t="shared" si="164"/>
        <v>0</v>
      </c>
      <c r="AG331" s="31">
        <f t="shared" si="166"/>
        <v>0</v>
      </c>
      <c r="AH331" s="617"/>
      <c r="AI331" s="31">
        <f t="shared" si="153"/>
        <v>0</v>
      </c>
      <c r="AJ331" s="31">
        <f t="shared" si="167"/>
        <v>0</v>
      </c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2:49" s="306" customFormat="1" ht="13" outlineLevel="1">
      <c r="B332" s="457" t="s">
        <v>1000</v>
      </c>
      <c r="C332" s="541" t="s">
        <v>2670</v>
      </c>
      <c r="D332" s="24" t="s">
        <v>1746</v>
      </c>
      <c r="E332" s="541" t="s">
        <v>989</v>
      </c>
      <c r="F332" s="460">
        <v>43707</v>
      </c>
      <c r="G332" s="360" t="s">
        <v>12</v>
      </c>
      <c r="H332" s="46" t="s">
        <v>13</v>
      </c>
      <c r="I332" s="48">
        <v>4.8</v>
      </c>
      <c r="J332" s="328">
        <v>5</v>
      </c>
      <c r="K332" s="327">
        <v>0</v>
      </c>
      <c r="L332" s="31" t="s">
        <v>1155</v>
      </c>
      <c r="M332" s="31" t="s">
        <v>1155</v>
      </c>
      <c r="N332" s="31" t="s">
        <v>1142</v>
      </c>
      <c r="O332" s="31" t="s">
        <v>1155</v>
      </c>
      <c r="P332" s="31" t="s">
        <v>1708</v>
      </c>
      <c r="Q332" s="31" t="s">
        <v>1691</v>
      </c>
      <c r="R332" s="541" t="s">
        <v>1912</v>
      </c>
      <c r="S332" s="48"/>
      <c r="T332" s="31">
        <f t="shared" si="148"/>
        <v>0</v>
      </c>
      <c r="U332" s="615"/>
      <c r="V332" s="615"/>
      <c r="W332" s="31"/>
      <c r="X332" s="31">
        <f t="shared" si="149"/>
        <v>0</v>
      </c>
      <c r="Z332" s="31"/>
      <c r="AA332" s="31">
        <f t="shared" si="168"/>
        <v>0</v>
      </c>
      <c r="AB332" s="31"/>
      <c r="AC332" s="31">
        <f t="shared" si="165"/>
        <v>0</v>
      </c>
      <c r="AD332" s="615"/>
      <c r="AE332" s="31"/>
      <c r="AF332" s="31">
        <f t="shared" si="164"/>
        <v>0</v>
      </c>
      <c r="AG332" s="31">
        <f t="shared" si="166"/>
        <v>0</v>
      </c>
      <c r="AH332" s="615"/>
      <c r="AI332" s="31">
        <f t="shared" si="153"/>
        <v>0</v>
      </c>
      <c r="AJ332" s="31">
        <f t="shared" si="167"/>
        <v>0</v>
      </c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2:49" s="306" customFormat="1" ht="13" outlineLevel="1">
      <c r="B333" s="458"/>
      <c r="C333" s="542"/>
      <c r="D333" s="24" t="s">
        <v>1913</v>
      </c>
      <c r="E333" s="542"/>
      <c r="F333" s="461"/>
      <c r="G333" s="360" t="s">
        <v>12</v>
      </c>
      <c r="H333" s="46" t="s">
        <v>13</v>
      </c>
      <c r="I333" s="48">
        <v>10.200000000000001</v>
      </c>
      <c r="J333" s="328">
        <v>10</v>
      </c>
      <c r="K333" s="327">
        <v>0</v>
      </c>
      <c r="L333" s="31" t="s">
        <v>1155</v>
      </c>
      <c r="M333" s="31" t="s">
        <v>1155</v>
      </c>
      <c r="N333" s="31" t="s">
        <v>1142</v>
      </c>
      <c r="O333" s="31" t="s">
        <v>1155</v>
      </c>
      <c r="P333" s="31" t="s">
        <v>1142</v>
      </c>
      <c r="Q333" s="31" t="s">
        <v>1155</v>
      </c>
      <c r="R333" s="542"/>
      <c r="S333" s="48"/>
      <c r="T333" s="31">
        <f t="shared" si="148"/>
        <v>0</v>
      </c>
      <c r="U333" s="616"/>
      <c r="V333" s="616"/>
      <c r="W333" s="31"/>
      <c r="X333" s="31">
        <f t="shared" si="149"/>
        <v>0</v>
      </c>
      <c r="Z333" s="31"/>
      <c r="AA333" s="31">
        <f t="shared" si="168"/>
        <v>0</v>
      </c>
      <c r="AB333" s="31"/>
      <c r="AC333" s="31">
        <f t="shared" si="165"/>
        <v>0</v>
      </c>
      <c r="AD333" s="616"/>
      <c r="AE333" s="31"/>
      <c r="AF333" s="31">
        <f t="shared" si="164"/>
        <v>0</v>
      </c>
      <c r="AG333" s="31">
        <f t="shared" si="166"/>
        <v>0</v>
      </c>
      <c r="AH333" s="616"/>
      <c r="AI333" s="31">
        <f t="shared" si="153"/>
        <v>0</v>
      </c>
      <c r="AJ333" s="31">
        <f t="shared" si="167"/>
        <v>0</v>
      </c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2:49" s="306" customFormat="1" ht="13" outlineLevel="1">
      <c r="B334" s="458"/>
      <c r="C334" s="542"/>
      <c r="D334" s="24" t="s">
        <v>1894</v>
      </c>
      <c r="E334" s="542"/>
      <c r="F334" s="461"/>
      <c r="G334" s="360" t="s">
        <v>12</v>
      </c>
      <c r="H334" s="46" t="s">
        <v>13</v>
      </c>
      <c r="I334" s="48">
        <v>30</v>
      </c>
      <c r="J334" s="328">
        <v>30</v>
      </c>
      <c r="K334" s="327">
        <v>0</v>
      </c>
      <c r="L334" s="31" t="s">
        <v>1155</v>
      </c>
      <c r="M334" s="31" t="s">
        <v>1155</v>
      </c>
      <c r="N334" s="31" t="s">
        <v>1142</v>
      </c>
      <c r="O334" s="31" t="s">
        <v>1155</v>
      </c>
      <c r="P334" s="31" t="s">
        <v>1142</v>
      </c>
      <c r="Q334" s="31" t="s">
        <v>1142</v>
      </c>
      <c r="R334" s="542"/>
      <c r="S334" s="48"/>
      <c r="T334" s="31">
        <f t="shared" si="148"/>
        <v>0</v>
      </c>
      <c r="U334" s="616"/>
      <c r="V334" s="616"/>
      <c r="W334" s="31"/>
      <c r="X334" s="31">
        <f t="shared" si="149"/>
        <v>0</v>
      </c>
      <c r="Z334" s="31"/>
      <c r="AA334" s="31">
        <f t="shared" si="168"/>
        <v>0</v>
      </c>
      <c r="AB334" s="31"/>
      <c r="AC334" s="31">
        <f t="shared" si="165"/>
        <v>0</v>
      </c>
      <c r="AD334" s="616"/>
      <c r="AE334" s="31"/>
      <c r="AF334" s="31">
        <f t="shared" si="164"/>
        <v>0</v>
      </c>
      <c r="AG334" s="31">
        <f t="shared" si="166"/>
        <v>0</v>
      </c>
      <c r="AH334" s="616"/>
      <c r="AI334" s="31">
        <f t="shared" si="153"/>
        <v>0</v>
      </c>
      <c r="AJ334" s="31">
        <f t="shared" si="167"/>
        <v>0</v>
      </c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2:49" s="306" customFormat="1" ht="13" outlineLevel="1">
      <c r="B335" s="458"/>
      <c r="C335" s="542"/>
      <c r="D335" s="24" t="s">
        <v>1712</v>
      </c>
      <c r="E335" s="542"/>
      <c r="F335" s="461"/>
      <c r="G335" s="360" t="s">
        <v>12</v>
      </c>
      <c r="H335" s="46" t="s">
        <v>13</v>
      </c>
      <c r="I335" s="48">
        <v>30</v>
      </c>
      <c r="J335" s="328">
        <v>30</v>
      </c>
      <c r="K335" s="327">
        <v>0</v>
      </c>
      <c r="L335" s="31" t="s">
        <v>1155</v>
      </c>
      <c r="M335" s="31" t="s">
        <v>1155</v>
      </c>
      <c r="N335" s="31" t="s">
        <v>1142</v>
      </c>
      <c r="O335" s="31" t="s">
        <v>1155</v>
      </c>
      <c r="P335" s="31" t="s">
        <v>1142</v>
      </c>
      <c r="Q335" s="31" t="s">
        <v>1155</v>
      </c>
      <c r="R335" s="542"/>
      <c r="S335" s="48"/>
      <c r="T335" s="31">
        <f t="shared" si="148"/>
        <v>0</v>
      </c>
      <c r="U335" s="616"/>
      <c r="V335" s="616"/>
      <c r="W335" s="31"/>
      <c r="X335" s="31">
        <f t="shared" si="149"/>
        <v>0</v>
      </c>
      <c r="Z335" s="31"/>
      <c r="AA335" s="31">
        <f t="shared" si="168"/>
        <v>0</v>
      </c>
      <c r="AB335" s="31"/>
      <c r="AC335" s="31">
        <f t="shared" si="165"/>
        <v>0</v>
      </c>
      <c r="AD335" s="616"/>
      <c r="AE335" s="31"/>
      <c r="AF335" s="31">
        <f t="shared" si="164"/>
        <v>0</v>
      </c>
      <c r="AG335" s="31">
        <f t="shared" si="166"/>
        <v>0</v>
      </c>
      <c r="AH335" s="616"/>
      <c r="AI335" s="31">
        <f t="shared" si="153"/>
        <v>0</v>
      </c>
      <c r="AJ335" s="31">
        <f t="shared" si="167"/>
        <v>0</v>
      </c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2:49" s="306" customFormat="1" ht="13" outlineLevel="1">
      <c r="B336" s="459"/>
      <c r="C336" s="543"/>
      <c r="D336" s="24" t="s">
        <v>1914</v>
      </c>
      <c r="E336" s="543"/>
      <c r="F336" s="462"/>
      <c r="G336" s="360" t="s">
        <v>12</v>
      </c>
      <c r="H336" s="46" t="s">
        <v>13</v>
      </c>
      <c r="I336" s="48">
        <v>10.200000000000001</v>
      </c>
      <c r="J336" s="328">
        <v>10</v>
      </c>
      <c r="K336" s="327">
        <v>0</v>
      </c>
      <c r="L336" s="31" t="s">
        <v>1155</v>
      </c>
      <c r="M336" s="31" t="s">
        <v>1155</v>
      </c>
      <c r="N336" s="31" t="s">
        <v>1142</v>
      </c>
      <c r="O336" s="31" t="s">
        <v>1155</v>
      </c>
      <c r="P336" s="31" t="s">
        <v>1142</v>
      </c>
      <c r="Q336" s="31" t="s">
        <v>1142</v>
      </c>
      <c r="R336" s="543"/>
      <c r="S336" s="48"/>
      <c r="T336" s="31">
        <f t="shared" si="148"/>
        <v>0</v>
      </c>
      <c r="U336" s="617"/>
      <c r="V336" s="617"/>
      <c r="W336" s="31"/>
      <c r="X336" s="31">
        <f t="shared" si="149"/>
        <v>0</v>
      </c>
      <c r="Z336" s="31"/>
      <c r="AA336" s="31">
        <f t="shared" si="168"/>
        <v>0</v>
      </c>
      <c r="AB336" s="31"/>
      <c r="AC336" s="31">
        <f t="shared" si="165"/>
        <v>0</v>
      </c>
      <c r="AD336" s="617"/>
      <c r="AE336" s="31"/>
      <c r="AF336" s="31">
        <f t="shared" si="164"/>
        <v>0</v>
      </c>
      <c r="AG336" s="31">
        <f t="shared" si="166"/>
        <v>0</v>
      </c>
      <c r="AH336" s="617"/>
      <c r="AI336" s="31">
        <f t="shared" si="153"/>
        <v>0</v>
      </c>
      <c r="AJ336" s="31">
        <f t="shared" si="167"/>
        <v>0</v>
      </c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2:49" s="306" customFormat="1" ht="13" outlineLevel="1">
      <c r="B337" s="457" t="s">
        <v>170</v>
      </c>
      <c r="C337" s="541" t="s">
        <v>1915</v>
      </c>
      <c r="D337" s="24" t="s">
        <v>1746</v>
      </c>
      <c r="E337" s="541" t="s">
        <v>1606</v>
      </c>
      <c r="F337" s="460">
        <v>43525</v>
      </c>
      <c r="G337" s="360" t="s">
        <v>12</v>
      </c>
      <c r="H337" s="46" t="s">
        <v>13</v>
      </c>
      <c r="I337" s="48">
        <v>4.8</v>
      </c>
      <c r="J337" s="328">
        <v>5</v>
      </c>
      <c r="K337" s="327">
        <v>0</v>
      </c>
      <c r="L337" s="31" t="s">
        <v>1155</v>
      </c>
      <c r="M337" s="31" t="s">
        <v>1155</v>
      </c>
      <c r="N337" s="31" t="s">
        <v>1142</v>
      </c>
      <c r="O337" s="31" t="s">
        <v>1155</v>
      </c>
      <c r="P337" s="31" t="s">
        <v>1708</v>
      </c>
      <c r="Q337" s="31" t="s">
        <v>1691</v>
      </c>
      <c r="R337" s="541" t="s">
        <v>1916</v>
      </c>
      <c r="S337" s="48"/>
      <c r="T337" s="31">
        <f t="shared" si="148"/>
        <v>0</v>
      </c>
      <c r="U337" s="615"/>
      <c r="V337" s="615"/>
      <c r="W337" s="31"/>
      <c r="X337" s="31">
        <f t="shared" si="149"/>
        <v>0</v>
      </c>
      <c r="Z337" s="31"/>
      <c r="AA337" s="31">
        <f t="shared" si="168"/>
        <v>0</v>
      </c>
      <c r="AB337" s="31"/>
      <c r="AC337" s="31">
        <f t="shared" si="165"/>
        <v>0</v>
      </c>
      <c r="AD337" s="615"/>
      <c r="AE337" s="31"/>
      <c r="AF337" s="31">
        <f t="shared" si="164"/>
        <v>0</v>
      </c>
      <c r="AG337" s="31">
        <f t="shared" si="166"/>
        <v>0</v>
      </c>
      <c r="AH337" s="615"/>
      <c r="AI337" s="31">
        <f t="shared" si="153"/>
        <v>0</v>
      </c>
      <c r="AJ337" s="31">
        <f t="shared" si="167"/>
        <v>0</v>
      </c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2:49" s="306" customFormat="1" ht="13" outlineLevel="1">
      <c r="B338" s="458"/>
      <c r="C338" s="542"/>
      <c r="D338" s="24" t="s">
        <v>1904</v>
      </c>
      <c r="E338" s="542"/>
      <c r="F338" s="461"/>
      <c r="G338" s="360" t="s">
        <v>12</v>
      </c>
      <c r="H338" s="46" t="s">
        <v>13</v>
      </c>
      <c r="I338" s="48">
        <v>45</v>
      </c>
      <c r="J338" s="328">
        <v>45</v>
      </c>
      <c r="K338" s="327">
        <v>0</v>
      </c>
      <c r="L338" s="31" t="s">
        <v>1155</v>
      </c>
      <c r="M338" s="31" t="s">
        <v>1155</v>
      </c>
      <c r="N338" s="31" t="s">
        <v>1142</v>
      </c>
      <c r="O338" s="31" t="s">
        <v>1155</v>
      </c>
      <c r="P338" s="31" t="s">
        <v>1142</v>
      </c>
      <c r="Q338" s="31" t="s">
        <v>1155</v>
      </c>
      <c r="R338" s="542"/>
      <c r="S338" s="48"/>
      <c r="T338" s="31">
        <f t="shared" si="148"/>
        <v>0</v>
      </c>
      <c r="U338" s="616"/>
      <c r="V338" s="616"/>
      <c r="W338" s="31"/>
      <c r="X338" s="31">
        <f t="shared" si="149"/>
        <v>0</v>
      </c>
      <c r="Z338" s="31"/>
      <c r="AA338" s="31">
        <f t="shared" si="168"/>
        <v>0</v>
      </c>
      <c r="AB338" s="31"/>
      <c r="AC338" s="31">
        <f t="shared" si="165"/>
        <v>0</v>
      </c>
      <c r="AD338" s="616"/>
      <c r="AE338" s="31"/>
      <c r="AF338" s="31">
        <f t="shared" si="164"/>
        <v>0</v>
      </c>
      <c r="AG338" s="31">
        <f t="shared" si="166"/>
        <v>0</v>
      </c>
      <c r="AH338" s="616"/>
      <c r="AI338" s="31">
        <f t="shared" si="153"/>
        <v>0</v>
      </c>
      <c r="AJ338" s="31">
        <f t="shared" si="167"/>
        <v>0</v>
      </c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2:49" s="306" customFormat="1" ht="13" outlineLevel="1">
      <c r="B339" s="458"/>
      <c r="C339" s="542"/>
      <c r="D339" s="24" t="s">
        <v>1900</v>
      </c>
      <c r="E339" s="542"/>
      <c r="F339" s="461"/>
      <c r="G339" s="360" t="s">
        <v>12</v>
      </c>
      <c r="H339" s="46" t="s">
        <v>13</v>
      </c>
      <c r="I339" s="48">
        <v>60</v>
      </c>
      <c r="J339" s="328">
        <v>60</v>
      </c>
      <c r="K339" s="327">
        <v>0</v>
      </c>
      <c r="L339" s="31" t="s">
        <v>1155</v>
      </c>
      <c r="M339" s="31" t="s">
        <v>1155</v>
      </c>
      <c r="N339" s="31" t="s">
        <v>1142</v>
      </c>
      <c r="O339" s="31" t="s">
        <v>1155</v>
      </c>
      <c r="P339" s="31" t="s">
        <v>1142</v>
      </c>
      <c r="Q339" s="31" t="s">
        <v>1155</v>
      </c>
      <c r="R339" s="542"/>
      <c r="S339" s="48"/>
      <c r="T339" s="31">
        <f t="shared" si="148"/>
        <v>0</v>
      </c>
      <c r="U339" s="616"/>
      <c r="V339" s="616"/>
      <c r="W339" s="31"/>
      <c r="X339" s="31">
        <f t="shared" si="149"/>
        <v>0</v>
      </c>
      <c r="Z339" s="31"/>
      <c r="AA339" s="31">
        <f t="shared" si="168"/>
        <v>0</v>
      </c>
      <c r="AB339" s="31"/>
      <c r="AC339" s="31">
        <f t="shared" si="165"/>
        <v>0</v>
      </c>
      <c r="AD339" s="616"/>
      <c r="AE339" s="31"/>
      <c r="AF339" s="31">
        <f t="shared" si="164"/>
        <v>0</v>
      </c>
      <c r="AG339" s="31">
        <f t="shared" si="166"/>
        <v>0</v>
      </c>
      <c r="AH339" s="616"/>
      <c r="AI339" s="31">
        <f t="shared" si="153"/>
        <v>0</v>
      </c>
      <c r="AJ339" s="31">
        <f t="shared" si="167"/>
        <v>0</v>
      </c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2:49" s="306" customFormat="1" ht="13" outlineLevel="1">
      <c r="B340" s="458"/>
      <c r="C340" s="542"/>
      <c r="D340" s="24" t="s">
        <v>1917</v>
      </c>
      <c r="E340" s="542"/>
      <c r="F340" s="461"/>
      <c r="G340" s="360" t="s">
        <v>12</v>
      </c>
      <c r="H340" s="46" t="s">
        <v>13</v>
      </c>
      <c r="I340" s="48">
        <v>30</v>
      </c>
      <c r="J340" s="328">
        <v>30</v>
      </c>
      <c r="K340" s="327">
        <v>0</v>
      </c>
      <c r="L340" s="31" t="s">
        <v>1155</v>
      </c>
      <c r="M340" s="31" t="s">
        <v>1155</v>
      </c>
      <c r="N340" s="31" t="s">
        <v>1142</v>
      </c>
      <c r="O340" s="31" t="s">
        <v>1155</v>
      </c>
      <c r="P340" s="31" t="s">
        <v>1142</v>
      </c>
      <c r="Q340" s="31" t="s">
        <v>1142</v>
      </c>
      <c r="R340" s="542"/>
      <c r="S340" s="48"/>
      <c r="T340" s="31">
        <f t="shared" si="148"/>
        <v>0</v>
      </c>
      <c r="U340" s="616"/>
      <c r="V340" s="616"/>
      <c r="W340" s="31"/>
      <c r="X340" s="31">
        <f t="shared" si="149"/>
        <v>0</v>
      </c>
      <c r="Z340" s="31"/>
      <c r="AA340" s="31">
        <f t="shared" si="168"/>
        <v>0</v>
      </c>
      <c r="AB340" s="31"/>
      <c r="AC340" s="31">
        <f t="shared" si="165"/>
        <v>0</v>
      </c>
      <c r="AD340" s="616"/>
      <c r="AE340" s="31"/>
      <c r="AF340" s="31">
        <f t="shared" si="164"/>
        <v>0</v>
      </c>
      <c r="AG340" s="31">
        <f t="shared" si="166"/>
        <v>0</v>
      </c>
      <c r="AH340" s="616"/>
      <c r="AI340" s="31">
        <f t="shared" si="153"/>
        <v>0</v>
      </c>
      <c r="AJ340" s="31">
        <f t="shared" si="167"/>
        <v>0</v>
      </c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2:49" s="306" customFormat="1" ht="13" outlineLevel="1">
      <c r="B341" s="459"/>
      <c r="C341" s="543"/>
      <c r="D341" s="24" t="s">
        <v>1894</v>
      </c>
      <c r="E341" s="543"/>
      <c r="F341" s="462"/>
      <c r="G341" s="360" t="s">
        <v>12</v>
      </c>
      <c r="H341" s="46" t="s">
        <v>13</v>
      </c>
      <c r="I341" s="48">
        <v>30</v>
      </c>
      <c r="J341" s="328">
        <v>30</v>
      </c>
      <c r="K341" s="327">
        <v>0</v>
      </c>
      <c r="L341" s="31" t="s">
        <v>1155</v>
      </c>
      <c r="M341" s="31" t="s">
        <v>1155</v>
      </c>
      <c r="N341" s="31" t="s">
        <v>1142</v>
      </c>
      <c r="O341" s="31" t="s">
        <v>1155</v>
      </c>
      <c r="P341" s="31" t="s">
        <v>1142</v>
      </c>
      <c r="Q341" s="31" t="s">
        <v>1142</v>
      </c>
      <c r="R341" s="543"/>
      <c r="S341" s="48"/>
      <c r="T341" s="31">
        <f t="shared" si="148"/>
        <v>0</v>
      </c>
      <c r="U341" s="617"/>
      <c r="V341" s="617"/>
      <c r="W341" s="31"/>
      <c r="X341" s="31">
        <f t="shared" si="149"/>
        <v>0</v>
      </c>
      <c r="Z341" s="31"/>
      <c r="AA341" s="31">
        <f t="shared" si="168"/>
        <v>0</v>
      </c>
      <c r="AB341" s="31"/>
      <c r="AC341" s="31">
        <f t="shared" si="165"/>
        <v>0</v>
      </c>
      <c r="AD341" s="617"/>
      <c r="AE341" s="31"/>
      <c r="AF341" s="31">
        <f t="shared" si="164"/>
        <v>0</v>
      </c>
      <c r="AG341" s="31">
        <f t="shared" si="166"/>
        <v>0</v>
      </c>
      <c r="AH341" s="617"/>
      <c r="AI341" s="31">
        <f t="shared" si="153"/>
        <v>0</v>
      </c>
      <c r="AJ341" s="31">
        <f t="shared" si="167"/>
        <v>0</v>
      </c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2:49" s="306" customFormat="1" ht="13" outlineLevel="1">
      <c r="B342" s="457" t="s">
        <v>1332</v>
      </c>
      <c r="C342" s="444" t="s">
        <v>1333</v>
      </c>
      <c r="D342" s="24" t="s">
        <v>1746</v>
      </c>
      <c r="E342" s="444" t="s">
        <v>151</v>
      </c>
      <c r="F342" s="460">
        <v>43619</v>
      </c>
      <c r="G342" s="360" t="s">
        <v>12</v>
      </c>
      <c r="H342" s="46" t="s">
        <v>13</v>
      </c>
      <c r="I342" s="48">
        <v>4.8</v>
      </c>
      <c r="J342" s="328">
        <v>5</v>
      </c>
      <c r="K342" s="327">
        <v>0</v>
      </c>
      <c r="L342" s="31" t="s">
        <v>1155</v>
      </c>
      <c r="M342" s="31" t="s">
        <v>1155</v>
      </c>
      <c r="N342" s="31" t="s">
        <v>1142</v>
      </c>
      <c r="O342" s="31" t="s">
        <v>1155</v>
      </c>
      <c r="P342" s="31" t="s">
        <v>1142</v>
      </c>
      <c r="Q342" s="31" t="s">
        <v>1155</v>
      </c>
      <c r="R342" s="444" t="s">
        <v>1191</v>
      </c>
      <c r="S342" s="218"/>
      <c r="T342" s="31">
        <f t="shared" si="148"/>
        <v>0</v>
      </c>
      <c r="U342" s="626"/>
      <c r="V342" s="626"/>
      <c r="W342" s="31"/>
      <c r="X342" s="31">
        <f t="shared" si="149"/>
        <v>0</v>
      </c>
      <c r="Z342" s="31"/>
      <c r="AA342" s="31">
        <f t="shared" si="168"/>
        <v>0</v>
      </c>
      <c r="AB342" s="31"/>
      <c r="AC342" s="31">
        <f t="shared" si="165"/>
        <v>0</v>
      </c>
      <c r="AD342" s="626"/>
      <c r="AE342" s="31"/>
      <c r="AF342" s="31">
        <f t="shared" si="164"/>
        <v>0</v>
      </c>
      <c r="AG342" s="31">
        <f t="shared" si="166"/>
        <v>0</v>
      </c>
      <c r="AH342" s="626"/>
      <c r="AI342" s="31">
        <f t="shared" si="153"/>
        <v>0</v>
      </c>
      <c r="AJ342" s="31">
        <f t="shared" si="167"/>
        <v>0</v>
      </c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2:49" s="306" customFormat="1" ht="13" outlineLevel="1">
      <c r="B343" s="458"/>
      <c r="C343" s="493"/>
      <c r="D343" s="24" t="s">
        <v>1918</v>
      </c>
      <c r="E343" s="493"/>
      <c r="F343" s="461"/>
      <c r="G343" s="360" t="s">
        <v>12</v>
      </c>
      <c r="H343" s="46" t="s">
        <v>13</v>
      </c>
      <c r="I343" s="48">
        <v>4.8</v>
      </c>
      <c r="J343" s="328">
        <v>5</v>
      </c>
      <c r="K343" s="327">
        <v>0</v>
      </c>
      <c r="L343" s="31" t="s">
        <v>1155</v>
      </c>
      <c r="M343" s="31" t="s">
        <v>1155</v>
      </c>
      <c r="N343" s="31" t="s">
        <v>1142</v>
      </c>
      <c r="O343" s="31" t="s">
        <v>1155</v>
      </c>
      <c r="P343" s="31" t="s">
        <v>1142</v>
      </c>
      <c r="Q343" s="31" t="s">
        <v>1155</v>
      </c>
      <c r="R343" s="493"/>
      <c r="S343" s="218"/>
      <c r="T343" s="31">
        <f t="shared" si="148"/>
        <v>0</v>
      </c>
      <c r="U343" s="627"/>
      <c r="V343" s="627"/>
      <c r="W343" s="31"/>
      <c r="X343" s="31">
        <f t="shared" si="149"/>
        <v>0</v>
      </c>
      <c r="Z343" s="31"/>
      <c r="AA343" s="31">
        <f t="shared" si="168"/>
        <v>0</v>
      </c>
      <c r="AB343" s="31"/>
      <c r="AC343" s="31">
        <f t="shared" si="165"/>
        <v>0</v>
      </c>
      <c r="AD343" s="627"/>
      <c r="AE343" s="31"/>
      <c r="AF343" s="31">
        <f t="shared" ref="AF343:AF357" si="169">IFERROR(COUNTIF(AK175:AT175,"S")/(COUNTIF(AK175:AT175,"V")+COUNTIF(AK175:AT175,"S")),0)</f>
        <v>0</v>
      </c>
      <c r="AG343" s="31">
        <f t="shared" si="166"/>
        <v>0</v>
      </c>
      <c r="AH343" s="627"/>
      <c r="AI343" s="31">
        <f t="shared" si="153"/>
        <v>0</v>
      </c>
      <c r="AJ343" s="31">
        <f t="shared" si="167"/>
        <v>0</v>
      </c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2:49" s="306" customFormat="1" ht="13" outlineLevel="1">
      <c r="B344" s="458"/>
      <c r="C344" s="493"/>
      <c r="D344" s="24" t="s">
        <v>1919</v>
      </c>
      <c r="E344" s="493"/>
      <c r="F344" s="461"/>
      <c r="G344" s="360" t="s">
        <v>12</v>
      </c>
      <c r="H344" s="46" t="s">
        <v>13</v>
      </c>
      <c r="I344" s="48">
        <v>10</v>
      </c>
      <c r="J344" s="328">
        <v>10</v>
      </c>
      <c r="K344" s="327">
        <v>0</v>
      </c>
      <c r="L344" s="31" t="s">
        <v>1155</v>
      </c>
      <c r="M344" s="31" t="s">
        <v>1155</v>
      </c>
      <c r="N344" s="31" t="s">
        <v>1142</v>
      </c>
      <c r="O344" s="31" t="s">
        <v>1155</v>
      </c>
      <c r="P344" s="31" t="s">
        <v>1142</v>
      </c>
      <c r="Q344" s="31" t="s">
        <v>1155</v>
      </c>
      <c r="R344" s="493"/>
      <c r="S344" s="218"/>
      <c r="T344" s="31">
        <f t="shared" si="148"/>
        <v>0</v>
      </c>
      <c r="U344" s="627"/>
      <c r="V344" s="627"/>
      <c r="W344" s="31"/>
      <c r="X344" s="31">
        <f t="shared" si="149"/>
        <v>0</v>
      </c>
      <c r="Z344" s="31"/>
      <c r="AA344" s="31">
        <f t="shared" si="168"/>
        <v>0</v>
      </c>
      <c r="AB344" s="31"/>
      <c r="AC344" s="31">
        <f t="shared" si="165"/>
        <v>0</v>
      </c>
      <c r="AD344" s="627"/>
      <c r="AE344" s="31"/>
      <c r="AF344" s="31">
        <f t="shared" si="169"/>
        <v>0</v>
      </c>
      <c r="AG344" s="31">
        <f t="shared" si="166"/>
        <v>0</v>
      </c>
      <c r="AH344" s="627"/>
      <c r="AI344" s="31">
        <f t="shared" si="153"/>
        <v>0</v>
      </c>
      <c r="AJ344" s="31">
        <f t="shared" si="167"/>
        <v>0</v>
      </c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2:49" s="306" customFormat="1" ht="13" outlineLevel="1">
      <c r="B345" s="458"/>
      <c r="C345" s="493"/>
      <c r="D345" s="24" t="s">
        <v>1920</v>
      </c>
      <c r="E345" s="493"/>
      <c r="F345" s="461"/>
      <c r="G345" s="360" t="s">
        <v>12</v>
      </c>
      <c r="H345" s="46" t="s">
        <v>13</v>
      </c>
      <c r="I345" s="48">
        <v>120</v>
      </c>
      <c r="J345" s="48">
        <v>120</v>
      </c>
      <c r="K345" s="327">
        <v>0</v>
      </c>
      <c r="L345" s="31" t="s">
        <v>1155</v>
      </c>
      <c r="M345" s="31" t="s">
        <v>1155</v>
      </c>
      <c r="N345" s="31" t="s">
        <v>1142</v>
      </c>
      <c r="O345" s="31" t="s">
        <v>1155</v>
      </c>
      <c r="P345" s="31" t="s">
        <v>1142</v>
      </c>
      <c r="Q345" s="31" t="s">
        <v>1155</v>
      </c>
      <c r="R345" s="493"/>
      <c r="S345" s="218"/>
      <c r="T345" s="31">
        <f t="shared" si="148"/>
        <v>0</v>
      </c>
      <c r="U345" s="627"/>
      <c r="V345" s="627"/>
      <c r="W345" s="31"/>
      <c r="X345" s="31">
        <f t="shared" si="149"/>
        <v>0</v>
      </c>
      <c r="Z345" s="31"/>
      <c r="AA345" s="31">
        <f t="shared" si="168"/>
        <v>0</v>
      </c>
      <c r="AB345" s="31"/>
      <c r="AC345" s="31">
        <f t="shared" si="165"/>
        <v>0</v>
      </c>
      <c r="AD345" s="627"/>
      <c r="AE345" s="31"/>
      <c r="AF345" s="31">
        <f t="shared" si="169"/>
        <v>0</v>
      </c>
      <c r="AG345" s="31">
        <f t="shared" si="166"/>
        <v>0</v>
      </c>
      <c r="AH345" s="627"/>
      <c r="AI345" s="31">
        <f t="shared" si="153"/>
        <v>0</v>
      </c>
      <c r="AJ345" s="31">
        <f t="shared" si="167"/>
        <v>0</v>
      </c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2:49" s="306" customFormat="1" ht="13" outlineLevel="1">
      <c r="B346" s="458"/>
      <c r="C346" s="493"/>
      <c r="D346" s="24" t="s">
        <v>1894</v>
      </c>
      <c r="E346" s="493"/>
      <c r="F346" s="461"/>
      <c r="G346" s="360" t="s">
        <v>12</v>
      </c>
      <c r="H346" s="46" t="s">
        <v>13</v>
      </c>
      <c r="I346" s="48">
        <v>150</v>
      </c>
      <c r="J346" s="48">
        <v>150</v>
      </c>
      <c r="K346" s="327">
        <v>0</v>
      </c>
      <c r="L346" s="31" t="s">
        <v>1155</v>
      </c>
      <c r="M346" s="31" t="s">
        <v>1155</v>
      </c>
      <c r="N346" s="31" t="s">
        <v>1142</v>
      </c>
      <c r="O346" s="31" t="s">
        <v>1155</v>
      </c>
      <c r="P346" s="31" t="s">
        <v>1142</v>
      </c>
      <c r="Q346" s="31" t="s">
        <v>1142</v>
      </c>
      <c r="R346" s="493"/>
      <c r="S346" s="218"/>
      <c r="T346" s="31">
        <f t="shared" si="148"/>
        <v>0</v>
      </c>
      <c r="U346" s="627"/>
      <c r="V346" s="627"/>
      <c r="W346" s="31"/>
      <c r="X346" s="31">
        <f t="shared" si="149"/>
        <v>0</v>
      </c>
      <c r="Z346" s="31"/>
      <c r="AA346" s="31">
        <f t="shared" si="168"/>
        <v>0</v>
      </c>
      <c r="AB346" s="31"/>
      <c r="AC346" s="31">
        <f t="shared" si="165"/>
        <v>0</v>
      </c>
      <c r="AD346" s="627"/>
      <c r="AE346" s="31"/>
      <c r="AF346" s="31">
        <f t="shared" si="169"/>
        <v>0</v>
      </c>
      <c r="AG346" s="31">
        <f t="shared" si="166"/>
        <v>0</v>
      </c>
      <c r="AH346" s="627"/>
      <c r="AI346" s="31">
        <f t="shared" si="153"/>
        <v>0</v>
      </c>
      <c r="AJ346" s="31">
        <f t="shared" si="167"/>
        <v>0</v>
      </c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2:49" s="306" customFormat="1" ht="13" outlineLevel="1">
      <c r="B347" s="458"/>
      <c r="C347" s="493"/>
      <c r="D347" s="24" t="s">
        <v>1921</v>
      </c>
      <c r="E347" s="493"/>
      <c r="F347" s="461"/>
      <c r="G347" s="360" t="s">
        <v>12</v>
      </c>
      <c r="H347" s="46" t="s">
        <v>13</v>
      </c>
      <c r="I347" s="48">
        <v>130</v>
      </c>
      <c r="J347" s="328">
        <v>10</v>
      </c>
      <c r="K347" s="327">
        <v>0</v>
      </c>
      <c r="L347" s="31" t="s">
        <v>1155</v>
      </c>
      <c r="M347" s="31" t="s">
        <v>1155</v>
      </c>
      <c r="N347" s="31" t="s">
        <v>1142</v>
      </c>
      <c r="O347" s="31" t="s">
        <v>1155</v>
      </c>
      <c r="P347" s="31" t="s">
        <v>1142</v>
      </c>
      <c r="Q347" s="31" t="s">
        <v>1142</v>
      </c>
      <c r="R347" s="493"/>
      <c r="S347" s="218"/>
      <c r="T347" s="31">
        <f t="shared" si="148"/>
        <v>0</v>
      </c>
      <c r="U347" s="627"/>
      <c r="V347" s="627"/>
      <c r="W347" s="31"/>
      <c r="X347" s="31">
        <f t="shared" si="149"/>
        <v>0</v>
      </c>
      <c r="Z347" s="31"/>
      <c r="AA347" s="31">
        <f t="shared" si="168"/>
        <v>0</v>
      </c>
      <c r="AB347" s="31"/>
      <c r="AC347" s="31">
        <f t="shared" si="165"/>
        <v>0</v>
      </c>
      <c r="AD347" s="627"/>
      <c r="AE347" s="31"/>
      <c r="AF347" s="31">
        <f t="shared" si="169"/>
        <v>0</v>
      </c>
      <c r="AG347" s="31">
        <f t="shared" si="166"/>
        <v>0</v>
      </c>
      <c r="AH347" s="627"/>
      <c r="AI347" s="31">
        <f t="shared" si="153"/>
        <v>0</v>
      </c>
      <c r="AJ347" s="31">
        <f t="shared" si="167"/>
        <v>0</v>
      </c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2:49" s="306" customFormat="1" ht="13" outlineLevel="1">
      <c r="B348" s="459"/>
      <c r="C348" s="445"/>
      <c r="D348" s="24" t="s">
        <v>454</v>
      </c>
      <c r="E348" s="445"/>
      <c r="F348" s="462"/>
      <c r="G348" s="360" t="s">
        <v>12</v>
      </c>
      <c r="H348" s="46" t="s">
        <v>13</v>
      </c>
      <c r="I348" s="48">
        <v>125</v>
      </c>
      <c r="J348" s="328">
        <v>5</v>
      </c>
      <c r="K348" s="327">
        <v>0</v>
      </c>
      <c r="L348" s="31" t="s">
        <v>1155</v>
      </c>
      <c r="M348" s="31" t="s">
        <v>1155</v>
      </c>
      <c r="N348" s="31" t="s">
        <v>1142</v>
      </c>
      <c r="O348" s="31" t="s">
        <v>1155</v>
      </c>
      <c r="P348" s="31" t="s">
        <v>1142</v>
      </c>
      <c r="Q348" s="31" t="s">
        <v>1142</v>
      </c>
      <c r="R348" s="445"/>
      <c r="S348" s="218"/>
      <c r="T348" s="31">
        <f t="shared" si="148"/>
        <v>0</v>
      </c>
      <c r="U348" s="628"/>
      <c r="V348" s="628"/>
      <c r="W348" s="31"/>
      <c r="X348" s="31">
        <f t="shared" si="149"/>
        <v>0</v>
      </c>
      <c r="Z348" s="31"/>
      <c r="AA348" s="31">
        <f t="shared" si="168"/>
        <v>0</v>
      </c>
      <c r="AB348" s="31"/>
      <c r="AC348" s="31">
        <f t="shared" si="165"/>
        <v>0</v>
      </c>
      <c r="AD348" s="628"/>
      <c r="AE348" s="31"/>
      <c r="AF348" s="31">
        <f t="shared" si="169"/>
        <v>0</v>
      </c>
      <c r="AG348" s="31">
        <f t="shared" si="166"/>
        <v>0</v>
      </c>
      <c r="AH348" s="628"/>
      <c r="AI348" s="31">
        <f t="shared" si="153"/>
        <v>0</v>
      </c>
      <c r="AJ348" s="31">
        <f t="shared" si="167"/>
        <v>0</v>
      </c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2:49" s="306" customFormat="1" ht="13" outlineLevel="1">
      <c r="B349" s="457" t="s">
        <v>171</v>
      </c>
      <c r="C349" s="541" t="s">
        <v>1922</v>
      </c>
      <c r="D349" s="24" t="s">
        <v>1746</v>
      </c>
      <c r="E349" s="541" t="s">
        <v>1923</v>
      </c>
      <c r="F349" s="460">
        <v>43546</v>
      </c>
      <c r="G349" s="360" t="s">
        <v>2671</v>
      </c>
      <c r="H349" s="46" t="s">
        <v>13</v>
      </c>
      <c r="I349" s="48">
        <v>30</v>
      </c>
      <c r="J349" s="328">
        <v>0</v>
      </c>
      <c r="K349" s="327">
        <v>0</v>
      </c>
      <c r="L349" s="31" t="s">
        <v>1155</v>
      </c>
      <c r="M349" s="31" t="s">
        <v>1155</v>
      </c>
      <c r="N349" s="31" t="s">
        <v>1142</v>
      </c>
      <c r="O349" s="31" t="s">
        <v>1155</v>
      </c>
      <c r="P349" s="31" t="s">
        <v>1708</v>
      </c>
      <c r="Q349" s="31" t="s">
        <v>1691</v>
      </c>
      <c r="R349" s="541" t="s">
        <v>1181</v>
      </c>
      <c r="S349" s="48"/>
      <c r="T349" s="31">
        <f t="shared" si="148"/>
        <v>0</v>
      </c>
      <c r="U349" s="615"/>
      <c r="V349" s="615"/>
      <c r="W349" s="31"/>
      <c r="X349" s="31">
        <f t="shared" si="149"/>
        <v>0</v>
      </c>
      <c r="Z349" s="31"/>
      <c r="AA349" s="31">
        <f t="shared" si="168"/>
        <v>0</v>
      </c>
      <c r="AB349" s="31"/>
      <c r="AC349" s="31">
        <f t="shared" si="165"/>
        <v>0</v>
      </c>
      <c r="AD349" s="615"/>
      <c r="AE349" s="31"/>
      <c r="AF349" s="31">
        <f t="shared" si="169"/>
        <v>0</v>
      </c>
      <c r="AG349" s="31">
        <f t="shared" si="166"/>
        <v>0</v>
      </c>
      <c r="AH349" s="615"/>
      <c r="AI349" s="31">
        <f t="shared" si="153"/>
        <v>0</v>
      </c>
      <c r="AJ349" s="31">
        <f t="shared" si="167"/>
        <v>0</v>
      </c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2:49" s="306" customFormat="1" ht="13" outlineLevel="1">
      <c r="B350" s="458"/>
      <c r="C350" s="542"/>
      <c r="D350" s="24" t="s">
        <v>1924</v>
      </c>
      <c r="E350" s="542"/>
      <c r="F350" s="461"/>
      <c r="G350" s="360" t="s">
        <v>2671</v>
      </c>
      <c r="H350" s="46" t="s">
        <v>13</v>
      </c>
      <c r="I350" s="48">
        <v>310.2</v>
      </c>
      <c r="J350" s="328">
        <v>0</v>
      </c>
      <c r="K350" s="327">
        <v>0</v>
      </c>
      <c r="L350" s="31" t="s">
        <v>1695</v>
      </c>
      <c r="M350" s="31" t="s">
        <v>1691</v>
      </c>
      <c r="N350" s="31" t="s">
        <v>1761</v>
      </c>
      <c r="O350" s="31" t="s">
        <v>1703</v>
      </c>
      <c r="P350" s="31" t="s">
        <v>1693</v>
      </c>
      <c r="Q350" s="31" t="s">
        <v>1703</v>
      </c>
      <c r="R350" s="542"/>
      <c r="S350" s="48"/>
      <c r="T350" s="31">
        <f t="shared" si="148"/>
        <v>0</v>
      </c>
      <c r="U350" s="616"/>
      <c r="V350" s="616"/>
      <c r="W350" s="31"/>
      <c r="X350" s="31">
        <f t="shared" si="149"/>
        <v>0</v>
      </c>
      <c r="Z350" s="31"/>
      <c r="AA350" s="31">
        <f t="shared" si="168"/>
        <v>0</v>
      </c>
      <c r="AB350" s="31"/>
      <c r="AC350" s="31">
        <f t="shared" si="165"/>
        <v>0</v>
      </c>
      <c r="AD350" s="616"/>
      <c r="AE350" s="31"/>
      <c r="AF350" s="31">
        <f t="shared" si="169"/>
        <v>0</v>
      </c>
      <c r="AG350" s="31">
        <f t="shared" si="166"/>
        <v>0</v>
      </c>
      <c r="AH350" s="616"/>
      <c r="AI350" s="31">
        <f t="shared" si="153"/>
        <v>0</v>
      </c>
      <c r="AJ350" s="31">
        <f t="shared" si="167"/>
        <v>0</v>
      </c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2:49" s="306" customFormat="1" ht="13" outlineLevel="1">
      <c r="B351" s="458"/>
      <c r="C351" s="542"/>
      <c r="D351" s="24" t="s">
        <v>1925</v>
      </c>
      <c r="E351" s="542"/>
      <c r="F351" s="461"/>
      <c r="G351" s="360" t="s">
        <v>2671</v>
      </c>
      <c r="H351" s="46" t="s">
        <v>13</v>
      </c>
      <c r="I351" s="48">
        <v>160.19999999999999</v>
      </c>
      <c r="J351" s="328">
        <v>0</v>
      </c>
      <c r="K351" s="327">
        <v>0</v>
      </c>
      <c r="L351" s="31" t="s">
        <v>1695</v>
      </c>
      <c r="M351" s="31" t="s">
        <v>1691</v>
      </c>
      <c r="N351" s="31" t="s">
        <v>1761</v>
      </c>
      <c r="O351" s="31" t="s">
        <v>1703</v>
      </c>
      <c r="P351" s="31" t="s">
        <v>1693</v>
      </c>
      <c r="Q351" s="31" t="s">
        <v>1703</v>
      </c>
      <c r="R351" s="542"/>
      <c r="S351" s="48"/>
      <c r="T351" s="31">
        <f t="shared" si="148"/>
        <v>0</v>
      </c>
      <c r="U351" s="616"/>
      <c r="V351" s="616"/>
      <c r="W351" s="31"/>
      <c r="X351" s="31">
        <f t="shared" si="149"/>
        <v>0</v>
      </c>
      <c r="Z351" s="31"/>
      <c r="AA351" s="31">
        <f t="shared" si="168"/>
        <v>0</v>
      </c>
      <c r="AB351" s="31"/>
      <c r="AC351" s="31">
        <f t="shared" si="165"/>
        <v>0</v>
      </c>
      <c r="AD351" s="616"/>
      <c r="AE351" s="31"/>
      <c r="AF351" s="31">
        <f t="shared" si="169"/>
        <v>0</v>
      </c>
      <c r="AG351" s="31">
        <f t="shared" si="166"/>
        <v>0</v>
      </c>
      <c r="AH351" s="616"/>
      <c r="AI351" s="31">
        <f t="shared" si="153"/>
        <v>0</v>
      </c>
      <c r="AJ351" s="31">
        <f t="shared" si="167"/>
        <v>0</v>
      </c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2:49" s="306" customFormat="1" ht="13" outlineLevel="1">
      <c r="B352" s="458"/>
      <c r="C352" s="542"/>
      <c r="D352" s="24" t="s">
        <v>1926</v>
      </c>
      <c r="E352" s="542"/>
      <c r="F352" s="461"/>
      <c r="G352" s="360" t="s">
        <v>2671</v>
      </c>
      <c r="H352" s="46" t="s">
        <v>13</v>
      </c>
      <c r="I352" s="48">
        <v>30</v>
      </c>
      <c r="J352" s="328">
        <v>600</v>
      </c>
      <c r="K352" s="327">
        <v>0</v>
      </c>
      <c r="L352" s="31" t="s">
        <v>1695</v>
      </c>
      <c r="M352" s="31" t="s">
        <v>1691</v>
      </c>
      <c r="N352" s="31" t="s">
        <v>1761</v>
      </c>
      <c r="O352" s="31" t="s">
        <v>1703</v>
      </c>
      <c r="P352" s="31" t="s">
        <v>1693</v>
      </c>
      <c r="Q352" s="31" t="s">
        <v>1693</v>
      </c>
      <c r="R352" s="542"/>
      <c r="S352" s="48"/>
      <c r="T352" s="31">
        <f t="shared" si="148"/>
        <v>0</v>
      </c>
      <c r="U352" s="616"/>
      <c r="V352" s="616"/>
      <c r="W352" s="31"/>
      <c r="X352" s="31">
        <f t="shared" si="149"/>
        <v>0</v>
      </c>
      <c r="Z352" s="31"/>
      <c r="AA352" s="31">
        <f t="shared" si="168"/>
        <v>0</v>
      </c>
      <c r="AB352" s="31"/>
      <c r="AC352" s="31">
        <f t="shared" si="165"/>
        <v>0</v>
      </c>
      <c r="AD352" s="616"/>
      <c r="AE352" s="31"/>
      <c r="AF352" s="31">
        <f t="shared" si="169"/>
        <v>0</v>
      </c>
      <c r="AG352" s="31">
        <f t="shared" si="166"/>
        <v>0</v>
      </c>
      <c r="AH352" s="616"/>
      <c r="AI352" s="31">
        <f t="shared" si="153"/>
        <v>0</v>
      </c>
      <c r="AJ352" s="31">
        <f t="shared" si="167"/>
        <v>0</v>
      </c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2:49" s="306" customFormat="1" ht="13" outlineLevel="1">
      <c r="B353" s="459"/>
      <c r="C353" s="543"/>
      <c r="D353" s="24" t="s">
        <v>1927</v>
      </c>
      <c r="E353" s="543"/>
      <c r="F353" s="462"/>
      <c r="G353" s="360" t="s">
        <v>2671</v>
      </c>
      <c r="H353" s="46" t="s">
        <v>13</v>
      </c>
      <c r="I353" s="48">
        <v>60</v>
      </c>
      <c r="J353" s="328">
        <v>5400</v>
      </c>
      <c r="K353" s="327">
        <v>0</v>
      </c>
      <c r="L353" s="31" t="s">
        <v>1695</v>
      </c>
      <c r="M353" s="31" t="s">
        <v>1691</v>
      </c>
      <c r="N353" s="31" t="s">
        <v>1761</v>
      </c>
      <c r="O353" s="31" t="s">
        <v>1703</v>
      </c>
      <c r="P353" s="31" t="s">
        <v>1693</v>
      </c>
      <c r="Q353" s="31" t="s">
        <v>1693</v>
      </c>
      <c r="R353" s="543"/>
      <c r="S353" s="48"/>
      <c r="T353" s="31">
        <f t="shared" si="148"/>
        <v>0</v>
      </c>
      <c r="U353" s="617"/>
      <c r="V353" s="617"/>
      <c r="W353" s="31"/>
      <c r="X353" s="31">
        <f t="shared" si="149"/>
        <v>0</v>
      </c>
      <c r="Z353" s="31"/>
      <c r="AA353" s="31">
        <f t="shared" si="168"/>
        <v>0</v>
      </c>
      <c r="AB353" s="31"/>
      <c r="AC353" s="31">
        <f t="shared" si="165"/>
        <v>0</v>
      </c>
      <c r="AD353" s="617"/>
      <c r="AE353" s="31"/>
      <c r="AF353" s="31">
        <f t="shared" si="169"/>
        <v>0</v>
      </c>
      <c r="AG353" s="31">
        <f t="shared" si="166"/>
        <v>0</v>
      </c>
      <c r="AH353" s="617"/>
      <c r="AI353" s="31">
        <f t="shared" si="153"/>
        <v>0</v>
      </c>
      <c r="AJ353" s="31">
        <f t="shared" si="167"/>
        <v>0</v>
      </c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2:49" s="306" customFormat="1" ht="13" outlineLevel="1">
      <c r="B354" s="457" t="s">
        <v>174</v>
      </c>
      <c r="C354" s="541" t="s">
        <v>1928</v>
      </c>
      <c r="D354" s="24" t="s">
        <v>1805</v>
      </c>
      <c r="E354" s="541" t="s">
        <v>1929</v>
      </c>
      <c r="F354" s="460">
        <v>43528</v>
      </c>
      <c r="G354" s="360" t="s">
        <v>12</v>
      </c>
      <c r="H354" s="46" t="s">
        <v>13</v>
      </c>
      <c r="I354" s="31">
        <v>4.8</v>
      </c>
      <c r="J354" s="329">
        <v>125</v>
      </c>
      <c r="K354" s="327">
        <v>0</v>
      </c>
      <c r="L354" s="31" t="s">
        <v>1703</v>
      </c>
      <c r="M354" s="31" t="s">
        <v>1703</v>
      </c>
      <c r="N354" s="31" t="s">
        <v>1693</v>
      </c>
      <c r="O354" s="31" t="s">
        <v>1142</v>
      </c>
      <c r="P354" s="174" t="s">
        <v>1176</v>
      </c>
      <c r="Q354" s="31" t="s">
        <v>1155</v>
      </c>
      <c r="R354" s="541" t="s">
        <v>1930</v>
      </c>
      <c r="S354" s="48"/>
      <c r="T354" s="31">
        <f t="shared" si="148"/>
        <v>0</v>
      </c>
      <c r="U354" s="615"/>
      <c r="V354" s="615"/>
      <c r="W354" s="31"/>
      <c r="X354" s="31">
        <f t="shared" si="149"/>
        <v>0</v>
      </c>
      <c r="Z354" s="31"/>
      <c r="AA354" s="31">
        <f t="shared" si="168"/>
        <v>0</v>
      </c>
      <c r="AB354" s="31"/>
      <c r="AC354" s="31">
        <f t="shared" si="165"/>
        <v>0</v>
      </c>
      <c r="AD354" s="615"/>
      <c r="AE354" s="31"/>
      <c r="AF354" s="31">
        <f t="shared" si="169"/>
        <v>0</v>
      </c>
      <c r="AG354" s="31">
        <f t="shared" si="166"/>
        <v>0</v>
      </c>
      <c r="AH354" s="615"/>
      <c r="AI354" s="31">
        <f t="shared" si="153"/>
        <v>0</v>
      </c>
      <c r="AJ354" s="31">
        <f t="shared" si="167"/>
        <v>0</v>
      </c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2:49" s="306" customFormat="1" ht="13" outlineLevel="1">
      <c r="B355" s="459"/>
      <c r="C355" s="543"/>
      <c r="D355" s="24" t="s">
        <v>1931</v>
      </c>
      <c r="E355" s="543"/>
      <c r="F355" s="462"/>
      <c r="G355" s="360" t="s">
        <v>12</v>
      </c>
      <c r="H355" s="46" t="s">
        <v>13</v>
      </c>
      <c r="I355" s="31">
        <v>150</v>
      </c>
      <c r="J355" s="329">
        <v>150</v>
      </c>
      <c r="K355" s="327">
        <v>0</v>
      </c>
      <c r="L355" s="31" t="s">
        <v>1695</v>
      </c>
      <c r="M355" s="31" t="s">
        <v>1691</v>
      </c>
      <c r="N355" s="31" t="s">
        <v>1761</v>
      </c>
      <c r="O355" s="31" t="s">
        <v>1693</v>
      </c>
      <c r="P355" s="174" t="s">
        <v>1839</v>
      </c>
      <c r="Q355" s="31" t="s">
        <v>1703</v>
      </c>
      <c r="R355" s="543"/>
      <c r="S355" s="48"/>
      <c r="T355" s="31">
        <f t="shared" si="148"/>
        <v>0</v>
      </c>
      <c r="U355" s="617"/>
      <c r="V355" s="617"/>
      <c r="W355" s="31"/>
      <c r="X355" s="31">
        <f t="shared" si="149"/>
        <v>0</v>
      </c>
      <c r="Z355" s="31"/>
      <c r="AA355" s="31">
        <f t="shared" si="168"/>
        <v>0</v>
      </c>
      <c r="AB355" s="31"/>
      <c r="AC355" s="31">
        <f t="shared" si="165"/>
        <v>0</v>
      </c>
      <c r="AD355" s="617"/>
      <c r="AE355" s="31"/>
      <c r="AF355" s="31">
        <f t="shared" si="169"/>
        <v>0</v>
      </c>
      <c r="AG355" s="31">
        <f t="shared" si="166"/>
        <v>0</v>
      </c>
      <c r="AH355" s="617"/>
      <c r="AI355" s="31">
        <f t="shared" si="153"/>
        <v>0</v>
      </c>
      <c r="AJ355" s="31">
        <f t="shared" si="167"/>
        <v>0</v>
      </c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2:49" s="306" customFormat="1" ht="13.75" customHeight="1" outlineLevel="1">
      <c r="B356" s="457" t="s">
        <v>176</v>
      </c>
      <c r="C356" s="541" t="s">
        <v>1932</v>
      </c>
      <c r="D356" s="32" t="s">
        <v>1805</v>
      </c>
      <c r="E356" s="541" t="s">
        <v>1933</v>
      </c>
      <c r="F356" s="460">
        <v>43311</v>
      </c>
      <c r="G356" s="360" t="s">
        <v>12</v>
      </c>
      <c r="H356" s="46" t="s">
        <v>24</v>
      </c>
      <c r="I356" s="31">
        <v>5</v>
      </c>
      <c r="J356" s="329">
        <v>120</v>
      </c>
      <c r="K356" s="327">
        <v>0</v>
      </c>
      <c r="L356" s="31" t="s">
        <v>1703</v>
      </c>
      <c r="M356" s="31" t="s">
        <v>1703</v>
      </c>
      <c r="N356" s="31" t="s">
        <v>1693</v>
      </c>
      <c r="O356" s="31" t="s">
        <v>1142</v>
      </c>
      <c r="P356" s="174" t="s">
        <v>1176</v>
      </c>
      <c r="Q356" s="31" t="s">
        <v>1155</v>
      </c>
      <c r="R356" s="541" t="s">
        <v>1934</v>
      </c>
      <c r="S356" s="48"/>
      <c r="T356" s="31">
        <f t="shared" si="148"/>
        <v>0</v>
      </c>
      <c r="U356" s="615"/>
      <c r="V356" s="615"/>
      <c r="W356" s="31"/>
      <c r="X356" s="31">
        <f t="shared" si="149"/>
        <v>0</v>
      </c>
      <c r="Z356" s="31"/>
      <c r="AA356" s="31">
        <f t="shared" si="168"/>
        <v>0</v>
      </c>
      <c r="AB356" s="31"/>
      <c r="AC356" s="31">
        <f t="shared" si="165"/>
        <v>0</v>
      </c>
      <c r="AD356" s="615"/>
      <c r="AE356" s="31"/>
      <c r="AF356" s="31">
        <f t="shared" si="169"/>
        <v>0</v>
      </c>
      <c r="AG356" s="31">
        <f t="shared" si="166"/>
        <v>0</v>
      </c>
      <c r="AH356" s="615"/>
      <c r="AI356" s="31">
        <f t="shared" si="153"/>
        <v>0</v>
      </c>
      <c r="AJ356" s="31">
        <f t="shared" si="167"/>
        <v>0</v>
      </c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2:49" s="306" customFormat="1" ht="13" outlineLevel="1">
      <c r="B357" s="458"/>
      <c r="C357" s="542"/>
      <c r="D357" s="32" t="s">
        <v>1935</v>
      </c>
      <c r="E357" s="542"/>
      <c r="F357" s="461"/>
      <c r="G357" s="360" t="s">
        <v>12</v>
      </c>
      <c r="H357" s="46" t="s">
        <v>24</v>
      </c>
      <c r="I357" s="31">
        <v>30</v>
      </c>
      <c r="J357" s="329">
        <v>30</v>
      </c>
      <c r="K357" s="327">
        <v>0</v>
      </c>
      <c r="L357" s="31" t="s">
        <v>1695</v>
      </c>
      <c r="M357" s="31" t="s">
        <v>1691</v>
      </c>
      <c r="N357" s="31" t="s">
        <v>1761</v>
      </c>
      <c r="O357" s="31" t="s">
        <v>1693</v>
      </c>
      <c r="P357" s="174" t="s">
        <v>1839</v>
      </c>
      <c r="Q357" s="31" t="s">
        <v>1703</v>
      </c>
      <c r="R357" s="542"/>
      <c r="S357" s="48"/>
      <c r="T357" s="31">
        <f t="shared" si="148"/>
        <v>0</v>
      </c>
      <c r="U357" s="616"/>
      <c r="V357" s="616"/>
      <c r="W357" s="31"/>
      <c r="X357" s="31">
        <f t="shared" si="149"/>
        <v>0</v>
      </c>
      <c r="Z357" s="31"/>
      <c r="AA357" s="31">
        <f t="shared" si="168"/>
        <v>0</v>
      </c>
      <c r="AB357" s="31"/>
      <c r="AC357" s="31">
        <f t="shared" si="165"/>
        <v>0</v>
      </c>
      <c r="AD357" s="616"/>
      <c r="AE357" s="31"/>
      <c r="AF357" s="31">
        <f t="shared" si="169"/>
        <v>0</v>
      </c>
      <c r="AG357" s="31">
        <f t="shared" si="166"/>
        <v>0</v>
      </c>
      <c r="AH357" s="616"/>
      <c r="AI357" s="31">
        <f t="shared" si="153"/>
        <v>0</v>
      </c>
      <c r="AJ357" s="31">
        <f t="shared" si="167"/>
        <v>0</v>
      </c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2:49" s="306" customFormat="1" ht="13" outlineLevel="1">
      <c r="B358" s="458"/>
      <c r="C358" s="542"/>
      <c r="D358" s="32" t="s">
        <v>2674</v>
      </c>
      <c r="E358" s="542"/>
      <c r="F358" s="461"/>
      <c r="G358" s="360" t="s">
        <v>12</v>
      </c>
      <c r="H358" s="46" t="s">
        <v>24</v>
      </c>
      <c r="I358" s="31">
        <v>60</v>
      </c>
      <c r="J358" s="329">
        <v>60</v>
      </c>
      <c r="K358" s="327">
        <v>0</v>
      </c>
      <c r="L358" s="31" t="s">
        <v>1139</v>
      </c>
      <c r="M358" s="31" t="s">
        <v>1139</v>
      </c>
      <c r="N358" s="31" t="s">
        <v>1140</v>
      </c>
      <c r="O358" s="31" t="s">
        <v>1140</v>
      </c>
      <c r="P358" s="174" t="s">
        <v>1176</v>
      </c>
      <c r="Q358" s="31" t="s">
        <v>1139</v>
      </c>
      <c r="R358" s="542"/>
      <c r="S358" s="48"/>
      <c r="T358" s="31">
        <f t="shared" ref="T358" si="170">SUMIF(S358,"Y",I358)</f>
        <v>0</v>
      </c>
      <c r="U358" s="616"/>
      <c r="V358" s="616"/>
      <c r="W358" s="31"/>
      <c r="X358" s="31">
        <f t="shared" ref="X358" si="171">T358*W358</f>
        <v>0</v>
      </c>
      <c r="Z358" s="31"/>
      <c r="AA358" s="31">
        <f t="shared" ref="AA358" si="172">SUMIF(Z358,"Y",K358)*W358</f>
        <v>0</v>
      </c>
      <c r="AB358" s="31"/>
      <c r="AC358" s="31">
        <f t="shared" ref="AC358" si="173">(I358-AA358)*COUNTIF(AK358:AT358,"L")</f>
        <v>0</v>
      </c>
      <c r="AD358" s="616"/>
      <c r="AE358" s="31"/>
      <c r="AF358" s="31">
        <f>IFERROR(COUNTIF(AK189:AT189,"S")/(COUNTIF(AK189:AT189,"V")+COUNTIF(AK189:AT189,"S")),0)</f>
        <v>0</v>
      </c>
      <c r="AG358" s="31">
        <f t="shared" ref="AG358" si="174">(X358-AA358-AC358)*AF358</f>
        <v>0</v>
      </c>
      <c r="AH358" s="616"/>
      <c r="AI358" s="31">
        <f t="shared" ref="AI358" si="175">COUNTIF(AK358:AT358,"V")</f>
        <v>0</v>
      </c>
      <c r="AJ358" s="31">
        <f t="shared" ref="AJ358" si="176">X358-AA358-AC358-AG358</f>
        <v>0</v>
      </c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2:49" s="306" customFormat="1" ht="13" outlineLevel="1">
      <c r="B359" s="459"/>
      <c r="C359" s="543"/>
      <c r="D359" s="32" t="s">
        <v>2673</v>
      </c>
      <c r="E359" s="543"/>
      <c r="F359" s="462"/>
      <c r="G359" s="360" t="s">
        <v>12</v>
      </c>
      <c r="H359" s="46" t="s">
        <v>24</v>
      </c>
      <c r="I359" s="31">
        <v>90</v>
      </c>
      <c r="J359" s="329">
        <v>90</v>
      </c>
      <c r="K359" s="327">
        <v>0</v>
      </c>
      <c r="L359" s="31" t="s">
        <v>1695</v>
      </c>
      <c r="M359" s="31" t="s">
        <v>1691</v>
      </c>
      <c r="N359" s="31" t="s">
        <v>1761</v>
      </c>
      <c r="O359" s="31" t="s">
        <v>1693</v>
      </c>
      <c r="P359" s="174" t="s">
        <v>1839</v>
      </c>
      <c r="Q359" s="31" t="s">
        <v>1703</v>
      </c>
      <c r="R359" s="543"/>
      <c r="S359" s="48"/>
      <c r="T359" s="31">
        <f t="shared" si="148"/>
        <v>0</v>
      </c>
      <c r="U359" s="617"/>
      <c r="V359" s="617"/>
      <c r="W359" s="31"/>
      <c r="X359" s="31">
        <f t="shared" si="149"/>
        <v>0</v>
      </c>
      <c r="Z359" s="31"/>
      <c r="AA359" s="31">
        <f t="shared" si="168"/>
        <v>0</v>
      </c>
      <c r="AB359" s="31"/>
      <c r="AC359" s="31">
        <f t="shared" si="165"/>
        <v>0</v>
      </c>
      <c r="AD359" s="617"/>
      <c r="AE359" s="31"/>
      <c r="AF359" s="31">
        <f>IFERROR(COUNTIF(AK190:AT190,"S")/(COUNTIF(AK190:AT190,"V")+COUNTIF(AK190:AT190,"S")),0)</f>
        <v>0</v>
      </c>
      <c r="AG359" s="31">
        <f t="shared" si="166"/>
        <v>0</v>
      </c>
      <c r="AH359" s="617"/>
      <c r="AI359" s="31">
        <f t="shared" si="153"/>
        <v>0</v>
      </c>
      <c r="AJ359" s="31">
        <f t="shared" si="167"/>
        <v>0</v>
      </c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2:49" s="306" customFormat="1" ht="13" outlineLevel="1">
      <c r="B360" s="457" t="s">
        <v>181</v>
      </c>
      <c r="C360" s="481" t="s">
        <v>1334</v>
      </c>
      <c r="D360" s="32" t="s">
        <v>1746</v>
      </c>
      <c r="E360" s="550" t="s">
        <v>985</v>
      </c>
      <c r="F360" s="460">
        <v>43795</v>
      </c>
      <c r="G360" s="360" t="s">
        <v>12</v>
      </c>
      <c r="H360" s="46" t="s">
        <v>13</v>
      </c>
      <c r="I360" s="31">
        <v>4.8</v>
      </c>
      <c r="J360" s="329">
        <v>125</v>
      </c>
      <c r="K360" s="327">
        <v>0</v>
      </c>
      <c r="L360" s="31" t="s">
        <v>1759</v>
      </c>
      <c r="M360" s="31" t="s">
        <v>1703</v>
      </c>
      <c r="N360" s="31" t="s">
        <v>1693</v>
      </c>
      <c r="O360" s="31" t="s">
        <v>1693</v>
      </c>
      <c r="P360" s="174" t="s">
        <v>1176</v>
      </c>
      <c r="Q360" s="31" t="s">
        <v>1155</v>
      </c>
      <c r="R360" s="550" t="s">
        <v>1937</v>
      </c>
      <c r="S360" s="74"/>
      <c r="T360" s="31">
        <f t="shared" si="148"/>
        <v>0</v>
      </c>
      <c r="U360" s="451"/>
      <c r="V360" s="451"/>
      <c r="W360" s="31"/>
      <c r="X360" s="31">
        <f t="shared" si="149"/>
        <v>0</v>
      </c>
      <c r="Z360" s="31"/>
      <c r="AA360" s="31">
        <f t="shared" si="168"/>
        <v>0</v>
      </c>
      <c r="AB360" s="31"/>
      <c r="AC360" s="31">
        <f t="shared" si="165"/>
        <v>0</v>
      </c>
      <c r="AD360" s="451"/>
      <c r="AE360" s="31"/>
      <c r="AF360" s="31">
        <f>IFERROR(COUNTIF(AK192:AT192,"S")/(COUNTIF(AK192:AT192,"V")+COUNTIF(AK192:AT192,"S")),0)</f>
        <v>0</v>
      </c>
      <c r="AG360" s="31">
        <f t="shared" si="166"/>
        <v>0</v>
      </c>
      <c r="AH360" s="451"/>
      <c r="AI360" s="31">
        <f t="shared" si="153"/>
        <v>0</v>
      </c>
      <c r="AJ360" s="31">
        <f t="shared" si="167"/>
        <v>0</v>
      </c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2:49" s="306" customFormat="1" ht="13" outlineLevel="1">
      <c r="B361" s="459"/>
      <c r="C361" s="483"/>
      <c r="D361" s="32" t="s">
        <v>2675</v>
      </c>
      <c r="E361" s="552"/>
      <c r="F361" s="462"/>
      <c r="G361" s="360" t="s">
        <v>12</v>
      </c>
      <c r="H361" s="46" t="s">
        <v>13</v>
      </c>
      <c r="I361" s="31">
        <v>30</v>
      </c>
      <c r="J361" s="31">
        <v>30</v>
      </c>
      <c r="K361" s="327">
        <v>0</v>
      </c>
      <c r="L361" s="31" t="s">
        <v>1155</v>
      </c>
      <c r="M361" s="31" t="s">
        <v>1155</v>
      </c>
      <c r="N361" s="31" t="s">
        <v>1142</v>
      </c>
      <c r="O361" s="31" t="s">
        <v>1142</v>
      </c>
      <c r="P361" s="174" t="s">
        <v>1176</v>
      </c>
      <c r="Q361" s="31" t="s">
        <v>1155</v>
      </c>
      <c r="R361" s="552"/>
      <c r="S361" s="74"/>
      <c r="T361" s="31">
        <f t="shared" si="148"/>
        <v>0</v>
      </c>
      <c r="U361" s="453"/>
      <c r="V361" s="453"/>
      <c r="W361" s="31"/>
      <c r="X361" s="31">
        <f t="shared" si="149"/>
        <v>0</v>
      </c>
      <c r="Z361" s="31"/>
      <c r="AA361" s="31">
        <f t="shared" si="168"/>
        <v>0</v>
      </c>
      <c r="AB361" s="31"/>
      <c r="AC361" s="31">
        <f t="shared" si="165"/>
        <v>0</v>
      </c>
      <c r="AD361" s="453"/>
      <c r="AE361" s="31"/>
      <c r="AF361" s="31">
        <f>IFERROR(COUNTIF(AK193:AT193,"S")/(COUNTIF(AK193:AT193,"V")+COUNTIF(AK193:AT193,"S")),0)</f>
        <v>0</v>
      </c>
      <c r="AG361" s="31">
        <f t="shared" si="166"/>
        <v>0</v>
      </c>
      <c r="AH361" s="453"/>
      <c r="AI361" s="31">
        <f t="shared" si="153"/>
        <v>0</v>
      </c>
      <c r="AJ361" s="31">
        <f t="shared" si="167"/>
        <v>0</v>
      </c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2:49" s="306" customFormat="1" ht="13" outlineLevel="1">
      <c r="B362" s="457" t="s">
        <v>182</v>
      </c>
      <c r="C362" s="541" t="s">
        <v>1938</v>
      </c>
      <c r="D362" s="32" t="s">
        <v>1805</v>
      </c>
      <c r="E362" s="541" t="s">
        <v>1923</v>
      </c>
      <c r="F362" s="460">
        <v>43066</v>
      </c>
      <c r="G362" s="360" t="s">
        <v>12</v>
      </c>
      <c r="H362" s="46" t="s">
        <v>13</v>
      </c>
      <c r="I362" s="31">
        <v>4.8</v>
      </c>
      <c r="J362" s="329">
        <v>120</v>
      </c>
      <c r="K362" s="327">
        <v>0</v>
      </c>
      <c r="L362" s="31" t="s">
        <v>1155</v>
      </c>
      <c r="M362" s="31" t="s">
        <v>1155</v>
      </c>
      <c r="N362" s="31" t="s">
        <v>1142</v>
      </c>
      <c r="O362" s="31" t="s">
        <v>1708</v>
      </c>
      <c r="P362" s="174" t="s">
        <v>1841</v>
      </c>
      <c r="Q362" s="31" t="s">
        <v>1759</v>
      </c>
      <c r="R362" s="541" t="s">
        <v>1939</v>
      </c>
      <c r="S362" s="48"/>
      <c r="T362" s="31">
        <f t="shared" si="148"/>
        <v>0</v>
      </c>
      <c r="U362" s="615"/>
      <c r="V362" s="615"/>
      <c r="W362" s="31"/>
      <c r="X362" s="31">
        <f t="shared" si="149"/>
        <v>0</v>
      </c>
      <c r="Z362" s="31"/>
      <c r="AA362" s="31">
        <f t="shared" si="168"/>
        <v>0</v>
      </c>
      <c r="AB362" s="31"/>
      <c r="AC362" s="31">
        <f t="shared" si="165"/>
        <v>0</v>
      </c>
      <c r="AD362" s="615"/>
      <c r="AE362" s="31"/>
      <c r="AF362" s="31">
        <f t="shared" ref="AF362:AF370" si="177">IFERROR(COUNTIF(AK195:AT195,"S")/(COUNTIF(AK195:AT195,"V")+COUNTIF(AK195:AT195,"S")),0)</f>
        <v>0</v>
      </c>
      <c r="AG362" s="31">
        <f t="shared" si="166"/>
        <v>0</v>
      </c>
      <c r="AH362" s="615"/>
      <c r="AI362" s="31">
        <f t="shared" si="153"/>
        <v>0</v>
      </c>
      <c r="AJ362" s="31">
        <f t="shared" si="167"/>
        <v>0</v>
      </c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2:49" s="306" customFormat="1" ht="13" outlineLevel="1">
      <c r="B363" s="459"/>
      <c r="C363" s="543"/>
      <c r="D363" s="32" t="s">
        <v>1719</v>
      </c>
      <c r="E363" s="543"/>
      <c r="F363" s="462"/>
      <c r="G363" s="360" t="s">
        <v>12</v>
      </c>
      <c r="H363" s="46" t="s">
        <v>13</v>
      </c>
      <c r="I363" s="31">
        <v>60</v>
      </c>
      <c r="J363" s="31">
        <v>60</v>
      </c>
      <c r="K363" s="327">
        <v>0</v>
      </c>
      <c r="L363" s="31" t="s">
        <v>1155</v>
      </c>
      <c r="M363" s="31" t="s">
        <v>1155</v>
      </c>
      <c r="N363" s="31" t="s">
        <v>1142</v>
      </c>
      <c r="O363" s="31" t="s">
        <v>1142</v>
      </c>
      <c r="P363" s="174" t="s">
        <v>1176</v>
      </c>
      <c r="Q363" s="31" t="s">
        <v>1155</v>
      </c>
      <c r="R363" s="543"/>
      <c r="S363" s="48"/>
      <c r="T363" s="31">
        <f t="shared" si="148"/>
        <v>0</v>
      </c>
      <c r="U363" s="617"/>
      <c r="V363" s="617"/>
      <c r="W363" s="31"/>
      <c r="X363" s="31">
        <f t="shared" si="149"/>
        <v>0</v>
      </c>
      <c r="Z363" s="31"/>
      <c r="AA363" s="31">
        <f t="shared" si="168"/>
        <v>0</v>
      </c>
      <c r="AB363" s="31"/>
      <c r="AC363" s="31">
        <f t="shared" si="165"/>
        <v>0</v>
      </c>
      <c r="AD363" s="617"/>
      <c r="AE363" s="31"/>
      <c r="AF363" s="31">
        <f t="shared" si="177"/>
        <v>0</v>
      </c>
      <c r="AG363" s="31">
        <f t="shared" si="166"/>
        <v>0</v>
      </c>
      <c r="AH363" s="617"/>
      <c r="AI363" s="31">
        <f t="shared" si="153"/>
        <v>0</v>
      </c>
      <c r="AJ363" s="31">
        <f t="shared" si="167"/>
        <v>0</v>
      </c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2:49" s="306" customFormat="1" ht="13" outlineLevel="1">
      <c r="B364" s="457" t="s">
        <v>183</v>
      </c>
      <c r="C364" s="541" t="s">
        <v>1940</v>
      </c>
      <c r="D364" s="32" t="s">
        <v>1805</v>
      </c>
      <c r="E364" s="541" t="s">
        <v>1941</v>
      </c>
      <c r="F364" s="460">
        <v>43525</v>
      </c>
      <c r="G364" s="362" t="s">
        <v>1395</v>
      </c>
      <c r="H364" s="46" t="s">
        <v>24</v>
      </c>
      <c r="I364" s="31">
        <v>4.8</v>
      </c>
      <c r="J364" s="329">
        <v>120</v>
      </c>
      <c r="K364" s="327">
        <v>0</v>
      </c>
      <c r="L364" s="31" t="s">
        <v>1155</v>
      </c>
      <c r="M364" s="31" t="s">
        <v>1155</v>
      </c>
      <c r="N364" s="31" t="s">
        <v>1142</v>
      </c>
      <c r="O364" s="31" t="s">
        <v>1708</v>
      </c>
      <c r="P364" s="174" t="s">
        <v>1841</v>
      </c>
      <c r="Q364" s="31" t="s">
        <v>1759</v>
      </c>
      <c r="R364" s="541" t="s">
        <v>1939</v>
      </c>
      <c r="S364" s="48"/>
      <c r="T364" s="31">
        <f t="shared" si="148"/>
        <v>0</v>
      </c>
      <c r="U364" s="615"/>
      <c r="V364" s="615"/>
      <c r="W364" s="31"/>
      <c r="X364" s="31">
        <f t="shared" si="149"/>
        <v>0</v>
      </c>
      <c r="Z364" s="31"/>
      <c r="AA364" s="31">
        <f t="shared" si="168"/>
        <v>0</v>
      </c>
      <c r="AB364" s="31"/>
      <c r="AC364" s="31">
        <f t="shared" si="165"/>
        <v>0</v>
      </c>
      <c r="AD364" s="615"/>
      <c r="AE364" s="31"/>
      <c r="AF364" s="31">
        <f t="shared" si="177"/>
        <v>0</v>
      </c>
      <c r="AG364" s="31">
        <f t="shared" si="166"/>
        <v>0</v>
      </c>
      <c r="AH364" s="615"/>
      <c r="AI364" s="31">
        <f t="shared" si="153"/>
        <v>0</v>
      </c>
      <c r="AJ364" s="31">
        <f t="shared" si="167"/>
        <v>0</v>
      </c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2:49" s="306" customFormat="1" ht="13" outlineLevel="1">
      <c r="B365" s="458"/>
      <c r="C365" s="542"/>
      <c r="D365" s="32" t="s">
        <v>1935</v>
      </c>
      <c r="E365" s="542"/>
      <c r="F365" s="461"/>
      <c r="G365" s="362" t="s">
        <v>1395</v>
      </c>
      <c r="H365" s="46" t="s">
        <v>24</v>
      </c>
      <c r="I365" s="31">
        <v>30</v>
      </c>
      <c r="J365" s="31">
        <v>30</v>
      </c>
      <c r="K365" s="327">
        <v>0</v>
      </c>
      <c r="L365" s="31" t="s">
        <v>1155</v>
      </c>
      <c r="M365" s="31" t="s">
        <v>1155</v>
      </c>
      <c r="N365" s="31" t="s">
        <v>1142</v>
      </c>
      <c r="O365" s="31" t="s">
        <v>1142</v>
      </c>
      <c r="P365" s="174" t="s">
        <v>1176</v>
      </c>
      <c r="Q365" s="31" t="s">
        <v>1155</v>
      </c>
      <c r="R365" s="542"/>
      <c r="S365" s="48"/>
      <c r="T365" s="31">
        <f t="shared" si="148"/>
        <v>0</v>
      </c>
      <c r="U365" s="616"/>
      <c r="V365" s="616"/>
      <c r="W365" s="31"/>
      <c r="X365" s="31">
        <f t="shared" si="149"/>
        <v>0</v>
      </c>
      <c r="Z365" s="31"/>
      <c r="AA365" s="31">
        <f t="shared" si="168"/>
        <v>0</v>
      </c>
      <c r="AB365" s="31"/>
      <c r="AC365" s="31">
        <f t="shared" si="165"/>
        <v>0</v>
      </c>
      <c r="AD365" s="616"/>
      <c r="AE365" s="31"/>
      <c r="AF365" s="31">
        <f t="shared" si="177"/>
        <v>0</v>
      </c>
      <c r="AG365" s="31">
        <f t="shared" si="166"/>
        <v>0</v>
      </c>
      <c r="AH365" s="616"/>
      <c r="AI365" s="31">
        <f t="shared" si="153"/>
        <v>0</v>
      </c>
      <c r="AJ365" s="31">
        <f t="shared" si="167"/>
        <v>0</v>
      </c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2:49" s="306" customFormat="1" ht="13" outlineLevel="1">
      <c r="B366" s="459"/>
      <c r="C366" s="543"/>
      <c r="D366" s="32" t="s">
        <v>1942</v>
      </c>
      <c r="E366" s="543"/>
      <c r="F366" s="462"/>
      <c r="G366" s="362" t="s">
        <v>1395</v>
      </c>
      <c r="H366" s="46" t="s">
        <v>24</v>
      </c>
      <c r="I366" s="31">
        <v>60</v>
      </c>
      <c r="J366" s="31">
        <v>60</v>
      </c>
      <c r="K366" s="327">
        <v>0</v>
      </c>
      <c r="L366" s="31" t="s">
        <v>1155</v>
      </c>
      <c r="M366" s="31" t="s">
        <v>1155</v>
      </c>
      <c r="N366" s="31" t="s">
        <v>1142</v>
      </c>
      <c r="O366" s="31" t="s">
        <v>1142</v>
      </c>
      <c r="P366" s="174" t="s">
        <v>1176</v>
      </c>
      <c r="Q366" s="31" t="s">
        <v>1155</v>
      </c>
      <c r="R366" s="543"/>
      <c r="S366" s="48"/>
      <c r="T366" s="31">
        <f t="shared" si="148"/>
        <v>0</v>
      </c>
      <c r="U366" s="617"/>
      <c r="V366" s="617"/>
      <c r="W366" s="31"/>
      <c r="X366" s="31">
        <f t="shared" si="149"/>
        <v>0</v>
      </c>
      <c r="Z366" s="31"/>
      <c r="AA366" s="31">
        <f t="shared" si="168"/>
        <v>0</v>
      </c>
      <c r="AB366" s="31"/>
      <c r="AC366" s="31">
        <f t="shared" si="165"/>
        <v>0</v>
      </c>
      <c r="AD366" s="617"/>
      <c r="AE366" s="31"/>
      <c r="AF366" s="31">
        <f t="shared" si="177"/>
        <v>0</v>
      </c>
      <c r="AG366" s="31">
        <f t="shared" si="166"/>
        <v>0</v>
      </c>
      <c r="AH366" s="617"/>
      <c r="AI366" s="31">
        <f t="shared" si="153"/>
        <v>0</v>
      </c>
      <c r="AJ366" s="31">
        <f t="shared" si="167"/>
        <v>0</v>
      </c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2:49" s="306" customFormat="1" ht="13" outlineLevel="1">
      <c r="B367" s="457" t="s">
        <v>188</v>
      </c>
      <c r="C367" s="541" t="s">
        <v>1943</v>
      </c>
      <c r="D367" s="32" t="s">
        <v>1746</v>
      </c>
      <c r="E367" s="541" t="s">
        <v>1609</v>
      </c>
      <c r="F367" s="460">
        <v>43525</v>
      </c>
      <c r="G367" s="362" t="s">
        <v>1395</v>
      </c>
      <c r="H367" s="46" t="s">
        <v>13</v>
      </c>
      <c r="I367" s="31">
        <v>4.8</v>
      </c>
      <c r="J367" s="329">
        <v>120</v>
      </c>
      <c r="K367" s="327">
        <v>0</v>
      </c>
      <c r="L367" s="31" t="s">
        <v>1155</v>
      </c>
      <c r="M367" s="31" t="s">
        <v>1155</v>
      </c>
      <c r="N367" s="31" t="s">
        <v>1142</v>
      </c>
      <c r="O367" s="31" t="s">
        <v>1708</v>
      </c>
      <c r="P367" s="174" t="s">
        <v>1841</v>
      </c>
      <c r="Q367" s="31" t="s">
        <v>1759</v>
      </c>
      <c r="R367" s="541" t="s">
        <v>1939</v>
      </c>
      <c r="S367" s="48"/>
      <c r="T367" s="31">
        <f t="shared" si="148"/>
        <v>0</v>
      </c>
      <c r="U367" s="615"/>
      <c r="V367" s="615"/>
      <c r="W367" s="31"/>
      <c r="X367" s="31">
        <f t="shared" si="149"/>
        <v>0</v>
      </c>
      <c r="Z367" s="31"/>
      <c r="AA367" s="31">
        <f t="shared" si="168"/>
        <v>0</v>
      </c>
      <c r="AB367" s="31"/>
      <c r="AC367" s="31">
        <f t="shared" si="165"/>
        <v>0</v>
      </c>
      <c r="AD367" s="615"/>
      <c r="AE367" s="31"/>
      <c r="AF367" s="31">
        <f t="shared" si="177"/>
        <v>0</v>
      </c>
      <c r="AG367" s="31">
        <f t="shared" si="166"/>
        <v>0</v>
      </c>
      <c r="AH367" s="615"/>
      <c r="AI367" s="31">
        <f t="shared" si="153"/>
        <v>0</v>
      </c>
      <c r="AJ367" s="31">
        <f t="shared" si="167"/>
        <v>0</v>
      </c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2:49" s="306" customFormat="1" ht="13" outlineLevel="1">
      <c r="B368" s="458"/>
      <c r="C368" s="542"/>
      <c r="D368" s="32" t="s">
        <v>1944</v>
      </c>
      <c r="E368" s="542"/>
      <c r="F368" s="461"/>
      <c r="G368" s="362" t="s">
        <v>1395</v>
      </c>
      <c r="H368" s="46" t="s">
        <v>13</v>
      </c>
      <c r="I368" s="31">
        <v>19.8</v>
      </c>
      <c r="J368" s="329">
        <v>60</v>
      </c>
      <c r="K368" s="327">
        <v>0</v>
      </c>
      <c r="L368" s="31" t="s">
        <v>1155</v>
      </c>
      <c r="M368" s="31" t="s">
        <v>1155</v>
      </c>
      <c r="N368" s="31" t="s">
        <v>1142</v>
      </c>
      <c r="O368" s="31" t="s">
        <v>1142</v>
      </c>
      <c r="P368" s="174" t="s">
        <v>1176</v>
      </c>
      <c r="Q368" s="31" t="s">
        <v>1155</v>
      </c>
      <c r="R368" s="542"/>
      <c r="S368" s="48"/>
      <c r="T368" s="31">
        <f t="shared" si="148"/>
        <v>0</v>
      </c>
      <c r="U368" s="616"/>
      <c r="V368" s="616"/>
      <c r="W368" s="31"/>
      <c r="X368" s="31">
        <f t="shared" si="149"/>
        <v>0</v>
      </c>
      <c r="Z368" s="31"/>
      <c r="AA368" s="31">
        <f t="shared" si="168"/>
        <v>0</v>
      </c>
      <c r="AB368" s="31"/>
      <c r="AC368" s="31">
        <f t="shared" si="165"/>
        <v>0</v>
      </c>
      <c r="AD368" s="616"/>
      <c r="AE368" s="31"/>
      <c r="AF368" s="31">
        <f t="shared" si="177"/>
        <v>0</v>
      </c>
      <c r="AG368" s="31">
        <f t="shared" si="166"/>
        <v>0</v>
      </c>
      <c r="AH368" s="616"/>
      <c r="AI368" s="31">
        <f t="shared" si="153"/>
        <v>0</v>
      </c>
      <c r="AJ368" s="31">
        <f t="shared" si="167"/>
        <v>0</v>
      </c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2:49" s="306" customFormat="1" ht="13" outlineLevel="1">
      <c r="B369" s="458"/>
      <c r="C369" s="542"/>
      <c r="D369" s="32" t="s">
        <v>1945</v>
      </c>
      <c r="E369" s="542"/>
      <c r="F369" s="461"/>
      <c r="G369" s="362" t="s">
        <v>1395</v>
      </c>
      <c r="H369" s="46" t="s">
        <v>13</v>
      </c>
      <c r="I369" s="31">
        <v>30</v>
      </c>
      <c r="J369" s="329">
        <v>30</v>
      </c>
      <c r="K369" s="327">
        <v>0</v>
      </c>
      <c r="L369" s="31" t="s">
        <v>1155</v>
      </c>
      <c r="M369" s="31" t="s">
        <v>1155</v>
      </c>
      <c r="N369" s="31" t="s">
        <v>1142</v>
      </c>
      <c r="O369" s="31" t="s">
        <v>1142</v>
      </c>
      <c r="P369" s="174" t="s">
        <v>1176</v>
      </c>
      <c r="Q369" s="31" t="s">
        <v>1155</v>
      </c>
      <c r="R369" s="542"/>
      <c r="S369" s="48"/>
      <c r="T369" s="31">
        <f t="shared" si="148"/>
        <v>0</v>
      </c>
      <c r="U369" s="616"/>
      <c r="V369" s="616"/>
      <c r="W369" s="31"/>
      <c r="X369" s="31">
        <f t="shared" si="149"/>
        <v>0</v>
      </c>
      <c r="Z369" s="31"/>
      <c r="AA369" s="31">
        <f t="shared" si="168"/>
        <v>0</v>
      </c>
      <c r="AB369" s="31"/>
      <c r="AC369" s="31">
        <f t="shared" si="165"/>
        <v>0</v>
      </c>
      <c r="AD369" s="616"/>
      <c r="AE369" s="31"/>
      <c r="AF369" s="31">
        <f t="shared" si="177"/>
        <v>0</v>
      </c>
      <c r="AG369" s="31">
        <f t="shared" si="166"/>
        <v>0</v>
      </c>
      <c r="AH369" s="616"/>
      <c r="AI369" s="31">
        <f t="shared" si="153"/>
        <v>0</v>
      </c>
      <c r="AJ369" s="31">
        <f t="shared" si="167"/>
        <v>0</v>
      </c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2:49" s="306" customFormat="1" ht="13" outlineLevel="1">
      <c r="B370" s="459"/>
      <c r="C370" s="543"/>
      <c r="D370" s="32" t="s">
        <v>454</v>
      </c>
      <c r="E370" s="543"/>
      <c r="F370" s="462"/>
      <c r="G370" s="362" t="s">
        <v>1395</v>
      </c>
      <c r="H370" s="46" t="s">
        <v>13</v>
      </c>
      <c r="I370" s="31">
        <v>300</v>
      </c>
      <c r="J370" s="329">
        <v>300</v>
      </c>
      <c r="K370" s="327">
        <v>0</v>
      </c>
      <c r="L370" s="31" t="s">
        <v>1691</v>
      </c>
      <c r="M370" s="31" t="s">
        <v>1759</v>
      </c>
      <c r="N370" s="31" t="s">
        <v>1693</v>
      </c>
      <c r="O370" s="31" t="s">
        <v>1693</v>
      </c>
      <c r="P370" s="174" t="s">
        <v>1176</v>
      </c>
      <c r="Q370" s="31" t="s">
        <v>1142</v>
      </c>
      <c r="R370" s="543"/>
      <c r="S370" s="48"/>
      <c r="T370" s="31">
        <f t="shared" si="148"/>
        <v>0</v>
      </c>
      <c r="U370" s="617"/>
      <c r="V370" s="617"/>
      <c r="W370" s="31"/>
      <c r="X370" s="31">
        <f t="shared" si="149"/>
        <v>0</v>
      </c>
      <c r="Z370" s="31"/>
      <c r="AA370" s="31">
        <f t="shared" si="168"/>
        <v>0</v>
      </c>
      <c r="AB370" s="31"/>
      <c r="AC370" s="31">
        <f t="shared" si="165"/>
        <v>0</v>
      </c>
      <c r="AD370" s="617"/>
      <c r="AE370" s="31"/>
      <c r="AF370" s="31">
        <f t="shared" si="177"/>
        <v>0</v>
      </c>
      <c r="AG370" s="31">
        <f t="shared" si="166"/>
        <v>0</v>
      </c>
      <c r="AH370" s="617"/>
      <c r="AI370" s="31">
        <f t="shared" si="153"/>
        <v>0</v>
      </c>
      <c r="AJ370" s="31">
        <f t="shared" si="167"/>
        <v>0</v>
      </c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2:49" s="306" customFormat="1" ht="13" outlineLevel="1">
      <c r="B371" s="457" t="s">
        <v>190</v>
      </c>
      <c r="C371" s="550" t="s">
        <v>191</v>
      </c>
      <c r="D371" s="32" t="s">
        <v>1729</v>
      </c>
      <c r="E371" s="550" t="s">
        <v>169</v>
      </c>
      <c r="F371" s="460">
        <v>43525</v>
      </c>
      <c r="G371" s="362" t="s">
        <v>1395</v>
      </c>
      <c r="H371" s="46" t="s">
        <v>13</v>
      </c>
      <c r="I371" s="31">
        <v>9.6</v>
      </c>
      <c r="J371" s="329">
        <v>130</v>
      </c>
      <c r="K371" s="327">
        <v>0</v>
      </c>
      <c r="L371" s="31" t="s">
        <v>1691</v>
      </c>
      <c r="M371" s="31" t="s">
        <v>1759</v>
      </c>
      <c r="N371" s="31" t="s">
        <v>1703</v>
      </c>
      <c r="O371" s="31" t="s">
        <v>1703</v>
      </c>
      <c r="P371" s="31" t="s">
        <v>1155</v>
      </c>
      <c r="Q371" s="31" t="s">
        <v>1155</v>
      </c>
      <c r="R371" s="550" t="s">
        <v>1946</v>
      </c>
      <c r="S371" s="74"/>
      <c r="T371" s="31">
        <f t="shared" si="148"/>
        <v>0</v>
      </c>
      <c r="U371" s="451"/>
      <c r="V371" s="451"/>
      <c r="W371" s="31"/>
      <c r="X371" s="31">
        <f t="shared" si="149"/>
        <v>0</v>
      </c>
      <c r="Z371" s="31"/>
      <c r="AA371" s="31">
        <f t="shared" si="168"/>
        <v>0</v>
      </c>
      <c r="AB371" s="31"/>
      <c r="AC371" s="31">
        <f t="shared" si="165"/>
        <v>0</v>
      </c>
      <c r="AD371" s="451"/>
      <c r="AE371" s="31"/>
      <c r="AF371" s="31">
        <f>IFERROR(COUNTIF(#REF!,"S")/(COUNTIF(#REF!,"V")+COUNTIF(#REF!,"S")),0)</f>
        <v>0</v>
      </c>
      <c r="AG371" s="31">
        <f t="shared" si="166"/>
        <v>0</v>
      </c>
      <c r="AH371" s="451"/>
      <c r="AI371" s="31">
        <f t="shared" si="153"/>
        <v>0</v>
      </c>
      <c r="AJ371" s="31">
        <f t="shared" si="167"/>
        <v>0</v>
      </c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2:49" s="306" customFormat="1" ht="13" outlineLevel="1">
      <c r="B372" s="458"/>
      <c r="C372" s="551"/>
      <c r="D372" s="32" t="s">
        <v>1947</v>
      </c>
      <c r="E372" s="551"/>
      <c r="F372" s="461"/>
      <c r="G372" s="362" t="s">
        <v>1395</v>
      </c>
      <c r="H372" s="46" t="s">
        <v>13</v>
      </c>
      <c r="I372" s="31">
        <v>30</v>
      </c>
      <c r="J372" s="31">
        <v>30</v>
      </c>
      <c r="K372" s="327">
        <v>0</v>
      </c>
      <c r="L372" s="31" t="s">
        <v>1691</v>
      </c>
      <c r="M372" s="31" t="s">
        <v>1759</v>
      </c>
      <c r="N372" s="31" t="s">
        <v>1703</v>
      </c>
      <c r="O372" s="31" t="s">
        <v>1703</v>
      </c>
      <c r="P372" s="31" t="s">
        <v>1155</v>
      </c>
      <c r="Q372" s="31" t="s">
        <v>1155</v>
      </c>
      <c r="R372" s="551"/>
      <c r="S372" s="74"/>
      <c r="T372" s="31">
        <f t="shared" si="148"/>
        <v>0</v>
      </c>
      <c r="U372" s="452"/>
      <c r="V372" s="452"/>
      <c r="W372" s="31"/>
      <c r="X372" s="31">
        <f t="shared" si="149"/>
        <v>0</v>
      </c>
      <c r="Z372" s="31"/>
      <c r="AA372" s="31">
        <f t="shared" si="168"/>
        <v>0</v>
      </c>
      <c r="AB372" s="31"/>
      <c r="AC372" s="31">
        <f t="shared" si="165"/>
        <v>0</v>
      </c>
      <c r="AD372" s="452"/>
      <c r="AE372" s="31"/>
      <c r="AF372" s="31">
        <f>IFERROR(COUNTIF(#REF!,"S")/(COUNTIF(#REF!,"V")+COUNTIF(#REF!,"S")),0)</f>
        <v>0</v>
      </c>
      <c r="AG372" s="31">
        <f t="shared" si="166"/>
        <v>0</v>
      </c>
      <c r="AH372" s="452"/>
      <c r="AI372" s="31">
        <f t="shared" si="153"/>
        <v>0</v>
      </c>
      <c r="AJ372" s="31">
        <f t="shared" si="167"/>
        <v>0</v>
      </c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2:49" s="306" customFormat="1" ht="13" outlineLevel="1">
      <c r="B373" s="459"/>
      <c r="C373" s="552"/>
      <c r="D373" s="32" t="s">
        <v>1719</v>
      </c>
      <c r="E373" s="552"/>
      <c r="F373" s="462"/>
      <c r="G373" s="362" t="s">
        <v>1395</v>
      </c>
      <c r="H373" s="46" t="s">
        <v>13</v>
      </c>
      <c r="I373" s="31">
        <v>60</v>
      </c>
      <c r="J373" s="31">
        <v>60</v>
      </c>
      <c r="K373" s="327">
        <v>0</v>
      </c>
      <c r="L373" s="31" t="s">
        <v>1691</v>
      </c>
      <c r="M373" s="31" t="s">
        <v>1759</v>
      </c>
      <c r="N373" s="31" t="s">
        <v>1703</v>
      </c>
      <c r="O373" s="31" t="s">
        <v>1703</v>
      </c>
      <c r="P373" s="31" t="s">
        <v>1155</v>
      </c>
      <c r="Q373" s="31" t="s">
        <v>1155</v>
      </c>
      <c r="R373" s="552"/>
      <c r="S373" s="74"/>
      <c r="T373" s="31">
        <f t="shared" si="148"/>
        <v>0</v>
      </c>
      <c r="U373" s="453"/>
      <c r="V373" s="453"/>
      <c r="W373" s="31"/>
      <c r="X373" s="31">
        <f t="shared" si="149"/>
        <v>0</v>
      </c>
      <c r="Z373" s="31"/>
      <c r="AA373" s="31">
        <f t="shared" si="168"/>
        <v>0</v>
      </c>
      <c r="AB373" s="31"/>
      <c r="AC373" s="31">
        <f t="shared" si="165"/>
        <v>0</v>
      </c>
      <c r="AD373" s="453"/>
      <c r="AE373" s="31"/>
      <c r="AF373" s="31">
        <f>IFERROR(COUNTIF(#REF!,"S")/(COUNTIF(#REF!,"V")+COUNTIF(#REF!,"S")),0)</f>
        <v>0</v>
      </c>
      <c r="AG373" s="31">
        <f t="shared" si="166"/>
        <v>0</v>
      </c>
      <c r="AH373" s="453"/>
      <c r="AI373" s="31">
        <f t="shared" si="153"/>
        <v>0</v>
      </c>
      <c r="AJ373" s="31">
        <f t="shared" si="167"/>
        <v>0</v>
      </c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2:49" s="306" customFormat="1" ht="13" outlineLevel="1">
      <c r="B374" s="457" t="s">
        <v>193</v>
      </c>
      <c r="C374" s="538" t="s">
        <v>194</v>
      </c>
      <c r="D374" s="32" t="s">
        <v>1729</v>
      </c>
      <c r="E374" s="538" t="s">
        <v>23</v>
      </c>
      <c r="F374" s="460">
        <v>43525</v>
      </c>
      <c r="G374" s="362" t="s">
        <v>1395</v>
      </c>
      <c r="H374" s="46" t="s">
        <v>13</v>
      </c>
      <c r="I374" s="31">
        <v>9.6</v>
      </c>
      <c r="J374" s="329">
        <v>130</v>
      </c>
      <c r="K374" s="327">
        <v>0</v>
      </c>
      <c r="L374" s="31" t="s">
        <v>1691</v>
      </c>
      <c r="M374" s="31" t="s">
        <v>1759</v>
      </c>
      <c r="N374" s="31" t="s">
        <v>1703</v>
      </c>
      <c r="O374" s="31" t="s">
        <v>1703</v>
      </c>
      <c r="P374" s="31" t="s">
        <v>1155</v>
      </c>
      <c r="Q374" s="31" t="s">
        <v>1155</v>
      </c>
      <c r="R374" s="541" t="s">
        <v>1946</v>
      </c>
      <c r="S374" s="48"/>
      <c r="T374" s="31">
        <f t="shared" si="148"/>
        <v>0</v>
      </c>
      <c r="U374" s="615"/>
      <c r="V374" s="615"/>
      <c r="W374" s="31"/>
      <c r="X374" s="31">
        <f t="shared" si="149"/>
        <v>0</v>
      </c>
      <c r="Z374" s="31"/>
      <c r="AA374" s="31">
        <f t="shared" si="168"/>
        <v>0</v>
      </c>
      <c r="AB374" s="31"/>
      <c r="AC374" s="31">
        <f t="shared" si="165"/>
        <v>0</v>
      </c>
      <c r="AD374" s="615"/>
      <c r="AE374" s="31"/>
      <c r="AF374" s="31">
        <f>IFERROR(COUNTIF(#REF!,"S")/(COUNTIF(#REF!,"V")+COUNTIF(#REF!,"S")),0)</f>
        <v>0</v>
      </c>
      <c r="AG374" s="31">
        <f t="shared" si="166"/>
        <v>0</v>
      </c>
      <c r="AH374" s="615"/>
      <c r="AI374" s="31">
        <f t="shared" si="153"/>
        <v>0</v>
      </c>
      <c r="AJ374" s="31">
        <f t="shared" si="167"/>
        <v>0</v>
      </c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2:49" s="306" customFormat="1" ht="13" outlineLevel="1">
      <c r="B375" s="458"/>
      <c r="C375" s="539"/>
      <c r="D375" s="32" t="s">
        <v>1935</v>
      </c>
      <c r="E375" s="539"/>
      <c r="F375" s="461"/>
      <c r="G375" s="362" t="s">
        <v>1395</v>
      </c>
      <c r="H375" s="46" t="s">
        <v>13</v>
      </c>
      <c r="I375" s="31">
        <v>60</v>
      </c>
      <c r="J375" s="31">
        <v>60</v>
      </c>
      <c r="K375" s="327">
        <v>0</v>
      </c>
      <c r="L375" s="31" t="s">
        <v>1691</v>
      </c>
      <c r="M375" s="31" t="s">
        <v>1759</v>
      </c>
      <c r="N375" s="31" t="s">
        <v>1703</v>
      </c>
      <c r="O375" s="31" t="s">
        <v>1703</v>
      </c>
      <c r="P375" s="31" t="s">
        <v>1155</v>
      </c>
      <c r="Q375" s="31" t="s">
        <v>1155</v>
      </c>
      <c r="R375" s="542"/>
      <c r="S375" s="48"/>
      <c r="T375" s="31">
        <f t="shared" si="148"/>
        <v>0</v>
      </c>
      <c r="U375" s="616"/>
      <c r="V375" s="616"/>
      <c r="W375" s="31"/>
      <c r="X375" s="31">
        <f t="shared" si="149"/>
        <v>0</v>
      </c>
      <c r="Z375" s="31"/>
      <c r="AA375" s="31">
        <f t="shared" si="168"/>
        <v>0</v>
      </c>
      <c r="AB375" s="31"/>
      <c r="AC375" s="31">
        <f t="shared" si="165"/>
        <v>0</v>
      </c>
      <c r="AD375" s="616"/>
      <c r="AE375" s="31"/>
      <c r="AF375" s="31">
        <f>IFERROR(COUNTIF(AK204:AT204,"S")/(COUNTIF(AK204:AT204,"V")+COUNTIF(AK204:AT204,"S")),0)</f>
        <v>0</v>
      </c>
      <c r="AG375" s="31">
        <f t="shared" si="166"/>
        <v>0</v>
      </c>
      <c r="AH375" s="616"/>
      <c r="AI375" s="31">
        <f t="shared" si="153"/>
        <v>0</v>
      </c>
      <c r="AJ375" s="31">
        <f t="shared" si="167"/>
        <v>0</v>
      </c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2:49" s="306" customFormat="1" ht="13" outlineLevel="1">
      <c r="B376" s="459"/>
      <c r="C376" s="540"/>
      <c r="D376" s="32" t="s">
        <v>1948</v>
      </c>
      <c r="E376" s="540"/>
      <c r="F376" s="462"/>
      <c r="G376" s="362" t="s">
        <v>1395</v>
      </c>
      <c r="H376" s="46" t="s">
        <v>13</v>
      </c>
      <c r="I376" s="31">
        <v>100.19999999999999</v>
      </c>
      <c r="J376" s="31">
        <v>100.19999999999999</v>
      </c>
      <c r="K376" s="327">
        <v>0</v>
      </c>
      <c r="L376" s="31" t="s">
        <v>1691</v>
      </c>
      <c r="M376" s="31" t="s">
        <v>1759</v>
      </c>
      <c r="N376" s="31" t="s">
        <v>1703</v>
      </c>
      <c r="O376" s="31" t="s">
        <v>1703</v>
      </c>
      <c r="P376" s="31" t="s">
        <v>1155</v>
      </c>
      <c r="Q376" s="31" t="s">
        <v>1142</v>
      </c>
      <c r="R376" s="543"/>
      <c r="S376" s="48"/>
      <c r="T376" s="31">
        <f t="shared" si="148"/>
        <v>0</v>
      </c>
      <c r="U376" s="617"/>
      <c r="V376" s="617"/>
      <c r="W376" s="31"/>
      <c r="X376" s="31">
        <f t="shared" si="149"/>
        <v>0</v>
      </c>
      <c r="Z376" s="31"/>
      <c r="AA376" s="31">
        <f t="shared" si="168"/>
        <v>0</v>
      </c>
      <c r="AB376" s="31"/>
      <c r="AC376" s="31">
        <f t="shared" si="165"/>
        <v>0</v>
      </c>
      <c r="AD376" s="617"/>
      <c r="AE376" s="31"/>
      <c r="AF376" s="31">
        <f>IFERROR(COUNTIF(AK205:AT205,"S")/(COUNTIF(AK205:AT205,"V")+COUNTIF(AK205:AT205,"S")),0)</f>
        <v>0</v>
      </c>
      <c r="AG376" s="31">
        <f t="shared" si="166"/>
        <v>0</v>
      </c>
      <c r="AH376" s="617"/>
      <c r="AI376" s="31">
        <f t="shared" si="153"/>
        <v>0</v>
      </c>
      <c r="AJ376" s="31">
        <f t="shared" si="167"/>
        <v>0</v>
      </c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2:49" s="306" customFormat="1" ht="13" outlineLevel="1">
      <c r="B377" s="457" t="s">
        <v>197</v>
      </c>
      <c r="C377" s="541" t="s">
        <v>1949</v>
      </c>
      <c r="D377" s="32" t="s">
        <v>1729</v>
      </c>
      <c r="E377" s="469" t="s">
        <v>1336</v>
      </c>
      <c r="F377" s="460">
        <v>43595</v>
      </c>
      <c r="G377" s="362" t="s">
        <v>1395</v>
      </c>
      <c r="H377" s="46" t="s">
        <v>13</v>
      </c>
      <c r="I377" s="31">
        <v>4.8</v>
      </c>
      <c r="J377" s="329">
        <v>120</v>
      </c>
      <c r="K377" s="327">
        <v>0</v>
      </c>
      <c r="L377" s="31" t="s">
        <v>1703</v>
      </c>
      <c r="M377" s="31" t="s">
        <v>1703</v>
      </c>
      <c r="N377" s="31" t="s">
        <v>1155</v>
      </c>
      <c r="O377" s="31" t="s">
        <v>1155</v>
      </c>
      <c r="P377" s="31" t="s">
        <v>1703</v>
      </c>
      <c r="Q377" s="31" t="s">
        <v>1155</v>
      </c>
      <c r="R377" s="541" t="s">
        <v>1200</v>
      </c>
      <c r="S377" s="48"/>
      <c r="T377" s="31">
        <f t="shared" si="148"/>
        <v>0</v>
      </c>
      <c r="U377" s="615"/>
      <c r="V377" s="615"/>
      <c r="W377" s="31"/>
      <c r="X377" s="31">
        <f t="shared" si="149"/>
        <v>0</v>
      </c>
      <c r="Z377" s="31"/>
      <c r="AA377" s="31">
        <f t="shared" si="168"/>
        <v>0</v>
      </c>
      <c r="AB377" s="31"/>
      <c r="AC377" s="31">
        <f t="shared" si="165"/>
        <v>0</v>
      </c>
      <c r="AD377" s="615"/>
      <c r="AE377" s="31"/>
      <c r="AF377" s="31">
        <f>IFERROR(COUNTIF(#REF!,"S")/(COUNTIF(#REF!,"V")+COUNTIF(#REF!,"S")),0)</f>
        <v>0</v>
      </c>
      <c r="AG377" s="31">
        <f t="shared" si="166"/>
        <v>0</v>
      </c>
      <c r="AH377" s="615"/>
      <c r="AI377" s="31">
        <f t="shared" si="153"/>
        <v>0</v>
      </c>
      <c r="AJ377" s="31">
        <f t="shared" si="167"/>
        <v>0</v>
      </c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2:49" s="306" customFormat="1" ht="13" outlineLevel="1">
      <c r="B378" s="458"/>
      <c r="C378" s="542"/>
      <c r="D378" s="32" t="s">
        <v>1950</v>
      </c>
      <c r="E378" s="470"/>
      <c r="F378" s="461"/>
      <c r="G378" s="362" t="s">
        <v>1395</v>
      </c>
      <c r="H378" s="46" t="s">
        <v>13</v>
      </c>
      <c r="I378" s="31">
        <v>45</v>
      </c>
      <c r="J378" s="329">
        <v>30</v>
      </c>
      <c r="K378" s="327">
        <v>0</v>
      </c>
      <c r="L378" s="31" t="s">
        <v>1691</v>
      </c>
      <c r="M378" s="31" t="s">
        <v>1759</v>
      </c>
      <c r="N378" s="31" t="s">
        <v>1703</v>
      </c>
      <c r="O378" s="31" t="s">
        <v>1703</v>
      </c>
      <c r="P378" s="31" t="s">
        <v>1155</v>
      </c>
      <c r="Q378" s="31" t="s">
        <v>1155</v>
      </c>
      <c r="R378" s="542"/>
      <c r="S378" s="48"/>
      <c r="T378" s="31">
        <f t="shared" si="148"/>
        <v>0</v>
      </c>
      <c r="U378" s="616"/>
      <c r="V378" s="616"/>
      <c r="W378" s="31"/>
      <c r="X378" s="31">
        <f t="shared" si="149"/>
        <v>0</v>
      </c>
      <c r="Z378" s="31"/>
      <c r="AA378" s="31">
        <f t="shared" si="168"/>
        <v>0</v>
      </c>
      <c r="AB378" s="31"/>
      <c r="AC378" s="31">
        <f t="shared" si="165"/>
        <v>0</v>
      </c>
      <c r="AD378" s="616"/>
      <c r="AE378" s="31"/>
      <c r="AF378" s="31">
        <f t="shared" ref="AF378:AF406" si="178">IFERROR(COUNTIF(AK206:AT206,"S")/(COUNTIF(AK206:AT206,"V")+COUNTIF(AK206:AT206,"S")),0)</f>
        <v>0</v>
      </c>
      <c r="AG378" s="31">
        <f t="shared" si="166"/>
        <v>0</v>
      </c>
      <c r="AH378" s="616"/>
      <c r="AI378" s="31">
        <f t="shared" si="153"/>
        <v>0</v>
      </c>
      <c r="AJ378" s="31">
        <f t="shared" si="167"/>
        <v>0</v>
      </c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2:49" s="306" customFormat="1" ht="13" outlineLevel="1">
      <c r="B379" s="458"/>
      <c r="C379" s="542"/>
      <c r="D379" s="32" t="s">
        <v>1951</v>
      </c>
      <c r="E379" s="470"/>
      <c r="F379" s="461"/>
      <c r="G379" s="362" t="s">
        <v>1395</v>
      </c>
      <c r="H379" s="46" t="s">
        <v>13</v>
      </c>
      <c r="I379" s="31">
        <v>240</v>
      </c>
      <c r="J379" s="329">
        <v>120</v>
      </c>
      <c r="K379" s="327">
        <v>0</v>
      </c>
      <c r="L379" s="31" t="s">
        <v>1691</v>
      </c>
      <c r="M379" s="31" t="s">
        <v>1759</v>
      </c>
      <c r="N379" s="31" t="s">
        <v>1703</v>
      </c>
      <c r="O379" s="31" t="s">
        <v>1703</v>
      </c>
      <c r="P379" s="31" t="s">
        <v>1155</v>
      </c>
      <c r="Q379" s="31" t="s">
        <v>1155</v>
      </c>
      <c r="R379" s="542"/>
      <c r="S379" s="48"/>
      <c r="T379" s="31">
        <f t="shared" si="148"/>
        <v>0</v>
      </c>
      <c r="U379" s="616"/>
      <c r="V379" s="616"/>
      <c r="W379" s="31"/>
      <c r="X379" s="31">
        <f t="shared" si="149"/>
        <v>0</v>
      </c>
      <c r="Z379" s="31"/>
      <c r="AA379" s="31">
        <f t="shared" si="168"/>
        <v>0</v>
      </c>
      <c r="AB379" s="31"/>
      <c r="AC379" s="31">
        <f t="shared" si="165"/>
        <v>0</v>
      </c>
      <c r="AD379" s="616"/>
      <c r="AE379" s="31"/>
      <c r="AF379" s="31">
        <f t="shared" si="178"/>
        <v>0</v>
      </c>
      <c r="AG379" s="31">
        <f t="shared" si="166"/>
        <v>0</v>
      </c>
      <c r="AH379" s="616"/>
      <c r="AI379" s="31">
        <f t="shared" si="153"/>
        <v>0</v>
      </c>
      <c r="AJ379" s="31">
        <f t="shared" si="167"/>
        <v>0</v>
      </c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2:49" s="306" customFormat="1" ht="13" outlineLevel="1">
      <c r="B380" s="458"/>
      <c r="C380" s="542"/>
      <c r="D380" s="32" t="s">
        <v>1952</v>
      </c>
      <c r="E380" s="470"/>
      <c r="F380" s="461"/>
      <c r="G380" s="362" t="s">
        <v>1395</v>
      </c>
      <c r="H380" s="46" t="s">
        <v>13</v>
      </c>
      <c r="I380" s="31">
        <v>100.19999999999999</v>
      </c>
      <c r="J380" s="329">
        <v>30</v>
      </c>
      <c r="K380" s="327">
        <v>0</v>
      </c>
      <c r="L380" s="31" t="s">
        <v>1691</v>
      </c>
      <c r="M380" s="31" t="s">
        <v>1759</v>
      </c>
      <c r="N380" s="31" t="s">
        <v>1703</v>
      </c>
      <c r="O380" s="31" t="s">
        <v>1703</v>
      </c>
      <c r="P380" s="31" t="s">
        <v>1155</v>
      </c>
      <c r="Q380" s="31" t="s">
        <v>1142</v>
      </c>
      <c r="R380" s="542"/>
      <c r="S380" s="48"/>
      <c r="T380" s="31">
        <f t="shared" si="148"/>
        <v>0</v>
      </c>
      <c r="U380" s="616"/>
      <c r="V380" s="616"/>
      <c r="W380" s="31"/>
      <c r="X380" s="31">
        <f t="shared" si="149"/>
        <v>0</v>
      </c>
      <c r="Z380" s="31"/>
      <c r="AA380" s="31">
        <f t="shared" si="168"/>
        <v>0</v>
      </c>
      <c r="AB380" s="31"/>
      <c r="AC380" s="31">
        <f t="shared" si="165"/>
        <v>0</v>
      </c>
      <c r="AD380" s="616"/>
      <c r="AE380" s="31"/>
      <c r="AF380" s="31">
        <f t="shared" si="178"/>
        <v>0</v>
      </c>
      <c r="AG380" s="31">
        <f t="shared" si="166"/>
        <v>0</v>
      </c>
      <c r="AH380" s="616"/>
      <c r="AI380" s="31">
        <f t="shared" si="153"/>
        <v>0</v>
      </c>
      <c r="AJ380" s="31">
        <f t="shared" si="167"/>
        <v>0</v>
      </c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2:49" s="306" customFormat="1" ht="13" outlineLevel="1">
      <c r="B381" s="459"/>
      <c r="C381" s="543"/>
      <c r="D381" s="32" t="s">
        <v>1765</v>
      </c>
      <c r="E381" s="471"/>
      <c r="F381" s="462"/>
      <c r="G381" s="362" t="s">
        <v>1395</v>
      </c>
      <c r="H381" s="46" t="s">
        <v>13</v>
      </c>
      <c r="I381" s="31">
        <v>60</v>
      </c>
      <c r="J381" s="329">
        <v>15</v>
      </c>
      <c r="K381" s="327">
        <v>0</v>
      </c>
      <c r="L381" s="31" t="s">
        <v>1691</v>
      </c>
      <c r="M381" s="31" t="s">
        <v>1759</v>
      </c>
      <c r="N381" s="31" t="s">
        <v>1703</v>
      </c>
      <c r="O381" s="31" t="s">
        <v>1703</v>
      </c>
      <c r="P381" s="31" t="s">
        <v>1155</v>
      </c>
      <c r="Q381" s="31" t="s">
        <v>1142</v>
      </c>
      <c r="R381" s="543"/>
      <c r="S381" s="48"/>
      <c r="T381" s="31">
        <f t="shared" si="148"/>
        <v>0</v>
      </c>
      <c r="U381" s="617"/>
      <c r="V381" s="617"/>
      <c r="W381" s="31"/>
      <c r="X381" s="31">
        <f t="shared" si="149"/>
        <v>0</v>
      </c>
      <c r="Z381" s="31"/>
      <c r="AA381" s="31">
        <f t="shared" si="168"/>
        <v>0</v>
      </c>
      <c r="AB381" s="31"/>
      <c r="AC381" s="31">
        <f t="shared" si="165"/>
        <v>0</v>
      </c>
      <c r="AD381" s="617"/>
      <c r="AE381" s="31"/>
      <c r="AF381" s="31">
        <f t="shared" si="178"/>
        <v>0</v>
      </c>
      <c r="AG381" s="31">
        <f t="shared" si="166"/>
        <v>0</v>
      </c>
      <c r="AH381" s="617"/>
      <c r="AI381" s="31">
        <f t="shared" si="153"/>
        <v>0</v>
      </c>
      <c r="AJ381" s="31">
        <f t="shared" si="167"/>
        <v>0</v>
      </c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2:49" s="306" customFormat="1" ht="13" outlineLevel="1">
      <c r="B382" s="457" t="s">
        <v>199</v>
      </c>
      <c r="C382" s="541" t="s">
        <v>1953</v>
      </c>
      <c r="D382" s="32" t="s">
        <v>1746</v>
      </c>
      <c r="E382" s="541" t="s">
        <v>1954</v>
      </c>
      <c r="F382" s="460">
        <v>43525</v>
      </c>
      <c r="G382" s="362" t="s">
        <v>1395</v>
      </c>
      <c r="H382" s="46" t="s">
        <v>13</v>
      </c>
      <c r="I382" s="31">
        <v>4.8</v>
      </c>
      <c r="J382" s="329">
        <v>120</v>
      </c>
      <c r="K382" s="327">
        <v>0</v>
      </c>
      <c r="L382" s="31" t="s">
        <v>1703</v>
      </c>
      <c r="M382" s="31" t="s">
        <v>1155</v>
      </c>
      <c r="N382" s="31" t="s">
        <v>1155</v>
      </c>
      <c r="O382" s="31" t="s">
        <v>1703</v>
      </c>
      <c r="P382" s="31" t="s">
        <v>1155</v>
      </c>
      <c r="Q382" s="31" t="s">
        <v>1155</v>
      </c>
      <c r="R382" s="541" t="s">
        <v>1200</v>
      </c>
      <c r="S382" s="48"/>
      <c r="T382" s="31">
        <f t="shared" si="148"/>
        <v>0</v>
      </c>
      <c r="U382" s="615"/>
      <c r="V382" s="615"/>
      <c r="W382" s="31"/>
      <c r="X382" s="31">
        <f t="shared" si="149"/>
        <v>0</v>
      </c>
      <c r="Z382" s="31"/>
      <c r="AA382" s="31">
        <f t="shared" si="168"/>
        <v>0</v>
      </c>
      <c r="AB382" s="31"/>
      <c r="AC382" s="31">
        <f t="shared" si="165"/>
        <v>0</v>
      </c>
      <c r="AD382" s="615"/>
      <c r="AE382" s="31"/>
      <c r="AF382" s="31">
        <f t="shared" si="178"/>
        <v>0</v>
      </c>
      <c r="AG382" s="31">
        <f t="shared" si="166"/>
        <v>0</v>
      </c>
      <c r="AH382" s="615"/>
      <c r="AI382" s="31">
        <f t="shared" si="153"/>
        <v>0</v>
      </c>
      <c r="AJ382" s="31">
        <f t="shared" si="167"/>
        <v>0</v>
      </c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2:49" s="306" customFormat="1" ht="13" outlineLevel="1">
      <c r="B383" s="458"/>
      <c r="C383" s="542"/>
      <c r="D383" s="32" t="s">
        <v>1956</v>
      </c>
      <c r="E383" s="542"/>
      <c r="F383" s="461"/>
      <c r="G383" s="362" t="s">
        <v>1395</v>
      </c>
      <c r="H383" s="46" t="s">
        <v>13</v>
      </c>
      <c r="I383" s="31">
        <v>90</v>
      </c>
      <c r="J383" s="329">
        <v>5</v>
      </c>
      <c r="K383" s="327">
        <v>0</v>
      </c>
      <c r="L383" s="31" t="s">
        <v>1691</v>
      </c>
      <c r="M383" s="31" t="s">
        <v>1759</v>
      </c>
      <c r="N383" s="31" t="s">
        <v>1703</v>
      </c>
      <c r="O383" s="31" t="s">
        <v>1703</v>
      </c>
      <c r="P383" s="31" t="s">
        <v>1155</v>
      </c>
      <c r="Q383" s="31" t="s">
        <v>1155</v>
      </c>
      <c r="R383" s="542"/>
      <c r="S383" s="48"/>
      <c r="T383" s="31">
        <f t="shared" si="148"/>
        <v>0</v>
      </c>
      <c r="U383" s="616"/>
      <c r="V383" s="616"/>
      <c r="W383" s="31"/>
      <c r="X383" s="31">
        <f t="shared" si="149"/>
        <v>0</v>
      </c>
      <c r="Z383" s="31"/>
      <c r="AA383" s="31">
        <f t="shared" si="168"/>
        <v>0</v>
      </c>
      <c r="AB383" s="31"/>
      <c r="AC383" s="31">
        <f t="shared" si="165"/>
        <v>0</v>
      </c>
      <c r="AD383" s="616"/>
      <c r="AE383" s="31"/>
      <c r="AF383" s="31">
        <f t="shared" si="178"/>
        <v>0</v>
      </c>
      <c r="AG383" s="31">
        <f t="shared" si="166"/>
        <v>0</v>
      </c>
      <c r="AH383" s="616"/>
      <c r="AI383" s="31">
        <f t="shared" si="153"/>
        <v>0</v>
      </c>
      <c r="AJ383" s="31">
        <f t="shared" si="167"/>
        <v>0</v>
      </c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2:49" s="306" customFormat="1" ht="13" outlineLevel="1">
      <c r="B384" s="458"/>
      <c r="C384" s="542"/>
      <c r="D384" s="32" t="s">
        <v>1957</v>
      </c>
      <c r="E384" s="542"/>
      <c r="F384" s="461"/>
      <c r="G384" s="362" t="s">
        <v>1395</v>
      </c>
      <c r="H384" s="46" t="s">
        <v>13</v>
      </c>
      <c r="I384" s="31">
        <v>19.8</v>
      </c>
      <c r="J384" s="329">
        <v>0</v>
      </c>
      <c r="K384" s="327">
        <v>0</v>
      </c>
      <c r="L384" s="31" t="s">
        <v>1691</v>
      </c>
      <c r="M384" s="31" t="s">
        <v>1759</v>
      </c>
      <c r="N384" s="31" t="s">
        <v>1703</v>
      </c>
      <c r="O384" s="31" t="s">
        <v>1703</v>
      </c>
      <c r="P384" s="31" t="s">
        <v>1155</v>
      </c>
      <c r="Q384" s="31" t="s">
        <v>1142</v>
      </c>
      <c r="R384" s="542"/>
      <c r="S384" s="48"/>
      <c r="T384" s="31">
        <f t="shared" si="148"/>
        <v>0</v>
      </c>
      <c r="U384" s="616"/>
      <c r="V384" s="616"/>
      <c r="W384" s="31"/>
      <c r="X384" s="31">
        <f t="shared" si="149"/>
        <v>0</v>
      </c>
      <c r="Z384" s="31"/>
      <c r="AA384" s="31">
        <f t="shared" si="168"/>
        <v>0</v>
      </c>
      <c r="AB384" s="31"/>
      <c r="AC384" s="31">
        <f t="shared" si="165"/>
        <v>0</v>
      </c>
      <c r="AD384" s="616"/>
      <c r="AE384" s="31"/>
      <c r="AF384" s="31">
        <f t="shared" si="178"/>
        <v>0</v>
      </c>
      <c r="AG384" s="31">
        <f t="shared" si="166"/>
        <v>0</v>
      </c>
      <c r="AH384" s="616"/>
      <c r="AI384" s="31">
        <f t="shared" si="153"/>
        <v>0</v>
      </c>
      <c r="AJ384" s="31">
        <f t="shared" si="167"/>
        <v>0</v>
      </c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2:49" s="306" customFormat="1" ht="13" outlineLevel="1">
      <c r="B385" s="458"/>
      <c r="C385" s="542"/>
      <c r="D385" s="32" t="s">
        <v>1958</v>
      </c>
      <c r="E385" s="542"/>
      <c r="F385" s="461"/>
      <c r="G385" s="362" t="s">
        <v>1395</v>
      </c>
      <c r="H385" s="46" t="s">
        <v>13</v>
      </c>
      <c r="I385" s="31">
        <v>10.200000000000001</v>
      </c>
      <c r="J385" s="329">
        <v>30</v>
      </c>
      <c r="K385" s="327">
        <v>0</v>
      </c>
      <c r="L385" s="31" t="s">
        <v>1691</v>
      </c>
      <c r="M385" s="31" t="s">
        <v>1759</v>
      </c>
      <c r="N385" s="31" t="s">
        <v>1703</v>
      </c>
      <c r="O385" s="31" t="s">
        <v>1703</v>
      </c>
      <c r="P385" s="31" t="s">
        <v>1155</v>
      </c>
      <c r="Q385" s="31" t="s">
        <v>1142</v>
      </c>
      <c r="R385" s="542"/>
      <c r="S385" s="48"/>
      <c r="T385" s="31">
        <f t="shared" si="148"/>
        <v>0</v>
      </c>
      <c r="U385" s="616"/>
      <c r="V385" s="616"/>
      <c r="W385" s="31"/>
      <c r="X385" s="31">
        <f t="shared" si="149"/>
        <v>0</v>
      </c>
      <c r="Z385" s="31"/>
      <c r="AA385" s="31">
        <f t="shared" si="168"/>
        <v>0</v>
      </c>
      <c r="AB385" s="31"/>
      <c r="AC385" s="31">
        <f t="shared" si="165"/>
        <v>0</v>
      </c>
      <c r="AD385" s="616"/>
      <c r="AE385" s="31"/>
      <c r="AF385" s="31">
        <f t="shared" si="178"/>
        <v>0</v>
      </c>
      <c r="AG385" s="31">
        <f t="shared" si="166"/>
        <v>0</v>
      </c>
      <c r="AH385" s="616"/>
      <c r="AI385" s="31">
        <f t="shared" si="153"/>
        <v>0</v>
      </c>
      <c r="AJ385" s="31">
        <f t="shared" si="167"/>
        <v>0</v>
      </c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2:49" s="306" customFormat="1" ht="13" outlineLevel="1">
      <c r="B386" s="458"/>
      <c r="C386" s="542"/>
      <c r="D386" s="32" t="s">
        <v>1959</v>
      </c>
      <c r="E386" s="542"/>
      <c r="F386" s="461"/>
      <c r="G386" s="362" t="s">
        <v>1395</v>
      </c>
      <c r="H386" s="46" t="s">
        <v>13</v>
      </c>
      <c r="I386" s="31">
        <v>30</v>
      </c>
      <c r="J386" s="329">
        <v>5</v>
      </c>
      <c r="K386" s="327">
        <v>0</v>
      </c>
      <c r="L386" s="31" t="s">
        <v>1691</v>
      </c>
      <c r="M386" s="31" t="s">
        <v>1759</v>
      </c>
      <c r="N386" s="31" t="s">
        <v>1703</v>
      </c>
      <c r="O386" s="31" t="s">
        <v>1703</v>
      </c>
      <c r="P386" s="31" t="s">
        <v>1155</v>
      </c>
      <c r="Q386" s="31" t="s">
        <v>1142</v>
      </c>
      <c r="R386" s="542"/>
      <c r="S386" s="48"/>
      <c r="T386" s="31">
        <f t="shared" si="148"/>
        <v>0</v>
      </c>
      <c r="U386" s="616"/>
      <c r="V386" s="616"/>
      <c r="W386" s="31"/>
      <c r="X386" s="31">
        <f t="shared" si="149"/>
        <v>0</v>
      </c>
      <c r="Z386" s="31"/>
      <c r="AA386" s="31">
        <f t="shared" si="168"/>
        <v>0</v>
      </c>
      <c r="AB386" s="31"/>
      <c r="AC386" s="31">
        <f t="shared" si="165"/>
        <v>0</v>
      </c>
      <c r="AD386" s="616"/>
      <c r="AE386" s="31"/>
      <c r="AF386" s="31">
        <f t="shared" si="178"/>
        <v>0</v>
      </c>
      <c r="AG386" s="31">
        <f t="shared" si="166"/>
        <v>0</v>
      </c>
      <c r="AH386" s="616"/>
      <c r="AI386" s="31">
        <f t="shared" si="153"/>
        <v>0</v>
      </c>
      <c r="AJ386" s="31">
        <f t="shared" si="167"/>
        <v>0</v>
      </c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2:49" s="306" customFormat="1" ht="13" outlineLevel="1">
      <c r="B387" s="458"/>
      <c r="C387" s="542"/>
      <c r="D387" s="32" t="s">
        <v>1960</v>
      </c>
      <c r="E387" s="542"/>
      <c r="F387" s="461"/>
      <c r="G387" s="362" t="s">
        <v>1395</v>
      </c>
      <c r="H387" s="46" t="s">
        <v>13</v>
      </c>
      <c r="I387" s="31">
        <v>30</v>
      </c>
      <c r="J387" s="329">
        <v>0</v>
      </c>
      <c r="K387" s="327">
        <v>0</v>
      </c>
      <c r="L387" s="31" t="s">
        <v>1691</v>
      </c>
      <c r="M387" s="31" t="s">
        <v>1759</v>
      </c>
      <c r="N387" s="31" t="s">
        <v>1703</v>
      </c>
      <c r="O387" s="31" t="s">
        <v>1703</v>
      </c>
      <c r="P387" s="31" t="s">
        <v>1155</v>
      </c>
      <c r="Q387" s="31" t="s">
        <v>1142</v>
      </c>
      <c r="R387" s="542"/>
      <c r="S387" s="48"/>
      <c r="T387" s="31">
        <f t="shared" si="148"/>
        <v>0</v>
      </c>
      <c r="U387" s="616"/>
      <c r="V387" s="616"/>
      <c r="W387" s="31"/>
      <c r="X387" s="31">
        <f t="shared" si="149"/>
        <v>0</v>
      </c>
      <c r="Z387" s="31"/>
      <c r="AA387" s="31">
        <f t="shared" si="168"/>
        <v>0</v>
      </c>
      <c r="AB387" s="31"/>
      <c r="AC387" s="31">
        <f t="shared" si="165"/>
        <v>0</v>
      </c>
      <c r="AD387" s="616"/>
      <c r="AE387" s="31"/>
      <c r="AF387" s="31">
        <f t="shared" si="178"/>
        <v>0</v>
      </c>
      <c r="AG387" s="31">
        <f t="shared" si="166"/>
        <v>0</v>
      </c>
      <c r="AH387" s="616"/>
      <c r="AI387" s="31">
        <f t="shared" si="153"/>
        <v>0</v>
      </c>
      <c r="AJ387" s="31">
        <f t="shared" si="167"/>
        <v>0</v>
      </c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2:49" s="306" customFormat="1" ht="13" outlineLevel="1">
      <c r="B388" s="458"/>
      <c r="C388" s="542"/>
      <c r="D388" s="32" t="s">
        <v>1961</v>
      </c>
      <c r="E388" s="542"/>
      <c r="F388" s="461"/>
      <c r="G388" s="362" t="s">
        <v>1395</v>
      </c>
      <c r="H388" s="46" t="s">
        <v>13</v>
      </c>
      <c r="I388" s="31">
        <v>10.200000000000001</v>
      </c>
      <c r="J388" s="329">
        <v>0</v>
      </c>
      <c r="K388" s="327">
        <v>0</v>
      </c>
      <c r="L388" s="31" t="s">
        <v>1691</v>
      </c>
      <c r="M388" s="31" t="s">
        <v>1759</v>
      </c>
      <c r="N388" s="31" t="s">
        <v>1703</v>
      </c>
      <c r="O388" s="31" t="s">
        <v>1703</v>
      </c>
      <c r="P388" s="31" t="s">
        <v>1155</v>
      </c>
      <c r="Q388" s="31" t="s">
        <v>1142</v>
      </c>
      <c r="R388" s="542"/>
      <c r="S388" s="48"/>
      <c r="T388" s="31">
        <f t="shared" si="148"/>
        <v>0</v>
      </c>
      <c r="U388" s="616"/>
      <c r="V388" s="616"/>
      <c r="W388" s="31"/>
      <c r="X388" s="31">
        <f t="shared" si="149"/>
        <v>0</v>
      </c>
      <c r="Z388" s="31"/>
      <c r="AA388" s="31">
        <f t="shared" si="168"/>
        <v>0</v>
      </c>
      <c r="AB388" s="31"/>
      <c r="AC388" s="31">
        <f t="shared" si="165"/>
        <v>0</v>
      </c>
      <c r="AD388" s="616"/>
      <c r="AE388" s="31"/>
      <c r="AF388" s="31">
        <f t="shared" si="178"/>
        <v>0</v>
      </c>
      <c r="AG388" s="31">
        <f t="shared" si="166"/>
        <v>0</v>
      </c>
      <c r="AH388" s="616"/>
      <c r="AI388" s="31">
        <f t="shared" si="153"/>
        <v>0</v>
      </c>
      <c r="AJ388" s="31">
        <f t="shared" si="167"/>
        <v>0</v>
      </c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2:49" s="306" customFormat="1" ht="13" outlineLevel="1">
      <c r="B389" s="459"/>
      <c r="C389" s="543"/>
      <c r="D389" s="32" t="s">
        <v>1962</v>
      </c>
      <c r="E389" s="543"/>
      <c r="F389" s="462"/>
      <c r="G389" s="362" t="s">
        <v>1395</v>
      </c>
      <c r="H389" s="46" t="s">
        <v>13</v>
      </c>
      <c r="I389" s="31">
        <v>40.200000000000003</v>
      </c>
      <c r="J389" s="329">
        <v>0</v>
      </c>
      <c r="K389" s="327">
        <v>0</v>
      </c>
      <c r="L389" s="31" t="s">
        <v>1691</v>
      </c>
      <c r="M389" s="31" t="s">
        <v>1759</v>
      </c>
      <c r="N389" s="31" t="s">
        <v>1703</v>
      </c>
      <c r="O389" s="31" t="s">
        <v>1703</v>
      </c>
      <c r="P389" s="31" t="s">
        <v>1155</v>
      </c>
      <c r="Q389" s="31" t="s">
        <v>1142</v>
      </c>
      <c r="R389" s="543"/>
      <c r="S389" s="48"/>
      <c r="T389" s="31">
        <f t="shared" si="148"/>
        <v>0</v>
      </c>
      <c r="U389" s="617"/>
      <c r="V389" s="617"/>
      <c r="W389" s="31"/>
      <c r="X389" s="31">
        <f t="shared" si="149"/>
        <v>0</v>
      </c>
      <c r="Z389" s="31"/>
      <c r="AA389" s="31">
        <f t="shared" si="168"/>
        <v>0</v>
      </c>
      <c r="AB389" s="31"/>
      <c r="AC389" s="31">
        <f t="shared" si="165"/>
        <v>0</v>
      </c>
      <c r="AD389" s="617"/>
      <c r="AE389" s="31"/>
      <c r="AF389" s="31">
        <f t="shared" si="178"/>
        <v>0</v>
      </c>
      <c r="AG389" s="31">
        <f t="shared" si="166"/>
        <v>0</v>
      </c>
      <c r="AH389" s="617"/>
      <c r="AI389" s="31">
        <f t="shared" si="153"/>
        <v>0</v>
      </c>
      <c r="AJ389" s="31">
        <f t="shared" si="167"/>
        <v>0</v>
      </c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2:49" s="306" customFormat="1" ht="13" outlineLevel="1">
      <c r="B390" s="457" t="s">
        <v>200</v>
      </c>
      <c r="C390" s="541" t="s">
        <v>1963</v>
      </c>
      <c r="D390" s="32" t="s">
        <v>1805</v>
      </c>
      <c r="E390" s="541" t="s">
        <v>1964</v>
      </c>
      <c r="F390" s="460">
        <v>43203</v>
      </c>
      <c r="G390" s="362" t="s">
        <v>1395</v>
      </c>
      <c r="H390" s="46" t="s">
        <v>13</v>
      </c>
      <c r="I390" s="31">
        <v>9.6</v>
      </c>
      <c r="J390" s="329">
        <v>0</v>
      </c>
      <c r="K390" s="327">
        <v>0</v>
      </c>
      <c r="L390" s="31" t="s">
        <v>1703</v>
      </c>
      <c r="M390" s="31" t="s">
        <v>1155</v>
      </c>
      <c r="N390" s="31" t="s">
        <v>1142</v>
      </c>
      <c r="O390" s="31" t="s">
        <v>1693</v>
      </c>
      <c r="P390" s="31" t="s">
        <v>1155</v>
      </c>
      <c r="Q390" s="31" t="s">
        <v>1155</v>
      </c>
      <c r="R390" s="541" t="s">
        <v>1965</v>
      </c>
      <c r="S390" s="48"/>
      <c r="T390" s="31">
        <f t="shared" si="148"/>
        <v>0</v>
      </c>
      <c r="U390" s="615"/>
      <c r="V390" s="615"/>
      <c r="W390" s="31"/>
      <c r="X390" s="31">
        <f t="shared" si="149"/>
        <v>0</v>
      </c>
      <c r="Z390" s="31"/>
      <c r="AA390" s="31">
        <f t="shared" si="168"/>
        <v>0</v>
      </c>
      <c r="AB390" s="31"/>
      <c r="AC390" s="31">
        <f t="shared" si="165"/>
        <v>0</v>
      </c>
      <c r="AD390" s="615"/>
      <c r="AE390" s="31"/>
      <c r="AF390" s="31">
        <f t="shared" si="178"/>
        <v>0</v>
      </c>
      <c r="AG390" s="31">
        <f t="shared" si="166"/>
        <v>0</v>
      </c>
      <c r="AH390" s="615"/>
      <c r="AI390" s="31">
        <f t="shared" si="153"/>
        <v>0</v>
      </c>
      <c r="AJ390" s="31">
        <f t="shared" si="167"/>
        <v>0</v>
      </c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2:49" s="306" customFormat="1" ht="13" outlineLevel="1">
      <c r="B391" s="458"/>
      <c r="C391" s="542"/>
      <c r="D391" s="32" t="s">
        <v>1966</v>
      </c>
      <c r="E391" s="542"/>
      <c r="F391" s="461"/>
      <c r="G391" s="362" t="s">
        <v>1395</v>
      </c>
      <c r="H391" s="46" t="s">
        <v>13</v>
      </c>
      <c r="I391" s="31">
        <v>30</v>
      </c>
      <c r="J391" s="329">
        <v>0</v>
      </c>
      <c r="K391" s="327">
        <v>0</v>
      </c>
      <c r="L391" s="31" t="s">
        <v>1759</v>
      </c>
      <c r="M391" s="31" t="s">
        <v>1703</v>
      </c>
      <c r="N391" s="31" t="s">
        <v>1142</v>
      </c>
      <c r="O391" s="31" t="s">
        <v>1142</v>
      </c>
      <c r="P391" s="31" t="s">
        <v>1155</v>
      </c>
      <c r="Q391" s="31" t="s">
        <v>1155</v>
      </c>
      <c r="R391" s="542"/>
      <c r="S391" s="48"/>
      <c r="T391" s="31">
        <f t="shared" si="148"/>
        <v>0</v>
      </c>
      <c r="U391" s="616"/>
      <c r="V391" s="616"/>
      <c r="W391" s="31"/>
      <c r="X391" s="31">
        <f t="shared" si="149"/>
        <v>0</v>
      </c>
      <c r="Z391" s="31"/>
      <c r="AA391" s="31">
        <f t="shared" si="168"/>
        <v>0</v>
      </c>
      <c r="AB391" s="31"/>
      <c r="AC391" s="31">
        <f t="shared" ref="AC391:AC453" si="179">(I391-AA391)*COUNTIF(AK391:AT391,"L")</f>
        <v>0</v>
      </c>
      <c r="AD391" s="616"/>
      <c r="AE391" s="31"/>
      <c r="AF391" s="31">
        <f t="shared" si="178"/>
        <v>0</v>
      </c>
      <c r="AG391" s="31">
        <f t="shared" ref="AG391:AG453" si="180">(X391-AA391-AC391)*AF391</f>
        <v>0</v>
      </c>
      <c r="AH391" s="616"/>
      <c r="AI391" s="31">
        <f t="shared" si="153"/>
        <v>0</v>
      </c>
      <c r="AJ391" s="31">
        <f t="shared" ref="AJ391:AJ453" si="181">X391-AA391-AC391-AG391</f>
        <v>0</v>
      </c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2:49" s="306" customFormat="1" ht="13" outlineLevel="1">
      <c r="B392" s="458"/>
      <c r="C392" s="542"/>
      <c r="D392" s="32" t="s">
        <v>1894</v>
      </c>
      <c r="E392" s="542"/>
      <c r="F392" s="461"/>
      <c r="G392" s="362" t="s">
        <v>1395</v>
      </c>
      <c r="H392" s="46" t="s">
        <v>13</v>
      </c>
      <c r="I392" s="31">
        <v>40.200000000000003</v>
      </c>
      <c r="J392" s="329">
        <v>0</v>
      </c>
      <c r="K392" s="327">
        <v>0</v>
      </c>
      <c r="L392" s="31" t="s">
        <v>1759</v>
      </c>
      <c r="M392" s="31" t="s">
        <v>1703</v>
      </c>
      <c r="N392" s="31" t="s">
        <v>1761</v>
      </c>
      <c r="O392" s="31" t="s">
        <v>1142</v>
      </c>
      <c r="P392" s="31" t="s">
        <v>1155</v>
      </c>
      <c r="Q392" s="31" t="s">
        <v>1155</v>
      </c>
      <c r="R392" s="542"/>
      <c r="S392" s="48"/>
      <c r="T392" s="31">
        <f t="shared" si="148"/>
        <v>0</v>
      </c>
      <c r="U392" s="616"/>
      <c r="V392" s="616"/>
      <c r="W392" s="31"/>
      <c r="X392" s="31">
        <f t="shared" si="149"/>
        <v>0</v>
      </c>
      <c r="Z392" s="31"/>
      <c r="AA392" s="31">
        <f t="shared" ref="AA392:AA454" si="182">SUMIF(Z392,"Y",K392)*W392</f>
        <v>0</v>
      </c>
      <c r="AB392" s="31"/>
      <c r="AC392" s="31">
        <f t="shared" si="179"/>
        <v>0</v>
      </c>
      <c r="AD392" s="616"/>
      <c r="AE392" s="31"/>
      <c r="AF392" s="31">
        <f t="shared" si="178"/>
        <v>0</v>
      </c>
      <c r="AG392" s="31">
        <f t="shared" si="180"/>
        <v>0</v>
      </c>
      <c r="AH392" s="616"/>
      <c r="AI392" s="31">
        <f t="shared" si="153"/>
        <v>0</v>
      </c>
      <c r="AJ392" s="31">
        <f t="shared" si="181"/>
        <v>0</v>
      </c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2:49" s="306" customFormat="1" ht="13" outlineLevel="1">
      <c r="B393" s="458"/>
      <c r="C393" s="542"/>
      <c r="D393" s="32" t="s">
        <v>1967</v>
      </c>
      <c r="E393" s="542"/>
      <c r="F393" s="461"/>
      <c r="G393" s="362" t="s">
        <v>1395</v>
      </c>
      <c r="H393" s="46" t="s">
        <v>13</v>
      </c>
      <c r="I393" s="31">
        <v>4.8</v>
      </c>
      <c r="J393" s="329">
        <v>0</v>
      </c>
      <c r="K393" s="327">
        <v>0</v>
      </c>
      <c r="L393" s="31" t="s">
        <v>1759</v>
      </c>
      <c r="M393" s="31" t="s">
        <v>1703</v>
      </c>
      <c r="N393" s="31" t="s">
        <v>1761</v>
      </c>
      <c r="O393" s="31" t="s">
        <v>1155</v>
      </c>
      <c r="P393" s="31" t="s">
        <v>1155</v>
      </c>
      <c r="Q393" s="31" t="s">
        <v>1142</v>
      </c>
      <c r="R393" s="542"/>
      <c r="S393" s="48"/>
      <c r="T393" s="31">
        <f t="shared" si="148"/>
        <v>0</v>
      </c>
      <c r="U393" s="616"/>
      <c r="V393" s="616"/>
      <c r="W393" s="31"/>
      <c r="X393" s="31">
        <f t="shared" si="149"/>
        <v>0</v>
      </c>
      <c r="Z393" s="31"/>
      <c r="AA393" s="31">
        <f t="shared" si="182"/>
        <v>0</v>
      </c>
      <c r="AB393" s="31"/>
      <c r="AC393" s="31">
        <f t="shared" si="179"/>
        <v>0</v>
      </c>
      <c r="AD393" s="616"/>
      <c r="AE393" s="31"/>
      <c r="AF393" s="31">
        <f t="shared" si="178"/>
        <v>0</v>
      </c>
      <c r="AG393" s="31">
        <f t="shared" si="180"/>
        <v>0</v>
      </c>
      <c r="AH393" s="616"/>
      <c r="AI393" s="31">
        <f t="shared" si="153"/>
        <v>0</v>
      </c>
      <c r="AJ393" s="31">
        <f t="shared" si="181"/>
        <v>0</v>
      </c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2:49" s="306" customFormat="1" ht="13" outlineLevel="1">
      <c r="B394" s="459"/>
      <c r="C394" s="543"/>
      <c r="D394" s="32" t="s">
        <v>1968</v>
      </c>
      <c r="E394" s="543"/>
      <c r="F394" s="462"/>
      <c r="G394" s="362" t="s">
        <v>1395</v>
      </c>
      <c r="H394" s="46" t="s">
        <v>13</v>
      </c>
      <c r="I394" s="31">
        <v>15</v>
      </c>
      <c r="J394" s="329">
        <v>0</v>
      </c>
      <c r="K394" s="327">
        <v>0</v>
      </c>
      <c r="L394" s="31" t="s">
        <v>1759</v>
      </c>
      <c r="M394" s="31" t="s">
        <v>1703</v>
      </c>
      <c r="N394" s="31" t="s">
        <v>1761</v>
      </c>
      <c r="O394" s="31" t="s">
        <v>1155</v>
      </c>
      <c r="P394" s="31" t="s">
        <v>1155</v>
      </c>
      <c r="Q394" s="31" t="s">
        <v>1142</v>
      </c>
      <c r="R394" s="543"/>
      <c r="S394" s="48"/>
      <c r="T394" s="31">
        <f t="shared" si="148"/>
        <v>0</v>
      </c>
      <c r="U394" s="617"/>
      <c r="V394" s="617"/>
      <c r="W394" s="31"/>
      <c r="X394" s="31">
        <f t="shared" si="149"/>
        <v>0</v>
      </c>
      <c r="Z394" s="31"/>
      <c r="AA394" s="31">
        <f t="shared" si="182"/>
        <v>0</v>
      </c>
      <c r="AB394" s="31"/>
      <c r="AC394" s="31">
        <f t="shared" si="179"/>
        <v>0</v>
      </c>
      <c r="AD394" s="617"/>
      <c r="AE394" s="31"/>
      <c r="AF394" s="31">
        <f t="shared" si="178"/>
        <v>0</v>
      </c>
      <c r="AG394" s="31">
        <f t="shared" si="180"/>
        <v>0</v>
      </c>
      <c r="AH394" s="617"/>
      <c r="AI394" s="31">
        <f t="shared" si="153"/>
        <v>0</v>
      </c>
      <c r="AJ394" s="31">
        <f t="shared" si="181"/>
        <v>0</v>
      </c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2:49" s="306" customFormat="1" ht="13" outlineLevel="1">
      <c r="B395" s="457" t="s">
        <v>202</v>
      </c>
      <c r="C395" s="466" t="s">
        <v>1969</v>
      </c>
      <c r="D395" s="32" t="s">
        <v>1970</v>
      </c>
      <c r="E395" s="541" t="s">
        <v>2843</v>
      </c>
      <c r="F395" s="460">
        <v>43801</v>
      </c>
      <c r="G395" s="362" t="s">
        <v>1395</v>
      </c>
      <c r="H395" s="46" t="s">
        <v>13</v>
      </c>
      <c r="I395" s="31">
        <v>30</v>
      </c>
      <c r="J395" s="31">
        <v>30</v>
      </c>
      <c r="K395" s="327">
        <v>0</v>
      </c>
      <c r="L395" s="31" t="s">
        <v>1155</v>
      </c>
      <c r="M395" s="31" t="s">
        <v>1155</v>
      </c>
      <c r="N395" s="31" t="s">
        <v>1142</v>
      </c>
      <c r="O395" s="31" t="s">
        <v>1155</v>
      </c>
      <c r="P395" s="31" t="s">
        <v>1155</v>
      </c>
      <c r="Q395" s="31" t="s">
        <v>1155</v>
      </c>
      <c r="R395" s="541" t="s">
        <v>1965</v>
      </c>
      <c r="S395" s="48"/>
      <c r="T395" s="31">
        <f t="shared" si="148"/>
        <v>0</v>
      </c>
      <c r="U395" s="615"/>
      <c r="V395" s="615"/>
      <c r="W395" s="31"/>
      <c r="X395" s="31">
        <f t="shared" si="149"/>
        <v>0</v>
      </c>
      <c r="Z395" s="31"/>
      <c r="AA395" s="31">
        <f t="shared" si="182"/>
        <v>0</v>
      </c>
      <c r="AB395" s="31"/>
      <c r="AC395" s="31">
        <f t="shared" si="179"/>
        <v>0</v>
      </c>
      <c r="AD395" s="615"/>
      <c r="AE395" s="31"/>
      <c r="AF395" s="31">
        <f t="shared" si="178"/>
        <v>0</v>
      </c>
      <c r="AG395" s="31">
        <f t="shared" si="180"/>
        <v>0</v>
      </c>
      <c r="AH395" s="615"/>
      <c r="AI395" s="31">
        <f t="shared" si="153"/>
        <v>0</v>
      </c>
      <c r="AJ395" s="31">
        <f t="shared" si="181"/>
        <v>0</v>
      </c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2:49" s="306" customFormat="1" ht="13" outlineLevel="1">
      <c r="B396" s="458"/>
      <c r="C396" s="467"/>
      <c r="D396" s="32" t="s">
        <v>1971</v>
      </c>
      <c r="E396" s="542"/>
      <c r="F396" s="461"/>
      <c r="G396" s="362" t="s">
        <v>1395</v>
      </c>
      <c r="H396" s="46" t="s">
        <v>13</v>
      </c>
      <c r="I396" s="31">
        <v>15</v>
      </c>
      <c r="J396" s="31">
        <v>15</v>
      </c>
      <c r="K396" s="327">
        <v>0</v>
      </c>
      <c r="L396" s="31" t="s">
        <v>1155</v>
      </c>
      <c r="M396" s="31" t="s">
        <v>1759</v>
      </c>
      <c r="N396" s="31" t="s">
        <v>1142</v>
      </c>
      <c r="O396" s="31" t="s">
        <v>1142</v>
      </c>
      <c r="P396" s="31" t="s">
        <v>1695</v>
      </c>
      <c r="Q396" s="31" t="s">
        <v>1698</v>
      </c>
      <c r="R396" s="542"/>
      <c r="S396" s="48"/>
      <c r="T396" s="31">
        <f t="shared" ref="T396:T457" si="183">SUMIF(S396,"Y",I396)</f>
        <v>0</v>
      </c>
      <c r="U396" s="616"/>
      <c r="V396" s="616"/>
      <c r="W396" s="31"/>
      <c r="X396" s="31">
        <f t="shared" ref="X396:X457" si="184">T396*W396</f>
        <v>0</v>
      </c>
      <c r="Z396" s="31"/>
      <c r="AA396" s="31">
        <f t="shared" si="182"/>
        <v>0</v>
      </c>
      <c r="AB396" s="31"/>
      <c r="AC396" s="31">
        <f t="shared" si="179"/>
        <v>0</v>
      </c>
      <c r="AD396" s="616"/>
      <c r="AE396" s="31"/>
      <c r="AF396" s="31">
        <f t="shared" si="178"/>
        <v>0</v>
      </c>
      <c r="AG396" s="31">
        <f t="shared" si="180"/>
        <v>0</v>
      </c>
      <c r="AH396" s="616"/>
      <c r="AI396" s="31">
        <f t="shared" si="153"/>
        <v>0</v>
      </c>
      <c r="AJ396" s="31">
        <f t="shared" si="181"/>
        <v>0</v>
      </c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2:49" s="306" customFormat="1" ht="13" outlineLevel="1">
      <c r="B397" s="458"/>
      <c r="C397" s="467"/>
      <c r="D397" s="32" t="s">
        <v>1972</v>
      </c>
      <c r="E397" s="542"/>
      <c r="F397" s="461"/>
      <c r="G397" s="362" t="s">
        <v>1395</v>
      </c>
      <c r="H397" s="46" t="s">
        <v>13</v>
      </c>
      <c r="I397" s="31">
        <v>30</v>
      </c>
      <c r="J397" s="31">
        <v>30</v>
      </c>
      <c r="K397" s="327">
        <v>0</v>
      </c>
      <c r="L397" s="31" t="s">
        <v>1155</v>
      </c>
      <c r="M397" s="31" t="s">
        <v>1759</v>
      </c>
      <c r="N397" s="31" t="s">
        <v>1142</v>
      </c>
      <c r="O397" s="31" t="s">
        <v>1142</v>
      </c>
      <c r="P397" s="31" t="s">
        <v>1695</v>
      </c>
      <c r="Q397" s="31" t="s">
        <v>1698</v>
      </c>
      <c r="R397" s="542"/>
      <c r="S397" s="48"/>
      <c r="T397" s="31">
        <f t="shared" si="183"/>
        <v>0</v>
      </c>
      <c r="U397" s="616"/>
      <c r="V397" s="616"/>
      <c r="W397" s="31"/>
      <c r="X397" s="31">
        <f t="shared" si="184"/>
        <v>0</v>
      </c>
      <c r="Z397" s="31"/>
      <c r="AA397" s="31">
        <f t="shared" si="182"/>
        <v>0</v>
      </c>
      <c r="AB397" s="31"/>
      <c r="AC397" s="31">
        <f t="shared" si="179"/>
        <v>0</v>
      </c>
      <c r="AD397" s="616"/>
      <c r="AE397" s="31"/>
      <c r="AF397" s="31">
        <f t="shared" si="178"/>
        <v>0</v>
      </c>
      <c r="AG397" s="31">
        <f t="shared" si="180"/>
        <v>0</v>
      </c>
      <c r="AH397" s="616"/>
      <c r="AI397" s="31">
        <f t="shared" si="153"/>
        <v>0</v>
      </c>
      <c r="AJ397" s="31">
        <f t="shared" si="181"/>
        <v>0</v>
      </c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2:49" s="306" customFormat="1" ht="13" outlineLevel="1">
      <c r="B398" s="459"/>
      <c r="C398" s="468"/>
      <c r="D398" s="32" t="s">
        <v>1967</v>
      </c>
      <c r="E398" s="543"/>
      <c r="F398" s="462"/>
      <c r="G398" s="362" t="s">
        <v>1395</v>
      </c>
      <c r="H398" s="46" t="s">
        <v>13</v>
      </c>
      <c r="I398" s="31">
        <v>4.8</v>
      </c>
      <c r="J398" s="31">
        <v>4.8</v>
      </c>
      <c r="K398" s="327">
        <v>0</v>
      </c>
      <c r="L398" s="31" t="s">
        <v>1155</v>
      </c>
      <c r="M398" s="31" t="s">
        <v>1759</v>
      </c>
      <c r="N398" s="31" t="s">
        <v>1142</v>
      </c>
      <c r="O398" s="31" t="s">
        <v>1142</v>
      </c>
      <c r="P398" s="31" t="s">
        <v>1708</v>
      </c>
      <c r="Q398" s="31" t="s">
        <v>1698</v>
      </c>
      <c r="R398" s="543"/>
      <c r="S398" s="48"/>
      <c r="T398" s="31">
        <f t="shared" si="183"/>
        <v>0</v>
      </c>
      <c r="U398" s="617"/>
      <c r="V398" s="617"/>
      <c r="W398" s="31"/>
      <c r="X398" s="31">
        <f t="shared" si="184"/>
        <v>0</v>
      </c>
      <c r="Z398" s="31"/>
      <c r="AA398" s="31">
        <f t="shared" si="182"/>
        <v>0</v>
      </c>
      <c r="AB398" s="31"/>
      <c r="AC398" s="31">
        <f t="shared" si="179"/>
        <v>0</v>
      </c>
      <c r="AD398" s="617"/>
      <c r="AE398" s="31"/>
      <c r="AF398" s="31">
        <f t="shared" si="178"/>
        <v>0</v>
      </c>
      <c r="AG398" s="31">
        <f t="shared" si="180"/>
        <v>0</v>
      </c>
      <c r="AH398" s="617"/>
      <c r="AI398" s="31">
        <f t="shared" si="153"/>
        <v>0</v>
      </c>
      <c r="AJ398" s="31">
        <f t="shared" si="181"/>
        <v>0</v>
      </c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2:49" s="306" customFormat="1" ht="13" outlineLevel="1">
      <c r="B399" s="457" t="s">
        <v>204</v>
      </c>
      <c r="C399" s="550" t="s">
        <v>205</v>
      </c>
      <c r="D399" s="32" t="s">
        <v>1729</v>
      </c>
      <c r="E399" s="550" t="s">
        <v>185</v>
      </c>
      <c r="F399" s="460">
        <v>43528</v>
      </c>
      <c r="G399" s="362" t="s">
        <v>1395</v>
      </c>
      <c r="H399" s="46" t="s">
        <v>13</v>
      </c>
      <c r="I399" s="31">
        <v>9.6</v>
      </c>
      <c r="J399" s="329">
        <v>0</v>
      </c>
      <c r="K399" s="327">
        <v>0</v>
      </c>
      <c r="L399" s="31" t="s">
        <v>1155</v>
      </c>
      <c r="M399" s="31" t="s">
        <v>1759</v>
      </c>
      <c r="N399" s="31" t="s">
        <v>1142</v>
      </c>
      <c r="O399" s="31" t="s">
        <v>1142</v>
      </c>
      <c r="P399" s="31" t="s">
        <v>1695</v>
      </c>
      <c r="Q399" s="31" t="s">
        <v>1691</v>
      </c>
      <c r="R399" s="550" t="s">
        <v>1973</v>
      </c>
      <c r="S399" s="74"/>
      <c r="T399" s="31">
        <f t="shared" si="183"/>
        <v>0</v>
      </c>
      <c r="U399" s="451"/>
      <c r="V399" s="451"/>
      <c r="W399" s="31"/>
      <c r="X399" s="31">
        <f t="shared" si="184"/>
        <v>0</v>
      </c>
      <c r="Z399" s="31"/>
      <c r="AA399" s="31">
        <f t="shared" si="182"/>
        <v>0</v>
      </c>
      <c r="AB399" s="31"/>
      <c r="AC399" s="31">
        <f t="shared" si="179"/>
        <v>0</v>
      </c>
      <c r="AD399" s="451"/>
      <c r="AE399" s="31"/>
      <c r="AF399" s="31">
        <f t="shared" si="178"/>
        <v>0</v>
      </c>
      <c r="AG399" s="31">
        <f t="shared" si="180"/>
        <v>0</v>
      </c>
      <c r="AH399" s="451"/>
      <c r="AI399" s="31">
        <f t="shared" si="153"/>
        <v>0</v>
      </c>
      <c r="AJ399" s="31">
        <f t="shared" si="181"/>
        <v>0</v>
      </c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2:49" s="306" customFormat="1" ht="13" outlineLevel="1">
      <c r="B400" s="459"/>
      <c r="C400" s="552"/>
      <c r="D400" s="32" t="s">
        <v>1974</v>
      </c>
      <c r="E400" s="552"/>
      <c r="F400" s="462"/>
      <c r="G400" s="362" t="s">
        <v>1395</v>
      </c>
      <c r="H400" s="46" t="s">
        <v>13</v>
      </c>
      <c r="I400" s="31">
        <v>19.8</v>
      </c>
      <c r="J400" s="31">
        <v>19.8</v>
      </c>
      <c r="K400" s="327">
        <v>0</v>
      </c>
      <c r="L400" s="31" t="s">
        <v>1155</v>
      </c>
      <c r="M400" s="31" t="s">
        <v>1759</v>
      </c>
      <c r="N400" s="31" t="s">
        <v>1142</v>
      </c>
      <c r="O400" s="31" t="s">
        <v>1142</v>
      </c>
      <c r="P400" s="31" t="s">
        <v>1695</v>
      </c>
      <c r="Q400" s="31" t="s">
        <v>1691</v>
      </c>
      <c r="R400" s="552"/>
      <c r="S400" s="74"/>
      <c r="T400" s="31">
        <f t="shared" si="183"/>
        <v>0</v>
      </c>
      <c r="U400" s="453"/>
      <c r="V400" s="453"/>
      <c r="W400" s="31"/>
      <c r="X400" s="31">
        <f t="shared" si="184"/>
        <v>0</v>
      </c>
      <c r="Z400" s="31"/>
      <c r="AA400" s="31">
        <f t="shared" si="182"/>
        <v>0</v>
      </c>
      <c r="AB400" s="31"/>
      <c r="AC400" s="31">
        <f t="shared" si="179"/>
        <v>0</v>
      </c>
      <c r="AD400" s="453"/>
      <c r="AE400" s="31"/>
      <c r="AF400" s="31">
        <f t="shared" si="178"/>
        <v>0</v>
      </c>
      <c r="AG400" s="31">
        <f t="shared" si="180"/>
        <v>0</v>
      </c>
      <c r="AH400" s="453"/>
      <c r="AI400" s="31">
        <f t="shared" si="153"/>
        <v>0</v>
      </c>
      <c r="AJ400" s="31">
        <f t="shared" si="181"/>
        <v>0</v>
      </c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2:49" s="306" customFormat="1" ht="13.75" customHeight="1" outlineLevel="1">
      <c r="B401" s="457" t="s">
        <v>206</v>
      </c>
      <c r="C401" s="541" t="s">
        <v>1975</v>
      </c>
      <c r="D401" s="32" t="s">
        <v>1746</v>
      </c>
      <c r="E401" s="541" t="s">
        <v>1976</v>
      </c>
      <c r="F401" s="460">
        <v>43528</v>
      </c>
      <c r="G401" s="362" t="s">
        <v>1395</v>
      </c>
      <c r="H401" s="46" t="s">
        <v>13</v>
      </c>
      <c r="I401" s="31">
        <v>9.6</v>
      </c>
      <c r="J401" s="329">
        <v>120</v>
      </c>
      <c r="K401" s="327">
        <v>0</v>
      </c>
      <c r="L401" s="31" t="s">
        <v>1155</v>
      </c>
      <c r="M401" s="31" t="s">
        <v>1695</v>
      </c>
      <c r="N401" s="31" t="s">
        <v>1698</v>
      </c>
      <c r="O401" s="31" t="s">
        <v>1761</v>
      </c>
      <c r="P401" s="31" t="s">
        <v>1703</v>
      </c>
      <c r="Q401" s="31" t="s">
        <v>1155</v>
      </c>
      <c r="R401" s="541" t="s">
        <v>1965</v>
      </c>
      <c r="S401" s="48"/>
      <c r="T401" s="31">
        <f t="shared" si="183"/>
        <v>0</v>
      </c>
      <c r="U401" s="615"/>
      <c r="V401" s="615"/>
      <c r="W401" s="31"/>
      <c r="X401" s="31">
        <f t="shared" si="184"/>
        <v>0</v>
      </c>
      <c r="Z401" s="31"/>
      <c r="AA401" s="31">
        <f t="shared" si="182"/>
        <v>0</v>
      </c>
      <c r="AB401" s="31"/>
      <c r="AC401" s="31">
        <f t="shared" si="179"/>
        <v>0</v>
      </c>
      <c r="AD401" s="615"/>
      <c r="AE401" s="31"/>
      <c r="AF401" s="31">
        <f t="shared" si="178"/>
        <v>0</v>
      </c>
      <c r="AG401" s="31">
        <f t="shared" si="180"/>
        <v>0</v>
      </c>
      <c r="AH401" s="615"/>
      <c r="AI401" s="31">
        <f t="shared" si="153"/>
        <v>0</v>
      </c>
      <c r="AJ401" s="31">
        <f t="shared" si="181"/>
        <v>0</v>
      </c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2:49" s="306" customFormat="1" ht="13" outlineLevel="1">
      <c r="B402" s="458"/>
      <c r="C402" s="542"/>
      <c r="D402" s="32" t="s">
        <v>1977</v>
      </c>
      <c r="E402" s="542"/>
      <c r="F402" s="461"/>
      <c r="G402" s="362" t="s">
        <v>1395</v>
      </c>
      <c r="H402" s="46" t="s">
        <v>13</v>
      </c>
      <c r="I402" s="31">
        <v>30</v>
      </c>
      <c r="J402" s="31">
        <v>30</v>
      </c>
      <c r="K402" s="327">
        <v>0</v>
      </c>
      <c r="L402" s="31" t="s">
        <v>1155</v>
      </c>
      <c r="M402" s="31" t="s">
        <v>1759</v>
      </c>
      <c r="N402" s="31" t="s">
        <v>1142</v>
      </c>
      <c r="O402" s="31" t="s">
        <v>1142</v>
      </c>
      <c r="P402" s="31" t="s">
        <v>1695</v>
      </c>
      <c r="Q402" s="31" t="s">
        <v>1691</v>
      </c>
      <c r="R402" s="542"/>
      <c r="S402" s="48"/>
      <c r="T402" s="31">
        <f t="shared" si="183"/>
        <v>0</v>
      </c>
      <c r="U402" s="616"/>
      <c r="V402" s="616"/>
      <c r="W402" s="31"/>
      <c r="X402" s="31">
        <f t="shared" si="184"/>
        <v>0</v>
      </c>
      <c r="Z402" s="31"/>
      <c r="AA402" s="31">
        <f t="shared" si="182"/>
        <v>0</v>
      </c>
      <c r="AB402" s="31"/>
      <c r="AC402" s="31">
        <f t="shared" si="179"/>
        <v>0</v>
      </c>
      <c r="AD402" s="616"/>
      <c r="AE402" s="31"/>
      <c r="AF402" s="31">
        <f t="shared" si="178"/>
        <v>0</v>
      </c>
      <c r="AG402" s="31">
        <f t="shared" si="180"/>
        <v>0</v>
      </c>
      <c r="AH402" s="616"/>
      <c r="AI402" s="31">
        <f t="shared" si="153"/>
        <v>0</v>
      </c>
      <c r="AJ402" s="31">
        <f t="shared" si="181"/>
        <v>0</v>
      </c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2:49" s="306" customFormat="1" ht="13" outlineLevel="1">
      <c r="B403" s="459"/>
      <c r="C403" s="543"/>
      <c r="D403" s="32" t="s">
        <v>1978</v>
      </c>
      <c r="E403" s="543"/>
      <c r="F403" s="462"/>
      <c r="G403" s="362" t="s">
        <v>1395</v>
      </c>
      <c r="H403" s="46" t="s">
        <v>13</v>
      </c>
      <c r="I403" s="31">
        <v>30</v>
      </c>
      <c r="J403" s="31">
        <v>30</v>
      </c>
      <c r="K403" s="327">
        <v>0</v>
      </c>
      <c r="L403" s="31" t="s">
        <v>1155</v>
      </c>
      <c r="M403" s="31" t="s">
        <v>1759</v>
      </c>
      <c r="N403" s="31" t="s">
        <v>1142</v>
      </c>
      <c r="O403" s="31" t="s">
        <v>1142</v>
      </c>
      <c r="P403" s="31" t="s">
        <v>1695</v>
      </c>
      <c r="Q403" s="31" t="s">
        <v>1691</v>
      </c>
      <c r="R403" s="543"/>
      <c r="S403" s="48"/>
      <c r="T403" s="31">
        <f t="shared" si="183"/>
        <v>0</v>
      </c>
      <c r="U403" s="617"/>
      <c r="V403" s="617"/>
      <c r="W403" s="31"/>
      <c r="X403" s="31">
        <f t="shared" si="184"/>
        <v>0</v>
      </c>
      <c r="Z403" s="31"/>
      <c r="AA403" s="31">
        <f t="shared" si="182"/>
        <v>0</v>
      </c>
      <c r="AB403" s="31"/>
      <c r="AC403" s="31">
        <f t="shared" si="179"/>
        <v>0</v>
      </c>
      <c r="AD403" s="617"/>
      <c r="AE403" s="31"/>
      <c r="AF403" s="31">
        <f t="shared" si="178"/>
        <v>0</v>
      </c>
      <c r="AG403" s="31">
        <f t="shared" si="180"/>
        <v>0</v>
      </c>
      <c r="AH403" s="617"/>
      <c r="AI403" s="31">
        <f t="shared" si="153"/>
        <v>0</v>
      </c>
      <c r="AJ403" s="31">
        <f t="shared" si="181"/>
        <v>0</v>
      </c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2:49" s="306" customFormat="1" ht="13" outlineLevel="1">
      <c r="B404" s="457" t="s">
        <v>208</v>
      </c>
      <c r="C404" s="541" t="s">
        <v>1979</v>
      </c>
      <c r="D404" s="32" t="s">
        <v>1729</v>
      </c>
      <c r="E404" s="541" t="s">
        <v>1980</v>
      </c>
      <c r="F404" s="460">
        <v>43733</v>
      </c>
      <c r="G404" s="362" t="s">
        <v>1395</v>
      </c>
      <c r="H404" s="46" t="s">
        <v>13</v>
      </c>
      <c r="I404" s="31">
        <v>9.6</v>
      </c>
      <c r="J404" s="329">
        <v>10</v>
      </c>
      <c r="K404" s="327">
        <v>0</v>
      </c>
      <c r="L404" s="31" t="s">
        <v>1155</v>
      </c>
      <c r="M404" s="31" t="s">
        <v>1695</v>
      </c>
      <c r="N404" s="31" t="s">
        <v>1691</v>
      </c>
      <c r="O404" s="31" t="s">
        <v>1759</v>
      </c>
      <c r="P404" s="174" t="s">
        <v>1839</v>
      </c>
      <c r="Q404" s="31" t="s">
        <v>1155</v>
      </c>
      <c r="R404" s="541" t="s">
        <v>1981</v>
      </c>
      <c r="S404" s="48"/>
      <c r="T404" s="31">
        <f t="shared" si="183"/>
        <v>0</v>
      </c>
      <c r="U404" s="615"/>
      <c r="V404" s="615"/>
      <c r="W404" s="31"/>
      <c r="X404" s="31">
        <f t="shared" si="184"/>
        <v>0</v>
      </c>
      <c r="Z404" s="31"/>
      <c r="AA404" s="31">
        <f t="shared" si="182"/>
        <v>0</v>
      </c>
      <c r="AB404" s="31"/>
      <c r="AC404" s="31">
        <f t="shared" si="179"/>
        <v>0</v>
      </c>
      <c r="AD404" s="615"/>
      <c r="AE404" s="31"/>
      <c r="AF404" s="31">
        <f t="shared" si="178"/>
        <v>0</v>
      </c>
      <c r="AG404" s="31">
        <f t="shared" si="180"/>
        <v>0</v>
      </c>
      <c r="AH404" s="615"/>
      <c r="AI404" s="31">
        <f t="shared" si="153"/>
        <v>0</v>
      </c>
      <c r="AJ404" s="31">
        <f t="shared" si="181"/>
        <v>0</v>
      </c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2:49" s="306" customFormat="1" ht="13" outlineLevel="1">
      <c r="B405" s="458"/>
      <c r="C405" s="542"/>
      <c r="D405" s="32" t="s">
        <v>1982</v>
      </c>
      <c r="E405" s="542"/>
      <c r="F405" s="461"/>
      <c r="G405" s="362" t="s">
        <v>1395</v>
      </c>
      <c r="H405" s="46" t="s">
        <v>13</v>
      </c>
      <c r="I405" s="31">
        <v>30</v>
      </c>
      <c r="J405" s="329">
        <v>30</v>
      </c>
      <c r="K405" s="327">
        <v>0</v>
      </c>
      <c r="L405" s="31" t="s">
        <v>1155</v>
      </c>
      <c r="M405" s="31" t="s">
        <v>1759</v>
      </c>
      <c r="N405" s="31" t="s">
        <v>1155</v>
      </c>
      <c r="O405" s="31" t="s">
        <v>1155</v>
      </c>
      <c r="P405" s="174" t="s">
        <v>1983</v>
      </c>
      <c r="Q405" s="31" t="s">
        <v>1691</v>
      </c>
      <c r="R405" s="542"/>
      <c r="S405" s="48"/>
      <c r="T405" s="31">
        <f t="shared" si="183"/>
        <v>0</v>
      </c>
      <c r="U405" s="616"/>
      <c r="V405" s="616"/>
      <c r="W405" s="31"/>
      <c r="X405" s="31">
        <f t="shared" si="184"/>
        <v>0</v>
      </c>
      <c r="Z405" s="31"/>
      <c r="AA405" s="31">
        <f t="shared" si="182"/>
        <v>0</v>
      </c>
      <c r="AB405" s="31"/>
      <c r="AC405" s="31">
        <f t="shared" si="179"/>
        <v>0</v>
      </c>
      <c r="AD405" s="616"/>
      <c r="AE405" s="31"/>
      <c r="AF405" s="31">
        <f t="shared" si="178"/>
        <v>0</v>
      </c>
      <c r="AG405" s="31">
        <f t="shared" si="180"/>
        <v>0</v>
      </c>
      <c r="AH405" s="616"/>
      <c r="AI405" s="31">
        <f t="shared" si="153"/>
        <v>0</v>
      </c>
      <c r="AJ405" s="31">
        <f t="shared" si="181"/>
        <v>0</v>
      </c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2:49" s="306" customFormat="1" ht="13" outlineLevel="1">
      <c r="B406" s="458"/>
      <c r="C406" s="542"/>
      <c r="D406" s="32" t="s">
        <v>1984</v>
      </c>
      <c r="E406" s="542"/>
      <c r="F406" s="461"/>
      <c r="G406" s="362" t="s">
        <v>1395</v>
      </c>
      <c r="H406" s="46" t="s">
        <v>13</v>
      </c>
      <c r="I406" s="31">
        <v>15</v>
      </c>
      <c r="J406" s="329">
        <v>15</v>
      </c>
      <c r="K406" s="327">
        <v>0</v>
      </c>
      <c r="L406" s="31" t="s">
        <v>1155</v>
      </c>
      <c r="M406" s="31" t="s">
        <v>1759</v>
      </c>
      <c r="N406" s="31" t="s">
        <v>1155</v>
      </c>
      <c r="O406" s="31" t="s">
        <v>1155</v>
      </c>
      <c r="P406" s="174" t="s">
        <v>1983</v>
      </c>
      <c r="Q406" s="31" t="s">
        <v>1691</v>
      </c>
      <c r="R406" s="542"/>
      <c r="S406" s="48"/>
      <c r="T406" s="31">
        <f t="shared" si="183"/>
        <v>0</v>
      </c>
      <c r="U406" s="616"/>
      <c r="V406" s="616"/>
      <c r="W406" s="31"/>
      <c r="X406" s="31">
        <f t="shared" si="184"/>
        <v>0</v>
      </c>
      <c r="Z406" s="31"/>
      <c r="AA406" s="31">
        <f t="shared" si="182"/>
        <v>0</v>
      </c>
      <c r="AB406" s="31"/>
      <c r="AC406" s="31">
        <f t="shared" si="179"/>
        <v>0</v>
      </c>
      <c r="AD406" s="616"/>
      <c r="AE406" s="31"/>
      <c r="AF406" s="31">
        <f t="shared" si="178"/>
        <v>0</v>
      </c>
      <c r="AG406" s="31">
        <f t="shared" si="180"/>
        <v>0</v>
      </c>
      <c r="AH406" s="616"/>
      <c r="AI406" s="31">
        <f t="shared" si="153"/>
        <v>0</v>
      </c>
      <c r="AJ406" s="31">
        <f t="shared" si="181"/>
        <v>0</v>
      </c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2:49" s="306" customFormat="1" ht="13" outlineLevel="1">
      <c r="B407" s="459"/>
      <c r="C407" s="543"/>
      <c r="D407" s="32" t="s">
        <v>1894</v>
      </c>
      <c r="E407" s="543"/>
      <c r="F407" s="462"/>
      <c r="G407" s="362" t="s">
        <v>1395</v>
      </c>
      <c r="H407" s="46" t="s">
        <v>13</v>
      </c>
      <c r="I407" s="31">
        <v>120</v>
      </c>
      <c r="J407" s="329">
        <v>120</v>
      </c>
      <c r="K407" s="327">
        <v>0</v>
      </c>
      <c r="L407" s="31" t="s">
        <v>1155</v>
      </c>
      <c r="M407" s="31" t="s">
        <v>1759</v>
      </c>
      <c r="N407" s="31" t="s">
        <v>1155</v>
      </c>
      <c r="O407" s="31" t="s">
        <v>1155</v>
      </c>
      <c r="P407" s="174" t="s">
        <v>1983</v>
      </c>
      <c r="Q407" s="31" t="s">
        <v>1698</v>
      </c>
      <c r="R407" s="543"/>
      <c r="S407" s="48"/>
      <c r="T407" s="31">
        <f t="shared" si="183"/>
        <v>0</v>
      </c>
      <c r="U407" s="617"/>
      <c r="V407" s="617"/>
      <c r="W407" s="31"/>
      <c r="X407" s="31">
        <f t="shared" si="184"/>
        <v>0</v>
      </c>
      <c r="Z407" s="31"/>
      <c r="AA407" s="31">
        <f t="shared" si="182"/>
        <v>0</v>
      </c>
      <c r="AB407" s="31"/>
      <c r="AC407" s="31">
        <f t="shared" si="179"/>
        <v>0</v>
      </c>
      <c r="AD407" s="617"/>
      <c r="AE407" s="31"/>
      <c r="AF407" s="31">
        <f>IFERROR(COUNTIF(#REF!,"S")/(COUNTIF(#REF!,"V")+COUNTIF(#REF!,"S")),0)</f>
        <v>0</v>
      </c>
      <c r="AG407" s="31">
        <f t="shared" si="180"/>
        <v>0</v>
      </c>
      <c r="AH407" s="617"/>
      <c r="AI407" s="31">
        <f t="shared" si="153"/>
        <v>0</v>
      </c>
      <c r="AJ407" s="31">
        <f t="shared" si="181"/>
        <v>0</v>
      </c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2:49" s="306" customFormat="1" ht="13" outlineLevel="1">
      <c r="B408" s="457" t="s">
        <v>210</v>
      </c>
      <c r="C408" s="541" t="s">
        <v>1985</v>
      </c>
      <c r="D408" s="32" t="s">
        <v>1729</v>
      </c>
      <c r="E408" s="541" t="s">
        <v>1986</v>
      </c>
      <c r="F408" s="460">
        <v>43066</v>
      </c>
      <c r="G408" s="362" t="s">
        <v>1395</v>
      </c>
      <c r="H408" s="46" t="s">
        <v>13</v>
      </c>
      <c r="I408" s="31">
        <v>9.6</v>
      </c>
      <c r="J408" s="31">
        <v>9.6</v>
      </c>
      <c r="K408" s="327">
        <v>0</v>
      </c>
      <c r="L408" s="31" t="s">
        <v>1155</v>
      </c>
      <c r="M408" s="31" t="s">
        <v>1695</v>
      </c>
      <c r="N408" s="31" t="s">
        <v>1691</v>
      </c>
      <c r="O408" s="31" t="s">
        <v>1759</v>
      </c>
      <c r="P408" s="174" t="s">
        <v>1839</v>
      </c>
      <c r="Q408" s="31" t="s">
        <v>1155</v>
      </c>
      <c r="R408" s="541" t="s">
        <v>1981</v>
      </c>
      <c r="S408" s="48"/>
      <c r="T408" s="31">
        <f t="shared" si="183"/>
        <v>0</v>
      </c>
      <c r="U408" s="615"/>
      <c r="V408" s="615"/>
      <c r="W408" s="31"/>
      <c r="X408" s="31">
        <f t="shared" si="184"/>
        <v>0</v>
      </c>
      <c r="Z408" s="31"/>
      <c r="AA408" s="31">
        <f t="shared" si="182"/>
        <v>0</v>
      </c>
      <c r="AB408" s="31"/>
      <c r="AC408" s="31">
        <f t="shared" si="179"/>
        <v>0</v>
      </c>
      <c r="AD408" s="615"/>
      <c r="AE408" s="31"/>
      <c r="AF408" s="31">
        <f>IFERROR(COUNTIF(AK235:AT235,"S")/(COUNTIF(AK235:AT235,"V")+COUNTIF(AK235:AT235,"S")),0)</f>
        <v>0</v>
      </c>
      <c r="AG408" s="31">
        <f t="shared" si="180"/>
        <v>0</v>
      </c>
      <c r="AH408" s="615"/>
      <c r="AI408" s="31">
        <f t="shared" si="153"/>
        <v>0</v>
      </c>
      <c r="AJ408" s="31">
        <f t="shared" si="181"/>
        <v>0</v>
      </c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2:49" s="306" customFormat="1" ht="13" outlineLevel="1">
      <c r="B409" s="458"/>
      <c r="C409" s="542"/>
      <c r="D409" s="32" t="s">
        <v>1987</v>
      </c>
      <c r="E409" s="542"/>
      <c r="F409" s="461"/>
      <c r="G409" s="362" t="s">
        <v>1395</v>
      </c>
      <c r="H409" s="46" t="s">
        <v>13</v>
      </c>
      <c r="I409" s="31">
        <v>60</v>
      </c>
      <c r="J409" s="31">
        <v>60</v>
      </c>
      <c r="K409" s="327">
        <v>0</v>
      </c>
      <c r="L409" s="31" t="s">
        <v>1155</v>
      </c>
      <c r="M409" s="31" t="s">
        <v>1759</v>
      </c>
      <c r="N409" s="31" t="s">
        <v>1155</v>
      </c>
      <c r="O409" s="31" t="s">
        <v>1155</v>
      </c>
      <c r="P409" s="174" t="s">
        <v>1983</v>
      </c>
      <c r="Q409" s="31" t="s">
        <v>1691</v>
      </c>
      <c r="R409" s="542"/>
      <c r="S409" s="48"/>
      <c r="T409" s="31">
        <f t="shared" si="183"/>
        <v>0</v>
      </c>
      <c r="U409" s="616"/>
      <c r="V409" s="616"/>
      <c r="W409" s="31"/>
      <c r="X409" s="31">
        <f t="shared" si="184"/>
        <v>0</v>
      </c>
      <c r="Z409" s="31"/>
      <c r="AA409" s="31">
        <f t="shared" si="182"/>
        <v>0</v>
      </c>
      <c r="AB409" s="31"/>
      <c r="AC409" s="31">
        <f t="shared" si="179"/>
        <v>0</v>
      </c>
      <c r="AD409" s="616"/>
      <c r="AE409" s="31"/>
      <c r="AF409" s="31">
        <f>IFERROR(COUNTIF(#REF!,"S")/(COUNTIF(#REF!,"V")+COUNTIF(#REF!,"S")),0)</f>
        <v>0</v>
      </c>
      <c r="AG409" s="31">
        <f t="shared" si="180"/>
        <v>0</v>
      </c>
      <c r="AH409" s="616"/>
      <c r="AI409" s="31">
        <f t="shared" si="153"/>
        <v>0</v>
      </c>
      <c r="AJ409" s="31">
        <f t="shared" si="181"/>
        <v>0</v>
      </c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2:49" s="306" customFormat="1" ht="13" outlineLevel="1">
      <c r="B410" s="459"/>
      <c r="C410" s="543"/>
      <c r="D410" s="32" t="s">
        <v>1894</v>
      </c>
      <c r="E410" s="543"/>
      <c r="F410" s="462"/>
      <c r="G410" s="362" t="s">
        <v>1395</v>
      </c>
      <c r="H410" s="46" t="s">
        <v>13</v>
      </c>
      <c r="I410" s="31">
        <v>345</v>
      </c>
      <c r="J410" s="31">
        <v>345</v>
      </c>
      <c r="K410" s="327">
        <v>0</v>
      </c>
      <c r="L410" s="31" t="s">
        <v>1155</v>
      </c>
      <c r="M410" s="31" t="s">
        <v>1759</v>
      </c>
      <c r="N410" s="31" t="s">
        <v>1155</v>
      </c>
      <c r="O410" s="31" t="s">
        <v>1155</v>
      </c>
      <c r="P410" s="174" t="s">
        <v>1983</v>
      </c>
      <c r="Q410" s="31" t="s">
        <v>1698</v>
      </c>
      <c r="R410" s="543"/>
      <c r="S410" s="48"/>
      <c r="T410" s="31">
        <f t="shared" si="183"/>
        <v>0</v>
      </c>
      <c r="U410" s="617"/>
      <c r="V410" s="617"/>
      <c r="W410" s="31"/>
      <c r="X410" s="31">
        <f t="shared" si="184"/>
        <v>0</v>
      </c>
      <c r="Z410" s="31"/>
      <c r="AA410" s="31">
        <f t="shared" si="182"/>
        <v>0</v>
      </c>
      <c r="AB410" s="31"/>
      <c r="AC410" s="31">
        <f t="shared" si="179"/>
        <v>0</v>
      </c>
      <c r="AD410" s="617"/>
      <c r="AE410" s="31"/>
      <c r="AF410" s="31">
        <f>IFERROR(COUNTIF(#REF!,"S")/(COUNTIF(#REF!,"V")+COUNTIF(#REF!,"S")),0)</f>
        <v>0</v>
      </c>
      <c r="AG410" s="31">
        <f t="shared" si="180"/>
        <v>0</v>
      </c>
      <c r="AH410" s="617"/>
      <c r="AI410" s="31">
        <f t="shared" si="153"/>
        <v>0</v>
      </c>
      <c r="AJ410" s="31">
        <f t="shared" si="181"/>
        <v>0</v>
      </c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2:49" s="306" customFormat="1" ht="13" outlineLevel="1">
      <c r="B411" s="457" t="s">
        <v>212</v>
      </c>
      <c r="C411" s="541" t="s">
        <v>1988</v>
      </c>
      <c r="D411" s="32" t="s">
        <v>1818</v>
      </c>
      <c r="E411" s="541" t="s">
        <v>1989</v>
      </c>
      <c r="F411" s="460">
        <v>43528</v>
      </c>
      <c r="G411" s="362" t="s">
        <v>1395</v>
      </c>
      <c r="H411" s="46" t="s">
        <v>13</v>
      </c>
      <c r="I411" s="31">
        <v>10.200000000000001</v>
      </c>
      <c r="J411" s="329">
        <v>120</v>
      </c>
      <c r="K411" s="327">
        <v>0</v>
      </c>
      <c r="L411" s="31" t="s">
        <v>1155</v>
      </c>
      <c r="M411" s="31" t="s">
        <v>1695</v>
      </c>
      <c r="N411" s="31" t="s">
        <v>1698</v>
      </c>
      <c r="O411" s="31" t="s">
        <v>1761</v>
      </c>
      <c r="P411" s="31" t="s">
        <v>1693</v>
      </c>
      <c r="Q411" s="31" t="s">
        <v>1155</v>
      </c>
      <c r="R411" s="541" t="s">
        <v>1170</v>
      </c>
      <c r="S411" s="48"/>
      <c r="T411" s="31">
        <f t="shared" si="183"/>
        <v>0</v>
      </c>
      <c r="U411" s="615"/>
      <c r="V411" s="615"/>
      <c r="W411" s="31"/>
      <c r="X411" s="31">
        <f t="shared" si="184"/>
        <v>0</v>
      </c>
      <c r="Z411" s="31"/>
      <c r="AA411" s="31">
        <f t="shared" si="182"/>
        <v>0</v>
      </c>
      <c r="AB411" s="31"/>
      <c r="AC411" s="31">
        <f t="shared" si="179"/>
        <v>0</v>
      </c>
      <c r="AD411" s="615"/>
      <c r="AE411" s="31"/>
      <c r="AF411" s="31">
        <f t="shared" ref="AF411:AF425" si="185">IFERROR(COUNTIF(AK236:AT236,"S")/(COUNTIF(AK236:AT236,"V")+COUNTIF(AK236:AT236,"S")),0)</f>
        <v>0</v>
      </c>
      <c r="AG411" s="31">
        <f t="shared" si="180"/>
        <v>0</v>
      </c>
      <c r="AH411" s="615"/>
      <c r="AI411" s="31">
        <f t="shared" si="153"/>
        <v>0</v>
      </c>
      <c r="AJ411" s="31">
        <f t="shared" si="181"/>
        <v>0</v>
      </c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2:49" s="306" customFormat="1" ht="13" outlineLevel="1">
      <c r="B412" s="458"/>
      <c r="C412" s="542"/>
      <c r="D412" s="32" t="s">
        <v>1990</v>
      </c>
      <c r="E412" s="542"/>
      <c r="F412" s="461"/>
      <c r="G412" s="362" t="s">
        <v>1395</v>
      </c>
      <c r="H412" s="46" t="s">
        <v>13</v>
      </c>
      <c r="I412" s="31">
        <v>40.200000000000003</v>
      </c>
      <c r="J412" s="329">
        <v>0</v>
      </c>
      <c r="K412" s="327">
        <v>0</v>
      </c>
      <c r="L412" s="31" t="s">
        <v>1155</v>
      </c>
      <c r="M412" s="31" t="s">
        <v>1759</v>
      </c>
      <c r="N412" s="31" t="s">
        <v>1142</v>
      </c>
      <c r="O412" s="31" t="s">
        <v>1142</v>
      </c>
      <c r="P412" s="31" t="s">
        <v>1708</v>
      </c>
      <c r="Q412" s="31" t="s">
        <v>1691</v>
      </c>
      <c r="R412" s="542"/>
      <c r="S412" s="48"/>
      <c r="T412" s="31">
        <f t="shared" si="183"/>
        <v>0</v>
      </c>
      <c r="U412" s="616"/>
      <c r="V412" s="616"/>
      <c r="W412" s="31"/>
      <c r="X412" s="31">
        <f t="shared" si="184"/>
        <v>0</v>
      </c>
      <c r="Z412" s="31"/>
      <c r="AA412" s="31">
        <f t="shared" si="182"/>
        <v>0</v>
      </c>
      <c r="AB412" s="31"/>
      <c r="AC412" s="31">
        <f t="shared" si="179"/>
        <v>0</v>
      </c>
      <c r="AD412" s="616"/>
      <c r="AE412" s="31"/>
      <c r="AF412" s="31">
        <f t="shared" si="185"/>
        <v>0</v>
      </c>
      <c r="AG412" s="31">
        <f t="shared" si="180"/>
        <v>0</v>
      </c>
      <c r="AH412" s="616"/>
      <c r="AI412" s="31">
        <f t="shared" si="153"/>
        <v>0</v>
      </c>
      <c r="AJ412" s="31">
        <f t="shared" si="181"/>
        <v>0</v>
      </c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2:49" s="306" customFormat="1" ht="13" outlineLevel="1">
      <c r="B413" s="458"/>
      <c r="C413" s="542"/>
      <c r="D413" s="32" t="s">
        <v>1991</v>
      </c>
      <c r="E413" s="542"/>
      <c r="F413" s="461"/>
      <c r="G413" s="362" t="s">
        <v>1395</v>
      </c>
      <c r="H413" s="46" t="s">
        <v>13</v>
      </c>
      <c r="I413" s="31">
        <v>100.19999999999999</v>
      </c>
      <c r="J413" s="329">
        <v>0</v>
      </c>
      <c r="K413" s="327">
        <v>0</v>
      </c>
      <c r="L413" s="31" t="s">
        <v>1155</v>
      </c>
      <c r="M413" s="31" t="s">
        <v>1759</v>
      </c>
      <c r="N413" s="31" t="s">
        <v>1142</v>
      </c>
      <c r="O413" s="31" t="s">
        <v>1142</v>
      </c>
      <c r="P413" s="31" t="s">
        <v>1708</v>
      </c>
      <c r="Q413" s="31" t="s">
        <v>1691</v>
      </c>
      <c r="R413" s="542"/>
      <c r="S413" s="48"/>
      <c r="T413" s="31">
        <f t="shared" si="183"/>
        <v>0</v>
      </c>
      <c r="U413" s="616"/>
      <c r="V413" s="616"/>
      <c r="W413" s="31"/>
      <c r="X413" s="31">
        <f t="shared" si="184"/>
        <v>0</v>
      </c>
      <c r="Z413" s="31"/>
      <c r="AA413" s="31">
        <f t="shared" si="182"/>
        <v>0</v>
      </c>
      <c r="AB413" s="31"/>
      <c r="AC413" s="31">
        <f t="shared" si="179"/>
        <v>0</v>
      </c>
      <c r="AD413" s="616"/>
      <c r="AE413" s="31"/>
      <c r="AF413" s="31">
        <f t="shared" si="185"/>
        <v>0</v>
      </c>
      <c r="AG413" s="31">
        <f t="shared" si="180"/>
        <v>0</v>
      </c>
      <c r="AH413" s="616"/>
      <c r="AI413" s="31">
        <f t="shared" si="153"/>
        <v>0</v>
      </c>
      <c r="AJ413" s="31">
        <f t="shared" si="181"/>
        <v>0</v>
      </c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2:49" s="306" customFormat="1" ht="13" outlineLevel="1">
      <c r="B414" s="458"/>
      <c r="C414" s="542"/>
      <c r="D414" s="32" t="s">
        <v>1992</v>
      </c>
      <c r="E414" s="542"/>
      <c r="F414" s="461"/>
      <c r="G414" s="362" t="s">
        <v>1395</v>
      </c>
      <c r="H414" s="46" t="s">
        <v>13</v>
      </c>
      <c r="I414" s="31">
        <v>40.200000000000003</v>
      </c>
      <c r="J414" s="329">
        <v>50</v>
      </c>
      <c r="K414" s="327">
        <v>0</v>
      </c>
      <c r="L414" s="31" t="s">
        <v>1155</v>
      </c>
      <c r="M414" s="31" t="s">
        <v>1759</v>
      </c>
      <c r="N414" s="31" t="s">
        <v>1142</v>
      </c>
      <c r="O414" s="31" t="s">
        <v>1142</v>
      </c>
      <c r="P414" s="31" t="s">
        <v>1708</v>
      </c>
      <c r="Q414" s="31" t="s">
        <v>1691</v>
      </c>
      <c r="R414" s="542"/>
      <c r="S414" s="48"/>
      <c r="T414" s="31">
        <f t="shared" si="183"/>
        <v>0</v>
      </c>
      <c r="U414" s="616"/>
      <c r="V414" s="616"/>
      <c r="W414" s="31"/>
      <c r="X414" s="31">
        <f t="shared" si="184"/>
        <v>0</v>
      </c>
      <c r="Z414" s="31"/>
      <c r="AA414" s="31">
        <f t="shared" si="182"/>
        <v>0</v>
      </c>
      <c r="AB414" s="31"/>
      <c r="AC414" s="31">
        <f t="shared" si="179"/>
        <v>0</v>
      </c>
      <c r="AD414" s="616"/>
      <c r="AE414" s="31"/>
      <c r="AF414" s="31">
        <f t="shared" si="185"/>
        <v>0</v>
      </c>
      <c r="AG414" s="31">
        <f t="shared" si="180"/>
        <v>0</v>
      </c>
      <c r="AH414" s="616"/>
      <c r="AI414" s="31">
        <f t="shared" si="153"/>
        <v>0</v>
      </c>
      <c r="AJ414" s="31">
        <f t="shared" si="181"/>
        <v>0</v>
      </c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2:49" s="306" customFormat="1" ht="13" outlineLevel="1">
      <c r="B415" s="458"/>
      <c r="C415" s="542"/>
      <c r="D415" s="32" t="s">
        <v>1993</v>
      </c>
      <c r="E415" s="542"/>
      <c r="F415" s="461"/>
      <c r="G415" s="362" t="s">
        <v>1395</v>
      </c>
      <c r="H415" s="46" t="s">
        <v>13</v>
      </c>
      <c r="I415" s="31">
        <v>90</v>
      </c>
      <c r="J415" s="329">
        <v>30</v>
      </c>
      <c r="K415" s="327">
        <v>0</v>
      </c>
      <c r="L415" s="31" t="s">
        <v>1155</v>
      </c>
      <c r="M415" s="31" t="s">
        <v>1759</v>
      </c>
      <c r="N415" s="31" t="s">
        <v>1142</v>
      </c>
      <c r="O415" s="31" t="s">
        <v>1142</v>
      </c>
      <c r="P415" s="31" t="s">
        <v>1708</v>
      </c>
      <c r="Q415" s="31" t="s">
        <v>1691</v>
      </c>
      <c r="R415" s="542"/>
      <c r="S415" s="48"/>
      <c r="T415" s="31">
        <f t="shared" si="183"/>
        <v>0</v>
      </c>
      <c r="U415" s="616"/>
      <c r="V415" s="616"/>
      <c r="W415" s="31"/>
      <c r="X415" s="31">
        <f t="shared" si="184"/>
        <v>0</v>
      </c>
      <c r="Z415" s="31"/>
      <c r="AA415" s="31">
        <f t="shared" si="182"/>
        <v>0</v>
      </c>
      <c r="AB415" s="31"/>
      <c r="AC415" s="31">
        <f t="shared" si="179"/>
        <v>0</v>
      </c>
      <c r="AD415" s="616"/>
      <c r="AE415" s="31"/>
      <c r="AF415" s="31">
        <f t="shared" si="185"/>
        <v>0</v>
      </c>
      <c r="AG415" s="31">
        <f t="shared" si="180"/>
        <v>0</v>
      </c>
      <c r="AH415" s="616"/>
      <c r="AI415" s="31">
        <f t="shared" si="153"/>
        <v>0</v>
      </c>
      <c r="AJ415" s="31">
        <f t="shared" si="181"/>
        <v>0</v>
      </c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2:49" s="306" customFormat="1" ht="13" outlineLevel="1">
      <c r="B416" s="459"/>
      <c r="C416" s="543"/>
      <c r="D416" s="32" t="s">
        <v>1994</v>
      </c>
      <c r="E416" s="543"/>
      <c r="F416" s="462"/>
      <c r="G416" s="362" t="s">
        <v>1395</v>
      </c>
      <c r="H416" s="46" t="s">
        <v>13</v>
      </c>
      <c r="I416" s="31">
        <v>79.800000000000011</v>
      </c>
      <c r="J416" s="329">
        <v>0</v>
      </c>
      <c r="K416" s="327">
        <v>0</v>
      </c>
      <c r="L416" s="31" t="s">
        <v>1155</v>
      </c>
      <c r="M416" s="31" t="s">
        <v>1759</v>
      </c>
      <c r="N416" s="31" t="s">
        <v>1142</v>
      </c>
      <c r="O416" s="31" t="s">
        <v>1142</v>
      </c>
      <c r="P416" s="31" t="s">
        <v>1708</v>
      </c>
      <c r="Q416" s="31" t="s">
        <v>1691</v>
      </c>
      <c r="R416" s="543"/>
      <c r="S416" s="48"/>
      <c r="T416" s="31">
        <f t="shared" si="183"/>
        <v>0</v>
      </c>
      <c r="U416" s="617"/>
      <c r="V416" s="617"/>
      <c r="W416" s="31"/>
      <c r="X416" s="31">
        <f t="shared" si="184"/>
        <v>0</v>
      </c>
      <c r="Z416" s="31"/>
      <c r="AA416" s="31">
        <f t="shared" si="182"/>
        <v>0</v>
      </c>
      <c r="AB416" s="31"/>
      <c r="AC416" s="31">
        <f t="shared" si="179"/>
        <v>0</v>
      </c>
      <c r="AD416" s="617"/>
      <c r="AE416" s="31"/>
      <c r="AF416" s="31">
        <f t="shared" si="185"/>
        <v>0</v>
      </c>
      <c r="AG416" s="31">
        <f t="shared" si="180"/>
        <v>0</v>
      </c>
      <c r="AH416" s="617"/>
      <c r="AI416" s="31">
        <f t="shared" si="153"/>
        <v>0</v>
      </c>
      <c r="AJ416" s="31">
        <f t="shared" si="181"/>
        <v>0</v>
      </c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2:49" s="306" customFormat="1" ht="13" outlineLevel="1">
      <c r="B417" s="457" t="s">
        <v>214</v>
      </c>
      <c r="C417" s="444" t="s">
        <v>215</v>
      </c>
      <c r="D417" s="24" t="s">
        <v>1995</v>
      </c>
      <c r="E417" s="444" t="s">
        <v>216</v>
      </c>
      <c r="F417" s="446">
        <v>43066</v>
      </c>
      <c r="G417" s="362" t="s">
        <v>1395</v>
      </c>
      <c r="H417" s="46" t="s">
        <v>13</v>
      </c>
      <c r="I417" s="31">
        <v>10.200000000000001</v>
      </c>
      <c r="J417" s="329">
        <v>120</v>
      </c>
      <c r="K417" s="327">
        <v>0</v>
      </c>
      <c r="L417" s="31" t="s">
        <v>1155</v>
      </c>
      <c r="M417" s="31" t="s">
        <v>1759</v>
      </c>
      <c r="N417" s="31" t="s">
        <v>1142</v>
      </c>
      <c r="O417" s="31" t="s">
        <v>1142</v>
      </c>
      <c r="P417" s="31" t="s">
        <v>1708</v>
      </c>
      <c r="Q417" s="31" t="s">
        <v>1691</v>
      </c>
      <c r="R417" s="444" t="s">
        <v>1996</v>
      </c>
      <c r="S417" s="218"/>
      <c r="T417" s="31">
        <f t="shared" si="183"/>
        <v>0</v>
      </c>
      <c r="U417" s="626"/>
      <c r="V417" s="626"/>
      <c r="W417" s="31"/>
      <c r="X417" s="31">
        <f t="shared" si="184"/>
        <v>0</v>
      </c>
      <c r="Z417" s="31"/>
      <c r="AA417" s="31">
        <f t="shared" si="182"/>
        <v>0</v>
      </c>
      <c r="AB417" s="31"/>
      <c r="AC417" s="31">
        <f t="shared" si="179"/>
        <v>0</v>
      </c>
      <c r="AD417" s="626"/>
      <c r="AE417" s="31"/>
      <c r="AF417" s="31">
        <f t="shared" si="185"/>
        <v>0</v>
      </c>
      <c r="AG417" s="31">
        <f t="shared" si="180"/>
        <v>0</v>
      </c>
      <c r="AH417" s="626"/>
      <c r="AI417" s="31">
        <f t="shared" si="153"/>
        <v>0</v>
      </c>
      <c r="AJ417" s="31">
        <f t="shared" si="181"/>
        <v>0</v>
      </c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2:49" s="306" customFormat="1" ht="13" outlineLevel="1">
      <c r="B418" s="458"/>
      <c r="C418" s="493"/>
      <c r="D418" s="24" t="s">
        <v>1997</v>
      </c>
      <c r="E418" s="493"/>
      <c r="F418" s="497"/>
      <c r="G418" s="362" t="s">
        <v>1395</v>
      </c>
      <c r="H418" s="46" t="s">
        <v>13</v>
      </c>
      <c r="I418" s="31">
        <v>19.8</v>
      </c>
      <c r="J418" s="329">
        <v>0</v>
      </c>
      <c r="K418" s="327">
        <v>0</v>
      </c>
      <c r="L418" s="31" t="s">
        <v>1155</v>
      </c>
      <c r="M418" s="31" t="s">
        <v>1759</v>
      </c>
      <c r="N418" s="31" t="s">
        <v>1142</v>
      </c>
      <c r="O418" s="31" t="s">
        <v>1142</v>
      </c>
      <c r="P418" s="31" t="s">
        <v>1708</v>
      </c>
      <c r="Q418" s="31" t="s">
        <v>1691</v>
      </c>
      <c r="R418" s="493"/>
      <c r="S418" s="218"/>
      <c r="T418" s="31">
        <f t="shared" si="183"/>
        <v>0</v>
      </c>
      <c r="U418" s="627"/>
      <c r="V418" s="627"/>
      <c r="W418" s="31"/>
      <c r="X418" s="31">
        <f t="shared" si="184"/>
        <v>0</v>
      </c>
      <c r="Z418" s="31"/>
      <c r="AA418" s="31">
        <f t="shared" si="182"/>
        <v>0</v>
      </c>
      <c r="AB418" s="31"/>
      <c r="AC418" s="31">
        <f t="shared" si="179"/>
        <v>0</v>
      </c>
      <c r="AD418" s="627"/>
      <c r="AE418" s="31"/>
      <c r="AF418" s="31">
        <f t="shared" si="185"/>
        <v>0</v>
      </c>
      <c r="AG418" s="31">
        <f t="shared" si="180"/>
        <v>0</v>
      </c>
      <c r="AH418" s="627"/>
      <c r="AI418" s="31">
        <f t="shared" si="153"/>
        <v>0</v>
      </c>
      <c r="AJ418" s="31">
        <f t="shared" si="181"/>
        <v>0</v>
      </c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2:49" s="306" customFormat="1" ht="13" outlineLevel="1">
      <c r="B419" s="458"/>
      <c r="C419" s="493"/>
      <c r="D419" s="24" t="s">
        <v>1998</v>
      </c>
      <c r="E419" s="493"/>
      <c r="F419" s="497"/>
      <c r="G419" s="362" t="s">
        <v>1395</v>
      </c>
      <c r="H419" s="46" t="s">
        <v>13</v>
      </c>
      <c r="I419" s="31">
        <v>10.200000000000001</v>
      </c>
      <c r="J419" s="329">
        <v>0</v>
      </c>
      <c r="K419" s="327">
        <v>0</v>
      </c>
      <c r="L419" s="31" t="s">
        <v>1155</v>
      </c>
      <c r="M419" s="31" t="s">
        <v>1759</v>
      </c>
      <c r="N419" s="31" t="s">
        <v>1142</v>
      </c>
      <c r="O419" s="31" t="s">
        <v>1142</v>
      </c>
      <c r="P419" s="31" t="s">
        <v>1708</v>
      </c>
      <c r="Q419" s="31" t="s">
        <v>1691</v>
      </c>
      <c r="R419" s="493"/>
      <c r="S419" s="218"/>
      <c r="T419" s="31">
        <f t="shared" si="183"/>
        <v>0</v>
      </c>
      <c r="U419" s="627"/>
      <c r="V419" s="627"/>
      <c r="W419" s="31"/>
      <c r="X419" s="31">
        <f t="shared" si="184"/>
        <v>0</v>
      </c>
      <c r="Z419" s="31"/>
      <c r="AA419" s="31">
        <f t="shared" si="182"/>
        <v>0</v>
      </c>
      <c r="AB419" s="31"/>
      <c r="AC419" s="31">
        <f t="shared" si="179"/>
        <v>0</v>
      </c>
      <c r="AD419" s="627"/>
      <c r="AE419" s="31"/>
      <c r="AF419" s="31">
        <f t="shared" si="185"/>
        <v>0</v>
      </c>
      <c r="AG419" s="31">
        <f t="shared" si="180"/>
        <v>0</v>
      </c>
      <c r="AH419" s="627"/>
      <c r="AI419" s="31">
        <f t="shared" si="153"/>
        <v>0</v>
      </c>
      <c r="AJ419" s="31">
        <f t="shared" si="181"/>
        <v>0</v>
      </c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2:49" s="306" customFormat="1" ht="13" outlineLevel="1">
      <c r="B420" s="458"/>
      <c r="C420" s="493"/>
      <c r="D420" s="24" t="s">
        <v>1999</v>
      </c>
      <c r="E420" s="493"/>
      <c r="F420" s="497"/>
      <c r="G420" s="362" t="s">
        <v>1395</v>
      </c>
      <c r="H420" s="46" t="s">
        <v>13</v>
      </c>
      <c r="I420" s="31">
        <v>15</v>
      </c>
      <c r="J420" s="329">
        <v>0</v>
      </c>
      <c r="K420" s="327">
        <v>0</v>
      </c>
      <c r="L420" s="31" t="s">
        <v>1155</v>
      </c>
      <c r="M420" s="31" t="s">
        <v>1759</v>
      </c>
      <c r="N420" s="31" t="s">
        <v>1142</v>
      </c>
      <c r="O420" s="31" t="s">
        <v>1142</v>
      </c>
      <c r="P420" s="31" t="s">
        <v>1708</v>
      </c>
      <c r="Q420" s="31" t="s">
        <v>1691</v>
      </c>
      <c r="R420" s="493"/>
      <c r="S420" s="218"/>
      <c r="T420" s="31">
        <f t="shared" si="183"/>
        <v>0</v>
      </c>
      <c r="U420" s="627"/>
      <c r="V420" s="627"/>
      <c r="W420" s="31"/>
      <c r="X420" s="31">
        <f t="shared" si="184"/>
        <v>0</v>
      </c>
      <c r="Z420" s="31"/>
      <c r="AA420" s="31">
        <f t="shared" si="182"/>
        <v>0</v>
      </c>
      <c r="AB420" s="31"/>
      <c r="AC420" s="31">
        <f t="shared" si="179"/>
        <v>0</v>
      </c>
      <c r="AD420" s="627"/>
      <c r="AE420" s="31"/>
      <c r="AF420" s="31">
        <f t="shared" si="185"/>
        <v>0</v>
      </c>
      <c r="AG420" s="31">
        <f t="shared" si="180"/>
        <v>0</v>
      </c>
      <c r="AH420" s="627"/>
      <c r="AI420" s="31">
        <f t="shared" si="153"/>
        <v>0</v>
      </c>
      <c r="AJ420" s="31">
        <f t="shared" si="181"/>
        <v>0</v>
      </c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2:49" s="306" customFormat="1" ht="13" outlineLevel="1">
      <c r="B421" s="458"/>
      <c r="C421" s="493"/>
      <c r="D421" s="24" t="s">
        <v>1994</v>
      </c>
      <c r="E421" s="493"/>
      <c r="F421" s="497"/>
      <c r="G421" s="362" t="s">
        <v>1395</v>
      </c>
      <c r="H421" s="46" t="s">
        <v>13</v>
      </c>
      <c r="I421" s="31">
        <v>60</v>
      </c>
      <c r="J421" s="329">
        <v>0</v>
      </c>
      <c r="K421" s="327">
        <v>0</v>
      </c>
      <c r="L421" s="31" t="s">
        <v>1155</v>
      </c>
      <c r="M421" s="31" t="s">
        <v>1759</v>
      </c>
      <c r="N421" s="31" t="s">
        <v>1142</v>
      </c>
      <c r="O421" s="31" t="s">
        <v>1142</v>
      </c>
      <c r="P421" s="31" t="s">
        <v>1708</v>
      </c>
      <c r="Q421" s="31" t="s">
        <v>1691</v>
      </c>
      <c r="R421" s="493"/>
      <c r="S421" s="218"/>
      <c r="T421" s="31">
        <f t="shared" si="183"/>
        <v>0</v>
      </c>
      <c r="U421" s="627"/>
      <c r="V421" s="627"/>
      <c r="W421" s="31"/>
      <c r="X421" s="31">
        <f t="shared" si="184"/>
        <v>0</v>
      </c>
      <c r="Z421" s="31"/>
      <c r="AA421" s="31">
        <f t="shared" si="182"/>
        <v>0</v>
      </c>
      <c r="AB421" s="31"/>
      <c r="AC421" s="31">
        <f t="shared" si="179"/>
        <v>0</v>
      </c>
      <c r="AD421" s="627"/>
      <c r="AE421" s="31"/>
      <c r="AF421" s="31">
        <f t="shared" si="185"/>
        <v>0</v>
      </c>
      <c r="AG421" s="31">
        <f t="shared" si="180"/>
        <v>0</v>
      </c>
      <c r="AH421" s="627"/>
      <c r="AI421" s="31">
        <f t="shared" si="153"/>
        <v>0</v>
      </c>
      <c r="AJ421" s="31">
        <f t="shared" si="181"/>
        <v>0</v>
      </c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2:49" s="306" customFormat="1" ht="13" outlineLevel="1">
      <c r="B422" s="458"/>
      <c r="C422" s="493"/>
      <c r="D422" s="24" t="s">
        <v>2000</v>
      </c>
      <c r="E422" s="493"/>
      <c r="F422" s="497"/>
      <c r="G422" s="362" t="s">
        <v>1395</v>
      </c>
      <c r="H422" s="46" t="s">
        <v>13</v>
      </c>
      <c r="I422" s="31">
        <v>19.8</v>
      </c>
      <c r="J422" s="329">
        <v>0</v>
      </c>
      <c r="K422" s="327">
        <v>0</v>
      </c>
      <c r="L422" s="31" t="s">
        <v>1155</v>
      </c>
      <c r="M422" s="31" t="s">
        <v>1759</v>
      </c>
      <c r="N422" s="31" t="s">
        <v>1142</v>
      </c>
      <c r="O422" s="31" t="s">
        <v>1142</v>
      </c>
      <c r="P422" s="31" t="s">
        <v>1708</v>
      </c>
      <c r="Q422" s="31" t="s">
        <v>1691</v>
      </c>
      <c r="R422" s="493"/>
      <c r="S422" s="218"/>
      <c r="T422" s="31">
        <f t="shared" si="183"/>
        <v>0</v>
      </c>
      <c r="U422" s="627"/>
      <c r="V422" s="627"/>
      <c r="W422" s="31"/>
      <c r="X422" s="31">
        <f t="shared" si="184"/>
        <v>0</v>
      </c>
      <c r="Z422" s="31"/>
      <c r="AA422" s="31">
        <f t="shared" si="182"/>
        <v>0</v>
      </c>
      <c r="AB422" s="31"/>
      <c r="AC422" s="31">
        <f t="shared" si="179"/>
        <v>0</v>
      </c>
      <c r="AD422" s="627"/>
      <c r="AE422" s="31"/>
      <c r="AF422" s="31">
        <f t="shared" si="185"/>
        <v>0</v>
      </c>
      <c r="AG422" s="31">
        <f t="shared" si="180"/>
        <v>0</v>
      </c>
      <c r="AH422" s="627"/>
      <c r="AI422" s="31">
        <f t="shared" si="153"/>
        <v>0</v>
      </c>
      <c r="AJ422" s="31">
        <f t="shared" si="181"/>
        <v>0</v>
      </c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2:49" s="306" customFormat="1" ht="13" outlineLevel="1">
      <c r="B423" s="458"/>
      <c r="C423" s="493"/>
      <c r="D423" s="24" t="s">
        <v>2001</v>
      </c>
      <c r="E423" s="493"/>
      <c r="F423" s="497"/>
      <c r="G423" s="362" t="s">
        <v>1395</v>
      </c>
      <c r="H423" s="46" t="s">
        <v>24</v>
      </c>
      <c r="I423" s="31">
        <v>10.200000000000001</v>
      </c>
      <c r="J423" s="329">
        <v>0</v>
      </c>
      <c r="K423" s="327">
        <v>0</v>
      </c>
      <c r="L423" s="31" t="s">
        <v>1155</v>
      </c>
      <c r="M423" s="31" t="s">
        <v>1759</v>
      </c>
      <c r="N423" s="31" t="s">
        <v>1142</v>
      </c>
      <c r="O423" s="31" t="s">
        <v>1142</v>
      </c>
      <c r="P423" s="31" t="s">
        <v>1708</v>
      </c>
      <c r="Q423" s="31" t="s">
        <v>1698</v>
      </c>
      <c r="R423" s="493"/>
      <c r="S423" s="218"/>
      <c r="T423" s="31">
        <f t="shared" si="183"/>
        <v>0</v>
      </c>
      <c r="U423" s="627"/>
      <c r="V423" s="627"/>
      <c r="W423" s="31"/>
      <c r="X423" s="31">
        <f t="shared" si="184"/>
        <v>0</v>
      </c>
      <c r="Z423" s="31"/>
      <c r="AA423" s="31">
        <f t="shared" si="182"/>
        <v>0</v>
      </c>
      <c r="AB423" s="31"/>
      <c r="AC423" s="31">
        <f t="shared" si="179"/>
        <v>0</v>
      </c>
      <c r="AD423" s="627"/>
      <c r="AE423" s="31"/>
      <c r="AF423" s="31">
        <f t="shared" si="185"/>
        <v>0</v>
      </c>
      <c r="AG423" s="31">
        <f t="shared" si="180"/>
        <v>0</v>
      </c>
      <c r="AH423" s="627"/>
      <c r="AI423" s="31">
        <f t="shared" si="153"/>
        <v>0</v>
      </c>
      <c r="AJ423" s="31">
        <f t="shared" si="181"/>
        <v>0</v>
      </c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2:49" s="306" customFormat="1" ht="13" outlineLevel="1">
      <c r="B424" s="458"/>
      <c r="C424" s="493"/>
      <c r="D424" s="24" t="s">
        <v>2002</v>
      </c>
      <c r="E424" s="493"/>
      <c r="F424" s="497"/>
      <c r="G424" s="362" t="s">
        <v>1395</v>
      </c>
      <c r="H424" s="46" t="s">
        <v>24</v>
      </c>
      <c r="I424" s="31">
        <v>4.8</v>
      </c>
      <c r="J424" s="329">
        <v>0</v>
      </c>
      <c r="K424" s="327">
        <v>0</v>
      </c>
      <c r="L424" s="31" t="s">
        <v>1155</v>
      </c>
      <c r="M424" s="31" t="s">
        <v>1759</v>
      </c>
      <c r="N424" s="31" t="s">
        <v>1142</v>
      </c>
      <c r="O424" s="31" t="s">
        <v>1142</v>
      </c>
      <c r="P424" s="31" t="s">
        <v>1708</v>
      </c>
      <c r="Q424" s="31" t="s">
        <v>1698</v>
      </c>
      <c r="R424" s="493"/>
      <c r="S424" s="218"/>
      <c r="T424" s="31">
        <f t="shared" si="183"/>
        <v>0</v>
      </c>
      <c r="U424" s="627"/>
      <c r="V424" s="627"/>
      <c r="W424" s="31"/>
      <c r="X424" s="31">
        <f t="shared" si="184"/>
        <v>0</v>
      </c>
      <c r="Z424" s="31"/>
      <c r="AA424" s="31">
        <f t="shared" si="182"/>
        <v>0</v>
      </c>
      <c r="AB424" s="31"/>
      <c r="AC424" s="31">
        <f t="shared" si="179"/>
        <v>0</v>
      </c>
      <c r="AD424" s="627"/>
      <c r="AE424" s="31"/>
      <c r="AF424" s="31">
        <f t="shared" si="185"/>
        <v>0</v>
      </c>
      <c r="AG424" s="31">
        <f t="shared" si="180"/>
        <v>0</v>
      </c>
      <c r="AH424" s="627"/>
      <c r="AI424" s="31">
        <f t="shared" si="153"/>
        <v>0</v>
      </c>
      <c r="AJ424" s="31">
        <f t="shared" si="181"/>
        <v>0</v>
      </c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2:49" s="306" customFormat="1" ht="13" outlineLevel="1">
      <c r="B425" s="459"/>
      <c r="C425" s="445"/>
      <c r="D425" s="24" t="s">
        <v>2003</v>
      </c>
      <c r="E425" s="445"/>
      <c r="F425" s="447"/>
      <c r="G425" s="362" t="s">
        <v>1395</v>
      </c>
      <c r="H425" s="46" t="s">
        <v>13</v>
      </c>
      <c r="I425" s="31">
        <v>10.200000000000001</v>
      </c>
      <c r="J425" s="329">
        <v>0</v>
      </c>
      <c r="K425" s="327">
        <v>0</v>
      </c>
      <c r="L425" s="31" t="s">
        <v>1155</v>
      </c>
      <c r="M425" s="31" t="s">
        <v>1759</v>
      </c>
      <c r="N425" s="31" t="s">
        <v>1142</v>
      </c>
      <c r="O425" s="31" t="s">
        <v>1142</v>
      </c>
      <c r="P425" s="31" t="s">
        <v>1708</v>
      </c>
      <c r="Q425" s="31" t="s">
        <v>1698</v>
      </c>
      <c r="R425" s="445"/>
      <c r="S425" s="218"/>
      <c r="T425" s="31">
        <f t="shared" si="183"/>
        <v>0</v>
      </c>
      <c r="U425" s="628"/>
      <c r="V425" s="628"/>
      <c r="W425" s="31"/>
      <c r="X425" s="31">
        <f t="shared" si="184"/>
        <v>0</v>
      </c>
      <c r="Z425" s="31"/>
      <c r="AA425" s="31">
        <f t="shared" si="182"/>
        <v>0</v>
      </c>
      <c r="AB425" s="31"/>
      <c r="AC425" s="31">
        <f t="shared" si="179"/>
        <v>0</v>
      </c>
      <c r="AD425" s="628"/>
      <c r="AE425" s="31"/>
      <c r="AF425" s="31">
        <f t="shared" si="185"/>
        <v>0</v>
      </c>
      <c r="AG425" s="31">
        <f t="shared" si="180"/>
        <v>0</v>
      </c>
      <c r="AH425" s="628"/>
      <c r="AI425" s="31">
        <f t="shared" si="153"/>
        <v>0</v>
      </c>
      <c r="AJ425" s="31">
        <f t="shared" si="181"/>
        <v>0</v>
      </c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2:49" s="306" customFormat="1" ht="13" outlineLevel="1">
      <c r="B426" s="457" t="s">
        <v>217</v>
      </c>
      <c r="C426" s="541" t="s">
        <v>2004</v>
      </c>
      <c r="D426" s="24" t="s">
        <v>1746</v>
      </c>
      <c r="E426" s="541" t="s">
        <v>2005</v>
      </c>
      <c r="F426" s="446">
        <v>43066</v>
      </c>
      <c r="G426" s="362" t="s">
        <v>2006</v>
      </c>
      <c r="H426" s="46" t="s">
        <v>13</v>
      </c>
      <c r="I426" s="31">
        <v>10.200000000000001</v>
      </c>
      <c r="J426" s="328">
        <v>120</v>
      </c>
      <c r="K426" s="327">
        <v>0</v>
      </c>
      <c r="L426" s="31" t="s">
        <v>1155</v>
      </c>
      <c r="M426" s="31" t="s">
        <v>1695</v>
      </c>
      <c r="N426" s="31" t="s">
        <v>1698</v>
      </c>
      <c r="O426" s="31" t="s">
        <v>1761</v>
      </c>
      <c r="P426" s="31" t="s">
        <v>1693</v>
      </c>
      <c r="Q426" s="31" t="s">
        <v>1142</v>
      </c>
      <c r="R426" s="541" t="s">
        <v>1170</v>
      </c>
      <c r="S426" s="48"/>
      <c r="T426" s="31">
        <f t="shared" si="183"/>
        <v>0</v>
      </c>
      <c r="U426" s="615"/>
      <c r="V426" s="615"/>
      <c r="W426" s="31"/>
      <c r="X426" s="31">
        <f t="shared" si="184"/>
        <v>0</v>
      </c>
      <c r="Z426" s="31"/>
      <c r="AA426" s="31">
        <f t="shared" si="182"/>
        <v>0</v>
      </c>
      <c r="AB426" s="31"/>
      <c r="AC426" s="31">
        <f t="shared" si="179"/>
        <v>0</v>
      </c>
      <c r="AD426" s="615"/>
      <c r="AE426" s="31"/>
      <c r="AF426" s="31">
        <f t="shared" ref="AF426:AF427" si="186">IFERROR(COUNTIF(AK251:AT251,"S")/(COUNTIF(AK251:AT251,"V")+COUNTIF(AK251:AT251,"S")),0)</f>
        <v>0</v>
      </c>
      <c r="AG426" s="31">
        <f t="shared" si="180"/>
        <v>0</v>
      </c>
      <c r="AH426" s="615"/>
      <c r="AI426" s="31">
        <f t="shared" si="153"/>
        <v>0</v>
      </c>
      <c r="AJ426" s="31">
        <f t="shared" si="181"/>
        <v>0</v>
      </c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2:49" s="306" customFormat="1" ht="13" outlineLevel="1">
      <c r="B427" s="458"/>
      <c r="C427" s="542"/>
      <c r="D427" s="24" t="s">
        <v>1719</v>
      </c>
      <c r="E427" s="542"/>
      <c r="F427" s="497"/>
      <c r="G427" s="362" t="s">
        <v>2006</v>
      </c>
      <c r="H427" s="46" t="s">
        <v>13</v>
      </c>
      <c r="I427" s="31">
        <v>60</v>
      </c>
      <c r="J427" s="328">
        <v>60</v>
      </c>
      <c r="K427" s="327">
        <v>0</v>
      </c>
      <c r="L427" s="31" t="s">
        <v>1703</v>
      </c>
      <c r="M427" s="31" t="s">
        <v>1703</v>
      </c>
      <c r="N427" s="31" t="s">
        <v>1693</v>
      </c>
      <c r="O427" s="31" t="s">
        <v>1142</v>
      </c>
      <c r="P427" s="31" t="s">
        <v>1693</v>
      </c>
      <c r="Q427" s="31" t="s">
        <v>1155</v>
      </c>
      <c r="R427" s="542"/>
      <c r="S427" s="48"/>
      <c r="T427" s="31">
        <f t="shared" si="183"/>
        <v>0</v>
      </c>
      <c r="U427" s="616"/>
      <c r="V427" s="616"/>
      <c r="W427" s="31"/>
      <c r="X427" s="31">
        <f t="shared" si="184"/>
        <v>0</v>
      </c>
      <c r="Z427" s="31"/>
      <c r="AA427" s="31">
        <f t="shared" si="182"/>
        <v>0</v>
      </c>
      <c r="AB427" s="31"/>
      <c r="AC427" s="31">
        <f t="shared" si="179"/>
        <v>0</v>
      </c>
      <c r="AD427" s="616"/>
      <c r="AE427" s="31"/>
      <c r="AF427" s="31">
        <f t="shared" si="186"/>
        <v>0</v>
      </c>
      <c r="AG427" s="31">
        <f t="shared" si="180"/>
        <v>0</v>
      </c>
      <c r="AH427" s="616"/>
      <c r="AI427" s="31">
        <f t="shared" si="153"/>
        <v>0</v>
      </c>
      <c r="AJ427" s="31">
        <f t="shared" si="181"/>
        <v>0</v>
      </c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2:49" s="306" customFormat="1" ht="13" outlineLevel="1">
      <c r="B428" s="458"/>
      <c r="C428" s="542"/>
      <c r="D428" s="24" t="s">
        <v>2007</v>
      </c>
      <c r="E428" s="542"/>
      <c r="F428" s="497"/>
      <c r="G428" s="362" t="s">
        <v>2006</v>
      </c>
      <c r="H428" s="46" t="s">
        <v>13</v>
      </c>
      <c r="I428" s="31">
        <v>10.200000000000001</v>
      </c>
      <c r="J428" s="328">
        <v>10.200000000000001</v>
      </c>
      <c r="K428" s="327">
        <v>0</v>
      </c>
      <c r="L428" s="31" t="s">
        <v>1703</v>
      </c>
      <c r="M428" s="31" t="s">
        <v>1703</v>
      </c>
      <c r="N428" s="31" t="s">
        <v>1693</v>
      </c>
      <c r="O428" s="31" t="s">
        <v>1142</v>
      </c>
      <c r="P428" s="31" t="s">
        <v>1708</v>
      </c>
      <c r="Q428" s="31" t="s">
        <v>1155</v>
      </c>
      <c r="R428" s="542"/>
      <c r="S428" s="48"/>
      <c r="T428" s="31">
        <f t="shared" si="183"/>
        <v>0</v>
      </c>
      <c r="U428" s="616"/>
      <c r="V428" s="616"/>
      <c r="W428" s="31"/>
      <c r="X428" s="31">
        <f t="shared" si="184"/>
        <v>0</v>
      </c>
      <c r="Z428" s="31"/>
      <c r="AA428" s="31">
        <f t="shared" si="182"/>
        <v>0</v>
      </c>
      <c r="AB428" s="31"/>
      <c r="AC428" s="31">
        <f t="shared" si="179"/>
        <v>0</v>
      </c>
      <c r="AD428" s="616"/>
      <c r="AE428" s="31"/>
      <c r="AF428" s="31">
        <f>IFERROR(COUNTIF(#REF!,"S")/(COUNTIF(#REF!,"V")+COUNTIF(#REF!,"S")),0)</f>
        <v>0</v>
      </c>
      <c r="AG428" s="31">
        <f t="shared" si="180"/>
        <v>0</v>
      </c>
      <c r="AH428" s="616"/>
      <c r="AI428" s="31">
        <f t="shared" si="153"/>
        <v>0</v>
      </c>
      <c r="AJ428" s="31">
        <f t="shared" si="181"/>
        <v>0</v>
      </c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2:49" s="306" customFormat="1" ht="13" outlineLevel="1">
      <c r="B429" s="458"/>
      <c r="C429" s="542"/>
      <c r="D429" s="24" t="s">
        <v>2008</v>
      </c>
      <c r="E429" s="542"/>
      <c r="F429" s="497"/>
      <c r="G429" s="362" t="s">
        <v>2006</v>
      </c>
      <c r="H429" s="46" t="s">
        <v>13</v>
      </c>
      <c r="I429" s="31">
        <v>60</v>
      </c>
      <c r="J429" s="328">
        <v>60</v>
      </c>
      <c r="K429" s="327">
        <v>0</v>
      </c>
      <c r="L429" s="31" t="s">
        <v>1703</v>
      </c>
      <c r="M429" s="31" t="s">
        <v>1703</v>
      </c>
      <c r="N429" s="31" t="s">
        <v>1693</v>
      </c>
      <c r="O429" s="31" t="s">
        <v>1142</v>
      </c>
      <c r="P429" s="31" t="s">
        <v>1693</v>
      </c>
      <c r="Q429" s="31" t="s">
        <v>1155</v>
      </c>
      <c r="R429" s="542"/>
      <c r="S429" s="48"/>
      <c r="T429" s="31">
        <f t="shared" si="183"/>
        <v>0</v>
      </c>
      <c r="U429" s="616"/>
      <c r="V429" s="616"/>
      <c r="W429" s="31"/>
      <c r="X429" s="31">
        <f t="shared" si="184"/>
        <v>0</v>
      </c>
      <c r="Z429" s="31"/>
      <c r="AA429" s="31">
        <f t="shared" si="182"/>
        <v>0</v>
      </c>
      <c r="AB429" s="31"/>
      <c r="AC429" s="31">
        <f t="shared" si="179"/>
        <v>0</v>
      </c>
      <c r="AD429" s="616"/>
      <c r="AE429" s="31"/>
      <c r="AF429" s="31">
        <f>IFERROR(COUNTIF(#REF!,"S")/(COUNTIF(#REF!,"V")+COUNTIF(#REF!,"S")),0)</f>
        <v>0</v>
      </c>
      <c r="AG429" s="31">
        <f t="shared" si="180"/>
        <v>0</v>
      </c>
      <c r="AH429" s="616"/>
      <c r="AI429" s="31">
        <f t="shared" si="153"/>
        <v>0</v>
      </c>
      <c r="AJ429" s="31">
        <f t="shared" si="181"/>
        <v>0</v>
      </c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2:49" s="306" customFormat="1" ht="13" outlineLevel="1">
      <c r="B430" s="458"/>
      <c r="C430" s="542"/>
      <c r="D430" s="24" t="s">
        <v>2009</v>
      </c>
      <c r="E430" s="542"/>
      <c r="F430" s="497"/>
      <c r="G430" s="362" t="s">
        <v>2006</v>
      </c>
      <c r="H430" s="46" t="s">
        <v>13</v>
      </c>
      <c r="I430" s="31">
        <v>10.200000000000001</v>
      </c>
      <c r="J430" s="328">
        <v>10.200000000000001</v>
      </c>
      <c r="K430" s="327">
        <v>0</v>
      </c>
      <c r="L430" s="31" t="s">
        <v>1703</v>
      </c>
      <c r="M430" s="31" t="s">
        <v>1703</v>
      </c>
      <c r="N430" s="31" t="s">
        <v>1693</v>
      </c>
      <c r="O430" s="31" t="s">
        <v>1142</v>
      </c>
      <c r="P430" s="31" t="s">
        <v>1708</v>
      </c>
      <c r="Q430" s="31" t="s">
        <v>1142</v>
      </c>
      <c r="R430" s="542"/>
      <c r="S430" s="48"/>
      <c r="T430" s="31">
        <f t="shared" si="183"/>
        <v>0</v>
      </c>
      <c r="U430" s="616"/>
      <c r="V430" s="616"/>
      <c r="W430" s="31"/>
      <c r="X430" s="31">
        <f t="shared" si="184"/>
        <v>0</v>
      </c>
      <c r="Z430" s="31"/>
      <c r="AA430" s="31">
        <f t="shared" si="182"/>
        <v>0</v>
      </c>
      <c r="AB430" s="31"/>
      <c r="AC430" s="31">
        <f t="shared" si="179"/>
        <v>0</v>
      </c>
      <c r="AD430" s="616"/>
      <c r="AE430" s="31"/>
      <c r="AF430" s="31">
        <f>IFERROR(COUNTIF(#REF!,"S")/(COUNTIF(#REF!,"V")+COUNTIF(#REF!,"S")),0)</f>
        <v>0</v>
      </c>
      <c r="AG430" s="31">
        <f t="shared" si="180"/>
        <v>0</v>
      </c>
      <c r="AH430" s="616"/>
      <c r="AI430" s="31">
        <f t="shared" si="153"/>
        <v>0</v>
      </c>
      <c r="AJ430" s="31">
        <f t="shared" si="181"/>
        <v>0</v>
      </c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2:49" s="306" customFormat="1" ht="13" outlineLevel="1">
      <c r="B431" s="459"/>
      <c r="C431" s="543"/>
      <c r="D431" s="24" t="s">
        <v>2010</v>
      </c>
      <c r="E431" s="543"/>
      <c r="F431" s="447"/>
      <c r="G431" s="362" t="s">
        <v>2006</v>
      </c>
      <c r="H431" s="46" t="s">
        <v>13</v>
      </c>
      <c r="I431" s="31">
        <v>90</v>
      </c>
      <c r="J431" s="31">
        <v>90</v>
      </c>
      <c r="K431" s="327">
        <v>0</v>
      </c>
      <c r="L431" s="31" t="s">
        <v>1703</v>
      </c>
      <c r="M431" s="31" t="s">
        <v>1703</v>
      </c>
      <c r="N431" s="31" t="s">
        <v>1693</v>
      </c>
      <c r="O431" s="31" t="s">
        <v>1142</v>
      </c>
      <c r="P431" s="31" t="s">
        <v>1693</v>
      </c>
      <c r="Q431" s="31" t="s">
        <v>1142</v>
      </c>
      <c r="R431" s="543"/>
      <c r="S431" s="48"/>
      <c r="T431" s="31">
        <f t="shared" si="183"/>
        <v>0</v>
      </c>
      <c r="U431" s="617"/>
      <c r="V431" s="617"/>
      <c r="W431" s="31"/>
      <c r="X431" s="31">
        <f t="shared" si="184"/>
        <v>0</v>
      </c>
      <c r="Z431" s="31"/>
      <c r="AA431" s="31">
        <f t="shared" si="182"/>
        <v>0</v>
      </c>
      <c r="AB431" s="31"/>
      <c r="AC431" s="31">
        <f t="shared" si="179"/>
        <v>0</v>
      </c>
      <c r="AD431" s="617"/>
      <c r="AE431" s="31"/>
      <c r="AF431" s="31">
        <f>IFERROR(COUNTIF(#REF!,"S")/(COUNTIF(#REF!,"V")+COUNTIF(#REF!,"S")),0)</f>
        <v>0</v>
      </c>
      <c r="AG431" s="31">
        <f t="shared" si="180"/>
        <v>0</v>
      </c>
      <c r="AH431" s="617"/>
      <c r="AI431" s="31">
        <f t="shared" si="153"/>
        <v>0</v>
      </c>
      <c r="AJ431" s="31">
        <f t="shared" si="181"/>
        <v>0</v>
      </c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2:49" s="306" customFormat="1" ht="13.75" customHeight="1" outlineLevel="1">
      <c r="B432" s="463" t="s">
        <v>220</v>
      </c>
      <c r="C432" s="541" t="s">
        <v>2011</v>
      </c>
      <c r="D432" s="24" t="s">
        <v>1818</v>
      </c>
      <c r="E432" s="541" t="s">
        <v>2012</v>
      </c>
      <c r="F432" s="446">
        <v>43525</v>
      </c>
      <c r="G432" s="362" t="s">
        <v>1955</v>
      </c>
      <c r="H432" s="46" t="s">
        <v>13</v>
      </c>
      <c r="I432" s="50">
        <v>6.0000000894069672</v>
      </c>
      <c r="J432" s="330">
        <v>0</v>
      </c>
      <c r="K432" s="327">
        <v>0</v>
      </c>
      <c r="L432" s="54" t="s">
        <v>1155</v>
      </c>
      <c r="M432" s="54" t="s">
        <v>1695</v>
      </c>
      <c r="N432" s="54" t="s">
        <v>1142</v>
      </c>
      <c r="O432" s="54" t="s">
        <v>1703</v>
      </c>
      <c r="P432" s="54" t="s">
        <v>1142</v>
      </c>
      <c r="Q432" s="54" t="s">
        <v>1142</v>
      </c>
      <c r="R432" s="541" t="s">
        <v>1212</v>
      </c>
      <c r="S432" s="48"/>
      <c r="T432" s="31">
        <f t="shared" si="183"/>
        <v>0</v>
      </c>
      <c r="U432" s="615"/>
      <c r="V432" s="615"/>
      <c r="W432" s="31"/>
      <c r="X432" s="31">
        <f t="shared" si="184"/>
        <v>0</v>
      </c>
      <c r="Z432" s="31"/>
      <c r="AA432" s="31">
        <f t="shared" si="182"/>
        <v>0</v>
      </c>
      <c r="AB432" s="31"/>
      <c r="AC432" s="31">
        <f t="shared" si="179"/>
        <v>0</v>
      </c>
      <c r="AD432" s="615"/>
      <c r="AE432" s="31"/>
      <c r="AF432" s="31">
        <f t="shared" ref="AF432:AF448" si="187">IFERROR(COUNTIF(AK253:AT253,"S")/(COUNTIF(AK253:AT253,"V")+COUNTIF(AK253:AT253,"S")),0)</f>
        <v>0</v>
      </c>
      <c r="AG432" s="31">
        <f t="shared" si="180"/>
        <v>0</v>
      </c>
      <c r="AH432" s="615"/>
      <c r="AI432" s="31">
        <f t="shared" si="153"/>
        <v>0</v>
      </c>
      <c r="AJ432" s="31">
        <f t="shared" si="181"/>
        <v>0</v>
      </c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2:49" s="306" customFormat="1" ht="13" outlineLevel="1">
      <c r="B433" s="464"/>
      <c r="C433" s="542"/>
      <c r="D433" s="24" t="s">
        <v>1931</v>
      </c>
      <c r="E433" s="542"/>
      <c r="F433" s="497"/>
      <c r="G433" s="362" t="s">
        <v>1395</v>
      </c>
      <c r="H433" s="46" t="s">
        <v>13</v>
      </c>
      <c r="I433" s="50">
        <v>30</v>
      </c>
      <c r="J433" s="330">
        <v>1.0000000521540642</v>
      </c>
      <c r="K433" s="327">
        <v>0</v>
      </c>
      <c r="L433" s="54" t="s">
        <v>1703</v>
      </c>
      <c r="M433" s="54" t="s">
        <v>1703</v>
      </c>
      <c r="N433" s="54" t="s">
        <v>1693</v>
      </c>
      <c r="O433" s="54" t="s">
        <v>1155</v>
      </c>
      <c r="P433" s="54" t="s">
        <v>1693</v>
      </c>
      <c r="Q433" s="54" t="s">
        <v>1155</v>
      </c>
      <c r="R433" s="542"/>
      <c r="S433" s="48"/>
      <c r="T433" s="31">
        <f t="shared" si="183"/>
        <v>0</v>
      </c>
      <c r="U433" s="616"/>
      <c r="V433" s="616"/>
      <c r="W433" s="31"/>
      <c r="X433" s="31">
        <f t="shared" si="184"/>
        <v>0</v>
      </c>
      <c r="Z433" s="31"/>
      <c r="AA433" s="31">
        <f t="shared" si="182"/>
        <v>0</v>
      </c>
      <c r="AB433" s="31"/>
      <c r="AC433" s="31">
        <f t="shared" si="179"/>
        <v>0</v>
      </c>
      <c r="AD433" s="616"/>
      <c r="AE433" s="31"/>
      <c r="AF433" s="31">
        <f t="shared" si="187"/>
        <v>0</v>
      </c>
      <c r="AG433" s="31">
        <f t="shared" si="180"/>
        <v>0</v>
      </c>
      <c r="AH433" s="616"/>
      <c r="AI433" s="31">
        <f t="shared" si="153"/>
        <v>0</v>
      </c>
      <c r="AJ433" s="31">
        <f t="shared" si="181"/>
        <v>0</v>
      </c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2:49" s="306" customFormat="1" ht="13" outlineLevel="1">
      <c r="B434" s="464"/>
      <c r="C434" s="542"/>
      <c r="D434" s="24" t="s">
        <v>2013</v>
      </c>
      <c r="E434" s="542"/>
      <c r="F434" s="497"/>
      <c r="G434" s="362" t="s">
        <v>1395</v>
      </c>
      <c r="H434" s="46" t="s">
        <v>13</v>
      </c>
      <c r="I434" s="50">
        <v>60</v>
      </c>
      <c r="J434" s="330">
        <v>1.0000000521540642</v>
      </c>
      <c r="K434" s="327">
        <v>0</v>
      </c>
      <c r="L434" s="54" t="s">
        <v>1703</v>
      </c>
      <c r="M434" s="54" t="s">
        <v>1703</v>
      </c>
      <c r="N434" s="54" t="s">
        <v>1693</v>
      </c>
      <c r="O434" s="54" t="s">
        <v>1155</v>
      </c>
      <c r="P434" s="54" t="s">
        <v>1708</v>
      </c>
      <c r="Q434" s="54" t="s">
        <v>1142</v>
      </c>
      <c r="R434" s="542"/>
      <c r="S434" s="48"/>
      <c r="T434" s="31">
        <f t="shared" si="183"/>
        <v>0</v>
      </c>
      <c r="U434" s="616"/>
      <c r="V434" s="616"/>
      <c r="W434" s="31"/>
      <c r="X434" s="31">
        <f t="shared" si="184"/>
        <v>0</v>
      </c>
      <c r="Z434" s="31"/>
      <c r="AA434" s="31">
        <f t="shared" si="182"/>
        <v>0</v>
      </c>
      <c r="AB434" s="31"/>
      <c r="AC434" s="31">
        <f t="shared" si="179"/>
        <v>0</v>
      </c>
      <c r="AD434" s="616"/>
      <c r="AE434" s="31"/>
      <c r="AF434" s="31">
        <f t="shared" si="187"/>
        <v>0</v>
      </c>
      <c r="AG434" s="31">
        <f t="shared" si="180"/>
        <v>0</v>
      </c>
      <c r="AH434" s="616"/>
      <c r="AI434" s="31">
        <f t="shared" si="153"/>
        <v>0</v>
      </c>
      <c r="AJ434" s="31">
        <f t="shared" si="181"/>
        <v>0</v>
      </c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2:49" s="306" customFormat="1" ht="13" outlineLevel="1">
      <c r="B435" s="464"/>
      <c r="C435" s="542"/>
      <c r="D435" s="24" t="s">
        <v>2014</v>
      </c>
      <c r="E435" s="542"/>
      <c r="F435" s="497"/>
      <c r="G435" s="362" t="s">
        <v>1395</v>
      </c>
      <c r="H435" s="46" t="s">
        <v>13</v>
      </c>
      <c r="I435" s="50">
        <v>60</v>
      </c>
      <c r="J435" s="330">
        <v>1.0000000521540642</v>
      </c>
      <c r="K435" s="327">
        <v>0</v>
      </c>
      <c r="L435" s="54" t="s">
        <v>1703</v>
      </c>
      <c r="M435" s="54" t="s">
        <v>1703</v>
      </c>
      <c r="N435" s="54" t="s">
        <v>1693</v>
      </c>
      <c r="O435" s="54" t="s">
        <v>1155</v>
      </c>
      <c r="P435" s="54" t="s">
        <v>1693</v>
      </c>
      <c r="Q435" s="54" t="s">
        <v>1142</v>
      </c>
      <c r="R435" s="542"/>
      <c r="S435" s="48"/>
      <c r="T435" s="31">
        <f t="shared" si="183"/>
        <v>0</v>
      </c>
      <c r="U435" s="616"/>
      <c r="V435" s="616"/>
      <c r="W435" s="31"/>
      <c r="X435" s="31">
        <f t="shared" si="184"/>
        <v>0</v>
      </c>
      <c r="Z435" s="31"/>
      <c r="AA435" s="31">
        <f t="shared" si="182"/>
        <v>0</v>
      </c>
      <c r="AB435" s="31"/>
      <c r="AC435" s="31">
        <f t="shared" si="179"/>
        <v>0</v>
      </c>
      <c r="AD435" s="616"/>
      <c r="AE435" s="31"/>
      <c r="AF435" s="31">
        <f t="shared" si="187"/>
        <v>0</v>
      </c>
      <c r="AG435" s="31">
        <f t="shared" si="180"/>
        <v>0</v>
      </c>
      <c r="AH435" s="616"/>
      <c r="AI435" s="31">
        <f t="shared" si="153"/>
        <v>0</v>
      </c>
      <c r="AJ435" s="31">
        <f t="shared" si="181"/>
        <v>0</v>
      </c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2:49" s="306" customFormat="1" ht="13" outlineLevel="1">
      <c r="B436" s="465"/>
      <c r="C436" s="543"/>
      <c r="D436" s="24" t="s">
        <v>2015</v>
      </c>
      <c r="E436" s="543"/>
      <c r="F436" s="447"/>
      <c r="G436" s="362" t="s">
        <v>1395</v>
      </c>
      <c r="H436" s="46" t="s">
        <v>24</v>
      </c>
      <c r="I436" s="50">
        <v>20.000000596046448</v>
      </c>
      <c r="J436" s="330">
        <v>1440</v>
      </c>
      <c r="K436" s="327">
        <v>0</v>
      </c>
      <c r="L436" s="54" t="s">
        <v>1703</v>
      </c>
      <c r="M436" s="54" t="s">
        <v>1703</v>
      </c>
      <c r="N436" s="54" t="s">
        <v>1693</v>
      </c>
      <c r="O436" s="54" t="s">
        <v>1155</v>
      </c>
      <c r="P436" s="54" t="s">
        <v>1708</v>
      </c>
      <c r="Q436" s="54" t="s">
        <v>1142</v>
      </c>
      <c r="R436" s="543"/>
      <c r="S436" s="48"/>
      <c r="T436" s="31">
        <f t="shared" si="183"/>
        <v>0</v>
      </c>
      <c r="U436" s="617"/>
      <c r="V436" s="617"/>
      <c r="W436" s="31"/>
      <c r="X436" s="31">
        <f t="shared" si="184"/>
        <v>0</v>
      </c>
      <c r="Z436" s="31"/>
      <c r="AA436" s="31">
        <f t="shared" si="182"/>
        <v>0</v>
      </c>
      <c r="AB436" s="31"/>
      <c r="AC436" s="31">
        <f t="shared" si="179"/>
        <v>0</v>
      </c>
      <c r="AD436" s="617"/>
      <c r="AE436" s="31"/>
      <c r="AF436" s="31">
        <f t="shared" si="187"/>
        <v>0</v>
      </c>
      <c r="AG436" s="31">
        <f t="shared" si="180"/>
        <v>0</v>
      </c>
      <c r="AH436" s="617"/>
      <c r="AI436" s="31">
        <f t="shared" si="153"/>
        <v>0</v>
      </c>
      <c r="AJ436" s="31">
        <f t="shared" si="181"/>
        <v>0</v>
      </c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2:49" s="306" customFormat="1" ht="13.75" customHeight="1" outlineLevel="1">
      <c r="B437" s="463" t="s">
        <v>222</v>
      </c>
      <c r="C437" s="541" t="s">
        <v>2016</v>
      </c>
      <c r="D437" s="24" t="s">
        <v>1818</v>
      </c>
      <c r="E437" s="541" t="s">
        <v>2017</v>
      </c>
      <c r="F437" s="446">
        <v>43525</v>
      </c>
      <c r="G437" s="362" t="s">
        <v>1955</v>
      </c>
      <c r="H437" s="46" t="s">
        <v>13</v>
      </c>
      <c r="I437" s="50">
        <v>6.0000000894069672</v>
      </c>
      <c r="J437" s="330">
        <v>0</v>
      </c>
      <c r="K437" s="327">
        <v>0</v>
      </c>
      <c r="L437" s="54" t="s">
        <v>1155</v>
      </c>
      <c r="M437" s="54" t="s">
        <v>1703</v>
      </c>
      <c r="N437" s="54" t="s">
        <v>1142</v>
      </c>
      <c r="O437" s="54" t="s">
        <v>1703</v>
      </c>
      <c r="P437" s="54" t="s">
        <v>1142</v>
      </c>
      <c r="Q437" s="54" t="s">
        <v>1142</v>
      </c>
      <c r="R437" s="541" t="s">
        <v>1212</v>
      </c>
      <c r="S437" s="48"/>
      <c r="T437" s="31">
        <f t="shared" si="183"/>
        <v>0</v>
      </c>
      <c r="U437" s="615"/>
      <c r="V437" s="615"/>
      <c r="W437" s="31"/>
      <c r="X437" s="31">
        <f t="shared" si="184"/>
        <v>0</v>
      </c>
      <c r="Z437" s="31"/>
      <c r="AA437" s="31">
        <f t="shared" si="182"/>
        <v>0</v>
      </c>
      <c r="AB437" s="31"/>
      <c r="AC437" s="31">
        <f t="shared" si="179"/>
        <v>0</v>
      </c>
      <c r="AD437" s="615"/>
      <c r="AE437" s="31"/>
      <c r="AF437" s="31">
        <f t="shared" si="187"/>
        <v>0</v>
      </c>
      <c r="AG437" s="31">
        <f t="shared" si="180"/>
        <v>0</v>
      </c>
      <c r="AH437" s="615"/>
      <c r="AI437" s="31">
        <f t="shared" si="153"/>
        <v>0</v>
      </c>
      <c r="AJ437" s="31">
        <f t="shared" si="181"/>
        <v>0</v>
      </c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2:49" s="306" customFormat="1" ht="13" outlineLevel="1">
      <c r="B438" s="464"/>
      <c r="C438" s="542"/>
      <c r="D438" s="24" t="s">
        <v>1931</v>
      </c>
      <c r="E438" s="542"/>
      <c r="F438" s="497"/>
      <c r="G438" s="362" t="s">
        <v>1395</v>
      </c>
      <c r="H438" s="46" t="s">
        <v>13</v>
      </c>
      <c r="I438" s="50">
        <v>30</v>
      </c>
      <c r="J438" s="330">
        <v>0</v>
      </c>
      <c r="K438" s="327">
        <v>0</v>
      </c>
      <c r="L438" s="54" t="s">
        <v>1703</v>
      </c>
      <c r="M438" s="54" t="s">
        <v>1703</v>
      </c>
      <c r="N438" s="54" t="s">
        <v>1693</v>
      </c>
      <c r="O438" s="54" t="s">
        <v>1155</v>
      </c>
      <c r="P438" s="54" t="s">
        <v>1708</v>
      </c>
      <c r="Q438" s="54" t="s">
        <v>1155</v>
      </c>
      <c r="R438" s="542"/>
      <c r="S438" s="48"/>
      <c r="T438" s="31">
        <f t="shared" si="183"/>
        <v>0</v>
      </c>
      <c r="U438" s="616"/>
      <c r="V438" s="616"/>
      <c r="W438" s="31"/>
      <c r="X438" s="31">
        <f t="shared" si="184"/>
        <v>0</v>
      </c>
      <c r="Z438" s="31"/>
      <c r="AA438" s="31">
        <f t="shared" si="182"/>
        <v>0</v>
      </c>
      <c r="AB438" s="31"/>
      <c r="AC438" s="31">
        <f t="shared" si="179"/>
        <v>0</v>
      </c>
      <c r="AD438" s="616"/>
      <c r="AE438" s="31"/>
      <c r="AF438" s="31">
        <f t="shared" si="187"/>
        <v>0</v>
      </c>
      <c r="AG438" s="31">
        <f t="shared" si="180"/>
        <v>0</v>
      </c>
      <c r="AH438" s="616"/>
      <c r="AI438" s="31">
        <f t="shared" si="153"/>
        <v>0</v>
      </c>
      <c r="AJ438" s="31">
        <f t="shared" si="181"/>
        <v>0</v>
      </c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2:49" s="306" customFormat="1" ht="13" outlineLevel="1">
      <c r="B439" s="464"/>
      <c r="C439" s="542"/>
      <c r="D439" s="24" t="s">
        <v>2013</v>
      </c>
      <c r="E439" s="542"/>
      <c r="F439" s="497"/>
      <c r="G439" s="362" t="s">
        <v>1395</v>
      </c>
      <c r="H439" s="46" t="s">
        <v>13</v>
      </c>
      <c r="I439" s="50">
        <v>60</v>
      </c>
      <c r="J439" s="330">
        <v>0</v>
      </c>
      <c r="K439" s="327">
        <v>0</v>
      </c>
      <c r="L439" s="54" t="s">
        <v>1703</v>
      </c>
      <c r="M439" s="54" t="s">
        <v>1703</v>
      </c>
      <c r="N439" s="54" t="s">
        <v>1693</v>
      </c>
      <c r="O439" s="54" t="s">
        <v>1155</v>
      </c>
      <c r="P439" s="54" t="s">
        <v>1693</v>
      </c>
      <c r="Q439" s="54" t="s">
        <v>1142</v>
      </c>
      <c r="R439" s="542"/>
      <c r="S439" s="48"/>
      <c r="T439" s="31">
        <f t="shared" si="183"/>
        <v>0</v>
      </c>
      <c r="U439" s="616"/>
      <c r="V439" s="616"/>
      <c r="W439" s="31"/>
      <c r="X439" s="31">
        <f t="shared" si="184"/>
        <v>0</v>
      </c>
      <c r="Z439" s="31"/>
      <c r="AA439" s="31">
        <f t="shared" si="182"/>
        <v>0</v>
      </c>
      <c r="AB439" s="31"/>
      <c r="AC439" s="31">
        <f t="shared" si="179"/>
        <v>0</v>
      </c>
      <c r="AD439" s="616"/>
      <c r="AE439" s="31"/>
      <c r="AF439" s="31">
        <f t="shared" si="187"/>
        <v>0</v>
      </c>
      <c r="AG439" s="31">
        <f t="shared" si="180"/>
        <v>0</v>
      </c>
      <c r="AH439" s="616"/>
      <c r="AI439" s="31">
        <f t="shared" si="153"/>
        <v>0</v>
      </c>
      <c r="AJ439" s="31">
        <f t="shared" si="181"/>
        <v>0</v>
      </c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2:49" s="306" customFormat="1" ht="13" outlineLevel="1">
      <c r="B440" s="464"/>
      <c r="C440" s="542"/>
      <c r="D440" s="24" t="s">
        <v>2014</v>
      </c>
      <c r="E440" s="542"/>
      <c r="F440" s="497"/>
      <c r="G440" s="362" t="s">
        <v>1395</v>
      </c>
      <c r="H440" s="46" t="s">
        <v>13</v>
      </c>
      <c r="I440" s="50">
        <v>19.8</v>
      </c>
      <c r="J440" s="330">
        <v>0</v>
      </c>
      <c r="K440" s="327">
        <v>0</v>
      </c>
      <c r="L440" s="54" t="s">
        <v>1703</v>
      </c>
      <c r="M440" s="54" t="s">
        <v>1703</v>
      </c>
      <c r="N440" s="54" t="s">
        <v>1693</v>
      </c>
      <c r="O440" s="54" t="s">
        <v>1155</v>
      </c>
      <c r="P440" s="54" t="s">
        <v>1708</v>
      </c>
      <c r="Q440" s="54" t="s">
        <v>1142</v>
      </c>
      <c r="R440" s="542"/>
      <c r="S440" s="48"/>
      <c r="T440" s="31">
        <f t="shared" si="183"/>
        <v>0</v>
      </c>
      <c r="U440" s="616"/>
      <c r="V440" s="616"/>
      <c r="W440" s="31"/>
      <c r="X440" s="31">
        <f t="shared" si="184"/>
        <v>0</v>
      </c>
      <c r="Z440" s="31"/>
      <c r="AA440" s="31">
        <f t="shared" si="182"/>
        <v>0</v>
      </c>
      <c r="AB440" s="31"/>
      <c r="AC440" s="31">
        <f t="shared" si="179"/>
        <v>0</v>
      </c>
      <c r="AD440" s="616"/>
      <c r="AE440" s="31"/>
      <c r="AF440" s="31">
        <f t="shared" si="187"/>
        <v>0</v>
      </c>
      <c r="AG440" s="31">
        <f t="shared" si="180"/>
        <v>0</v>
      </c>
      <c r="AH440" s="616"/>
      <c r="AI440" s="31">
        <f t="shared" si="153"/>
        <v>0</v>
      </c>
      <c r="AJ440" s="31">
        <f t="shared" si="181"/>
        <v>0</v>
      </c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2:49" s="306" customFormat="1" ht="13" outlineLevel="1">
      <c r="B441" s="465"/>
      <c r="C441" s="543"/>
      <c r="D441" s="24" t="s">
        <v>2015</v>
      </c>
      <c r="E441" s="543"/>
      <c r="F441" s="447"/>
      <c r="G441" s="362" t="s">
        <v>1395</v>
      </c>
      <c r="H441" s="46" t="s">
        <v>24</v>
      </c>
      <c r="I441" s="50">
        <v>20.000000596046448</v>
      </c>
      <c r="J441" s="330">
        <v>1440</v>
      </c>
      <c r="K441" s="327">
        <v>0</v>
      </c>
      <c r="L441" s="54" t="s">
        <v>1703</v>
      </c>
      <c r="M441" s="54" t="s">
        <v>1703</v>
      </c>
      <c r="N441" s="54" t="s">
        <v>1693</v>
      </c>
      <c r="O441" s="54" t="s">
        <v>1155</v>
      </c>
      <c r="P441" s="54" t="s">
        <v>1693</v>
      </c>
      <c r="Q441" s="54" t="s">
        <v>1142</v>
      </c>
      <c r="R441" s="543"/>
      <c r="S441" s="48"/>
      <c r="T441" s="31">
        <f t="shared" si="183"/>
        <v>0</v>
      </c>
      <c r="U441" s="617"/>
      <c r="V441" s="617"/>
      <c r="W441" s="31"/>
      <c r="X441" s="31">
        <f t="shared" si="184"/>
        <v>0</v>
      </c>
      <c r="Z441" s="31"/>
      <c r="AA441" s="31">
        <f t="shared" si="182"/>
        <v>0</v>
      </c>
      <c r="AB441" s="31"/>
      <c r="AC441" s="31">
        <f t="shared" si="179"/>
        <v>0</v>
      </c>
      <c r="AD441" s="617"/>
      <c r="AE441" s="31"/>
      <c r="AF441" s="31">
        <f t="shared" si="187"/>
        <v>0</v>
      </c>
      <c r="AG441" s="31">
        <f t="shared" si="180"/>
        <v>0</v>
      </c>
      <c r="AH441" s="617"/>
      <c r="AI441" s="31">
        <f t="shared" si="153"/>
        <v>0</v>
      </c>
      <c r="AJ441" s="31">
        <f t="shared" si="181"/>
        <v>0</v>
      </c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2:49" s="306" customFormat="1" ht="13.75" customHeight="1" outlineLevel="1">
      <c r="B442" s="457" t="s">
        <v>224</v>
      </c>
      <c r="C442" s="541" t="s">
        <v>2018</v>
      </c>
      <c r="D442" s="24" t="s">
        <v>1818</v>
      </c>
      <c r="E442" s="541" t="s">
        <v>2019</v>
      </c>
      <c r="F442" s="446">
        <v>43656</v>
      </c>
      <c r="G442" s="362" t="s">
        <v>1395</v>
      </c>
      <c r="H442" s="46" t="s">
        <v>13</v>
      </c>
      <c r="I442" s="48">
        <v>6.0000000894069672</v>
      </c>
      <c r="J442" s="328">
        <v>0</v>
      </c>
      <c r="K442" s="327">
        <v>0</v>
      </c>
      <c r="L442" s="31" t="s">
        <v>1155</v>
      </c>
      <c r="M442" s="31" t="s">
        <v>1695</v>
      </c>
      <c r="N442" s="31" t="s">
        <v>1142</v>
      </c>
      <c r="O442" s="31" t="s">
        <v>1703</v>
      </c>
      <c r="P442" s="31" t="s">
        <v>1142</v>
      </c>
      <c r="Q442" s="31" t="s">
        <v>1142</v>
      </c>
      <c r="R442" s="541" t="s">
        <v>1213</v>
      </c>
      <c r="S442" s="48"/>
      <c r="T442" s="31">
        <f t="shared" si="183"/>
        <v>0</v>
      </c>
      <c r="U442" s="615"/>
      <c r="V442" s="615"/>
      <c r="W442" s="31"/>
      <c r="X442" s="31">
        <f t="shared" si="184"/>
        <v>0</v>
      </c>
      <c r="Z442" s="31"/>
      <c r="AA442" s="31">
        <f t="shared" si="182"/>
        <v>0</v>
      </c>
      <c r="AB442" s="31"/>
      <c r="AC442" s="31">
        <f t="shared" si="179"/>
        <v>0</v>
      </c>
      <c r="AD442" s="615"/>
      <c r="AE442" s="31"/>
      <c r="AF442" s="31">
        <f t="shared" si="187"/>
        <v>0</v>
      </c>
      <c r="AG442" s="31">
        <f t="shared" si="180"/>
        <v>0</v>
      </c>
      <c r="AH442" s="615"/>
      <c r="AI442" s="31">
        <f t="shared" si="153"/>
        <v>0</v>
      </c>
      <c r="AJ442" s="31">
        <f t="shared" si="181"/>
        <v>0</v>
      </c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2:49" s="306" customFormat="1" ht="13" outlineLevel="1">
      <c r="B443" s="458"/>
      <c r="C443" s="542"/>
      <c r="D443" s="24" t="s">
        <v>2020</v>
      </c>
      <c r="E443" s="542"/>
      <c r="F443" s="497"/>
      <c r="G443" s="362" t="s">
        <v>1395</v>
      </c>
      <c r="H443" s="46" t="s">
        <v>13</v>
      </c>
      <c r="I443" s="48">
        <v>18.000000715255737</v>
      </c>
      <c r="J443" s="328">
        <v>0</v>
      </c>
      <c r="K443" s="327">
        <v>0</v>
      </c>
      <c r="L443" s="31" t="s">
        <v>1703</v>
      </c>
      <c r="M443" s="31" t="s">
        <v>1703</v>
      </c>
      <c r="N443" s="31" t="s">
        <v>1703</v>
      </c>
      <c r="O443" s="31" t="s">
        <v>1155</v>
      </c>
      <c r="P443" s="31" t="s">
        <v>1693</v>
      </c>
      <c r="Q443" s="31" t="s">
        <v>1155</v>
      </c>
      <c r="R443" s="542"/>
      <c r="S443" s="48"/>
      <c r="T443" s="31">
        <f t="shared" si="183"/>
        <v>0</v>
      </c>
      <c r="U443" s="616"/>
      <c r="V443" s="616"/>
      <c r="W443" s="31"/>
      <c r="X443" s="31">
        <f t="shared" si="184"/>
        <v>0</v>
      </c>
      <c r="Z443" s="31"/>
      <c r="AA443" s="31">
        <f t="shared" si="182"/>
        <v>0</v>
      </c>
      <c r="AB443" s="31"/>
      <c r="AC443" s="31">
        <f t="shared" si="179"/>
        <v>0</v>
      </c>
      <c r="AD443" s="616"/>
      <c r="AE443" s="31"/>
      <c r="AF443" s="31">
        <f t="shared" si="187"/>
        <v>0</v>
      </c>
      <c r="AG443" s="31">
        <f t="shared" si="180"/>
        <v>0</v>
      </c>
      <c r="AH443" s="616"/>
      <c r="AI443" s="31">
        <f t="shared" si="153"/>
        <v>0</v>
      </c>
      <c r="AJ443" s="31">
        <f t="shared" si="181"/>
        <v>0</v>
      </c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2:49" s="306" customFormat="1" ht="13" outlineLevel="1">
      <c r="B444" s="458"/>
      <c r="C444" s="542"/>
      <c r="D444" s="24" t="s">
        <v>2021</v>
      </c>
      <c r="E444" s="542"/>
      <c r="F444" s="497"/>
      <c r="G444" s="362" t="s">
        <v>1395</v>
      </c>
      <c r="H444" s="46" t="s">
        <v>13</v>
      </c>
      <c r="I444" s="48">
        <v>12.000000178813934</v>
      </c>
      <c r="J444" s="328">
        <v>0</v>
      </c>
      <c r="K444" s="327">
        <v>0</v>
      </c>
      <c r="L444" s="31" t="s">
        <v>1703</v>
      </c>
      <c r="M444" s="31" t="s">
        <v>1703</v>
      </c>
      <c r="N444" s="31" t="s">
        <v>1703</v>
      </c>
      <c r="O444" s="31" t="s">
        <v>1155</v>
      </c>
      <c r="P444" s="31" t="s">
        <v>1708</v>
      </c>
      <c r="Q444" s="31" t="s">
        <v>1142</v>
      </c>
      <c r="R444" s="542"/>
      <c r="S444" s="48"/>
      <c r="T444" s="31">
        <f t="shared" si="183"/>
        <v>0</v>
      </c>
      <c r="U444" s="616"/>
      <c r="V444" s="616"/>
      <c r="W444" s="31"/>
      <c r="X444" s="31">
        <f t="shared" si="184"/>
        <v>0</v>
      </c>
      <c r="Z444" s="31"/>
      <c r="AA444" s="31">
        <f t="shared" si="182"/>
        <v>0</v>
      </c>
      <c r="AB444" s="31"/>
      <c r="AC444" s="31">
        <f t="shared" si="179"/>
        <v>0</v>
      </c>
      <c r="AD444" s="616"/>
      <c r="AE444" s="31"/>
      <c r="AF444" s="31">
        <f t="shared" si="187"/>
        <v>0</v>
      </c>
      <c r="AG444" s="31">
        <f t="shared" si="180"/>
        <v>0</v>
      </c>
      <c r="AH444" s="616"/>
      <c r="AI444" s="31">
        <f t="shared" si="153"/>
        <v>0</v>
      </c>
      <c r="AJ444" s="31">
        <f t="shared" si="181"/>
        <v>0</v>
      </c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2:49" s="306" customFormat="1" ht="13" outlineLevel="1">
      <c r="B445" s="458"/>
      <c r="C445" s="542"/>
      <c r="D445" s="24" t="s">
        <v>2022</v>
      </c>
      <c r="E445" s="542"/>
      <c r="F445" s="497"/>
      <c r="G445" s="362" t="s">
        <v>1395</v>
      </c>
      <c r="H445" s="46" t="s">
        <v>13</v>
      </c>
      <c r="I445" s="48">
        <v>12.000000178813934</v>
      </c>
      <c r="J445" s="328">
        <v>0</v>
      </c>
      <c r="K445" s="327">
        <v>0</v>
      </c>
      <c r="L445" s="31" t="s">
        <v>1703</v>
      </c>
      <c r="M445" s="31" t="s">
        <v>1703</v>
      </c>
      <c r="N445" s="31" t="s">
        <v>1703</v>
      </c>
      <c r="O445" s="31" t="s">
        <v>1155</v>
      </c>
      <c r="P445" s="31" t="s">
        <v>1693</v>
      </c>
      <c r="Q445" s="31" t="s">
        <v>1142</v>
      </c>
      <c r="R445" s="542"/>
      <c r="S445" s="48"/>
      <c r="T445" s="31">
        <f t="shared" si="183"/>
        <v>0</v>
      </c>
      <c r="U445" s="616"/>
      <c r="V445" s="616"/>
      <c r="W445" s="31"/>
      <c r="X445" s="31">
        <f t="shared" si="184"/>
        <v>0</v>
      </c>
      <c r="Z445" s="31"/>
      <c r="AA445" s="31">
        <f t="shared" si="182"/>
        <v>0</v>
      </c>
      <c r="AB445" s="31"/>
      <c r="AC445" s="31">
        <f t="shared" si="179"/>
        <v>0</v>
      </c>
      <c r="AD445" s="616"/>
      <c r="AE445" s="31"/>
      <c r="AF445" s="31">
        <f t="shared" si="187"/>
        <v>0</v>
      </c>
      <c r="AG445" s="31">
        <f t="shared" si="180"/>
        <v>0</v>
      </c>
      <c r="AH445" s="616"/>
      <c r="AI445" s="31">
        <f t="shared" si="153"/>
        <v>0</v>
      </c>
      <c r="AJ445" s="31">
        <f t="shared" si="181"/>
        <v>0</v>
      </c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2:49" s="306" customFormat="1" ht="13" outlineLevel="1">
      <c r="B446" s="458"/>
      <c r="C446" s="542"/>
      <c r="D446" s="24" t="s">
        <v>2023</v>
      </c>
      <c r="E446" s="542"/>
      <c r="F446" s="497"/>
      <c r="G446" s="362" t="s">
        <v>1395</v>
      </c>
      <c r="H446" s="46" t="s">
        <v>13</v>
      </c>
      <c r="I446" s="48">
        <v>12.000000178813934</v>
      </c>
      <c r="J446" s="328">
        <v>0</v>
      </c>
      <c r="K446" s="327">
        <v>0</v>
      </c>
      <c r="L446" s="31" t="s">
        <v>1703</v>
      </c>
      <c r="M446" s="31" t="s">
        <v>1703</v>
      </c>
      <c r="N446" s="31" t="s">
        <v>1703</v>
      </c>
      <c r="O446" s="31" t="s">
        <v>1155</v>
      </c>
      <c r="P446" s="31" t="s">
        <v>1708</v>
      </c>
      <c r="Q446" s="31" t="s">
        <v>1142</v>
      </c>
      <c r="R446" s="542"/>
      <c r="S446" s="48"/>
      <c r="T446" s="31">
        <f t="shared" si="183"/>
        <v>0</v>
      </c>
      <c r="U446" s="616"/>
      <c r="V446" s="616"/>
      <c r="W446" s="31"/>
      <c r="X446" s="31">
        <f t="shared" si="184"/>
        <v>0</v>
      </c>
      <c r="Z446" s="31"/>
      <c r="AA446" s="31">
        <f t="shared" si="182"/>
        <v>0</v>
      </c>
      <c r="AB446" s="31"/>
      <c r="AC446" s="31">
        <f t="shared" si="179"/>
        <v>0</v>
      </c>
      <c r="AD446" s="616"/>
      <c r="AE446" s="31"/>
      <c r="AF446" s="31">
        <f t="shared" si="187"/>
        <v>0</v>
      </c>
      <c r="AG446" s="31">
        <f t="shared" si="180"/>
        <v>0</v>
      </c>
      <c r="AH446" s="616"/>
      <c r="AI446" s="31">
        <f t="shared" si="153"/>
        <v>0</v>
      </c>
      <c r="AJ446" s="31">
        <f t="shared" si="181"/>
        <v>0</v>
      </c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2:49" s="306" customFormat="1" ht="13" outlineLevel="1">
      <c r="B447" s="458"/>
      <c r="C447" s="542"/>
      <c r="D447" s="24" t="s">
        <v>2024</v>
      </c>
      <c r="E447" s="542"/>
      <c r="F447" s="497"/>
      <c r="G447" s="362" t="s">
        <v>1395</v>
      </c>
      <c r="H447" s="46" t="s">
        <v>13</v>
      </c>
      <c r="I447" s="48">
        <v>18.000000715255737</v>
      </c>
      <c r="J447" s="328">
        <v>0</v>
      </c>
      <c r="K447" s="327">
        <v>0</v>
      </c>
      <c r="L447" s="31" t="s">
        <v>1703</v>
      </c>
      <c r="M447" s="31" t="s">
        <v>1703</v>
      </c>
      <c r="N447" s="31" t="s">
        <v>1703</v>
      </c>
      <c r="O447" s="31" t="s">
        <v>1155</v>
      </c>
      <c r="P447" s="31" t="s">
        <v>1693</v>
      </c>
      <c r="Q447" s="31" t="s">
        <v>1142</v>
      </c>
      <c r="R447" s="542"/>
      <c r="S447" s="48"/>
      <c r="T447" s="31">
        <f t="shared" si="183"/>
        <v>0</v>
      </c>
      <c r="U447" s="616"/>
      <c r="V447" s="616"/>
      <c r="W447" s="31"/>
      <c r="X447" s="31">
        <f t="shared" si="184"/>
        <v>0</v>
      </c>
      <c r="Z447" s="31"/>
      <c r="AA447" s="31">
        <f t="shared" si="182"/>
        <v>0</v>
      </c>
      <c r="AB447" s="31"/>
      <c r="AC447" s="31">
        <f t="shared" si="179"/>
        <v>0</v>
      </c>
      <c r="AD447" s="616"/>
      <c r="AE447" s="31"/>
      <c r="AF447" s="31">
        <f t="shared" si="187"/>
        <v>0</v>
      </c>
      <c r="AG447" s="31">
        <f t="shared" si="180"/>
        <v>0</v>
      </c>
      <c r="AH447" s="616"/>
      <c r="AI447" s="31">
        <f t="shared" si="153"/>
        <v>0</v>
      </c>
      <c r="AJ447" s="31">
        <f t="shared" si="181"/>
        <v>0</v>
      </c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2:49" s="306" customFormat="1" ht="13" outlineLevel="1">
      <c r="B448" s="458"/>
      <c r="C448" s="542"/>
      <c r="D448" s="24" t="s">
        <v>2025</v>
      </c>
      <c r="E448" s="542"/>
      <c r="F448" s="497"/>
      <c r="G448" s="362" t="s">
        <v>1395</v>
      </c>
      <c r="H448" s="46" t="s">
        <v>13</v>
      </c>
      <c r="I448" s="48">
        <v>18.000000715255737</v>
      </c>
      <c r="J448" s="328">
        <v>0</v>
      </c>
      <c r="K448" s="327">
        <v>0</v>
      </c>
      <c r="L448" s="31" t="s">
        <v>1703</v>
      </c>
      <c r="M448" s="31" t="s">
        <v>1703</v>
      </c>
      <c r="N448" s="31" t="s">
        <v>1703</v>
      </c>
      <c r="O448" s="31" t="s">
        <v>1155</v>
      </c>
      <c r="P448" s="31" t="s">
        <v>1708</v>
      </c>
      <c r="Q448" s="31" t="s">
        <v>1142</v>
      </c>
      <c r="R448" s="542"/>
      <c r="S448" s="48"/>
      <c r="T448" s="31">
        <f t="shared" si="183"/>
        <v>0</v>
      </c>
      <c r="U448" s="616"/>
      <c r="V448" s="616"/>
      <c r="W448" s="31"/>
      <c r="X448" s="31">
        <f t="shared" si="184"/>
        <v>0</v>
      </c>
      <c r="Z448" s="31"/>
      <c r="AA448" s="31">
        <f t="shared" si="182"/>
        <v>0</v>
      </c>
      <c r="AB448" s="31"/>
      <c r="AC448" s="31">
        <f t="shared" si="179"/>
        <v>0</v>
      </c>
      <c r="AD448" s="616"/>
      <c r="AE448" s="31"/>
      <c r="AF448" s="31">
        <f t="shared" si="187"/>
        <v>0</v>
      </c>
      <c r="AG448" s="31">
        <f t="shared" si="180"/>
        <v>0</v>
      </c>
      <c r="AH448" s="616"/>
      <c r="AI448" s="31">
        <f t="shared" si="153"/>
        <v>0</v>
      </c>
      <c r="AJ448" s="31">
        <f t="shared" si="181"/>
        <v>0</v>
      </c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2:49" s="306" customFormat="1" ht="13" outlineLevel="1">
      <c r="B449" s="458"/>
      <c r="C449" s="542"/>
      <c r="D449" s="24" t="s">
        <v>2026</v>
      </c>
      <c r="E449" s="542"/>
      <c r="F449" s="497"/>
      <c r="G449" s="362" t="s">
        <v>1395</v>
      </c>
      <c r="H449" s="46" t="s">
        <v>24</v>
      </c>
      <c r="I449" s="48">
        <v>1230</v>
      </c>
      <c r="J449" s="328">
        <v>1.0000000521540642</v>
      </c>
      <c r="K449" s="327">
        <v>0</v>
      </c>
      <c r="L449" s="31" t="s">
        <v>1703</v>
      </c>
      <c r="M449" s="31" t="s">
        <v>1703</v>
      </c>
      <c r="N449" s="31" t="s">
        <v>1703</v>
      </c>
      <c r="O449" s="31" t="s">
        <v>1155</v>
      </c>
      <c r="P449" s="31" t="s">
        <v>1708</v>
      </c>
      <c r="Q449" s="31" t="s">
        <v>1142</v>
      </c>
      <c r="R449" s="542"/>
      <c r="S449" s="48"/>
      <c r="T449" s="31">
        <f t="shared" si="183"/>
        <v>0</v>
      </c>
      <c r="U449" s="616"/>
      <c r="V449" s="616"/>
      <c r="W449" s="31"/>
      <c r="X449" s="31">
        <f t="shared" si="184"/>
        <v>0</v>
      </c>
      <c r="Z449" s="31"/>
      <c r="AA449" s="31">
        <f t="shared" si="182"/>
        <v>0</v>
      </c>
      <c r="AB449" s="31"/>
      <c r="AC449" s="31">
        <f t="shared" si="179"/>
        <v>0</v>
      </c>
      <c r="AD449" s="616"/>
      <c r="AE449" s="31"/>
      <c r="AF449" s="31">
        <f t="shared" ref="AF449:AF456" si="188">IFERROR(COUNTIF(AK271:AT271,"S")/(COUNTIF(AK271:AT271,"V")+COUNTIF(AK271:AT271,"S")),0)</f>
        <v>0</v>
      </c>
      <c r="AG449" s="31">
        <f t="shared" si="180"/>
        <v>0</v>
      </c>
      <c r="AH449" s="616"/>
      <c r="AI449" s="31">
        <f t="shared" si="153"/>
        <v>0</v>
      </c>
      <c r="AJ449" s="31">
        <f t="shared" si="181"/>
        <v>0</v>
      </c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2:49" s="306" customFormat="1" ht="13" outlineLevel="1">
      <c r="B450" s="459"/>
      <c r="C450" s="543"/>
      <c r="D450" s="24" t="s">
        <v>2027</v>
      </c>
      <c r="E450" s="543"/>
      <c r="F450" s="447"/>
      <c r="G450" s="362" t="s">
        <v>1395</v>
      </c>
      <c r="H450" s="46" t="s">
        <v>24</v>
      </c>
      <c r="I450" s="48">
        <v>20.000000596046448</v>
      </c>
      <c r="J450" s="328">
        <v>1440</v>
      </c>
      <c r="K450" s="327">
        <v>0</v>
      </c>
      <c r="L450" s="31" t="s">
        <v>1703</v>
      </c>
      <c r="M450" s="31" t="s">
        <v>1703</v>
      </c>
      <c r="N450" s="31" t="s">
        <v>1693</v>
      </c>
      <c r="O450" s="31" t="s">
        <v>1155</v>
      </c>
      <c r="P450" s="31" t="s">
        <v>1693</v>
      </c>
      <c r="Q450" s="31" t="s">
        <v>1142</v>
      </c>
      <c r="R450" s="543"/>
      <c r="S450" s="48"/>
      <c r="T450" s="31">
        <f t="shared" si="183"/>
        <v>0</v>
      </c>
      <c r="U450" s="617"/>
      <c r="V450" s="617"/>
      <c r="W450" s="31"/>
      <c r="X450" s="31">
        <f t="shared" si="184"/>
        <v>0</v>
      </c>
      <c r="Z450" s="31"/>
      <c r="AA450" s="31">
        <f t="shared" si="182"/>
        <v>0</v>
      </c>
      <c r="AB450" s="31"/>
      <c r="AC450" s="31">
        <f t="shared" si="179"/>
        <v>0</v>
      </c>
      <c r="AD450" s="617"/>
      <c r="AE450" s="31"/>
      <c r="AF450" s="31">
        <f t="shared" si="188"/>
        <v>0</v>
      </c>
      <c r="AG450" s="31">
        <f t="shared" si="180"/>
        <v>0</v>
      </c>
      <c r="AH450" s="617"/>
      <c r="AI450" s="31">
        <f t="shared" si="153"/>
        <v>0</v>
      </c>
      <c r="AJ450" s="31">
        <f t="shared" si="181"/>
        <v>0</v>
      </c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2:49" s="306" customFormat="1" ht="13.75" customHeight="1" outlineLevel="1">
      <c r="B451" s="457" t="s">
        <v>226</v>
      </c>
      <c r="C451" s="541" t="s">
        <v>2028</v>
      </c>
      <c r="D451" s="24" t="s">
        <v>1818</v>
      </c>
      <c r="E451" s="541" t="s">
        <v>2029</v>
      </c>
      <c r="F451" s="446">
        <v>43656</v>
      </c>
      <c r="G451" s="362" t="s">
        <v>1395</v>
      </c>
      <c r="H451" s="46" t="s">
        <v>13</v>
      </c>
      <c r="I451" s="48">
        <v>6.0000000894069672</v>
      </c>
      <c r="J451" s="328">
        <v>0</v>
      </c>
      <c r="K451" s="327">
        <v>0</v>
      </c>
      <c r="L451" s="31" t="s">
        <v>1155</v>
      </c>
      <c r="M451" s="31" t="s">
        <v>1695</v>
      </c>
      <c r="N451" s="31" t="s">
        <v>1155</v>
      </c>
      <c r="O451" s="31" t="s">
        <v>1693</v>
      </c>
      <c r="P451" s="31" t="s">
        <v>1155</v>
      </c>
      <c r="Q451" s="31" t="s">
        <v>1142</v>
      </c>
      <c r="R451" s="541" t="s">
        <v>2030</v>
      </c>
      <c r="S451" s="48"/>
      <c r="T451" s="31">
        <f t="shared" si="183"/>
        <v>0</v>
      </c>
      <c r="U451" s="615"/>
      <c r="V451" s="615"/>
      <c r="W451" s="31"/>
      <c r="X451" s="31">
        <f t="shared" si="184"/>
        <v>0</v>
      </c>
      <c r="Z451" s="31"/>
      <c r="AA451" s="31">
        <f t="shared" si="182"/>
        <v>0</v>
      </c>
      <c r="AB451" s="31"/>
      <c r="AC451" s="31">
        <f t="shared" si="179"/>
        <v>0</v>
      </c>
      <c r="AD451" s="615"/>
      <c r="AE451" s="31"/>
      <c r="AF451" s="31">
        <f t="shared" si="188"/>
        <v>0</v>
      </c>
      <c r="AG451" s="31">
        <f t="shared" si="180"/>
        <v>0</v>
      </c>
      <c r="AH451" s="615"/>
      <c r="AI451" s="31">
        <f t="shared" si="153"/>
        <v>0</v>
      </c>
      <c r="AJ451" s="31">
        <f t="shared" si="181"/>
        <v>0</v>
      </c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2:49" s="306" customFormat="1" ht="13" outlineLevel="1">
      <c r="B452" s="458"/>
      <c r="C452" s="542"/>
      <c r="D452" s="24" t="s">
        <v>1719</v>
      </c>
      <c r="E452" s="542"/>
      <c r="F452" s="497"/>
      <c r="G452" s="362" t="s">
        <v>1395</v>
      </c>
      <c r="H452" s="46" t="s">
        <v>13</v>
      </c>
      <c r="I452" s="48">
        <v>60</v>
      </c>
      <c r="J452" s="328">
        <v>0</v>
      </c>
      <c r="K452" s="327">
        <v>0</v>
      </c>
      <c r="L452" s="31" t="s">
        <v>1703</v>
      </c>
      <c r="M452" s="31" t="s">
        <v>1703</v>
      </c>
      <c r="N452" s="31" t="s">
        <v>1703</v>
      </c>
      <c r="O452" s="31" t="s">
        <v>1142</v>
      </c>
      <c r="P452" s="31" t="s">
        <v>1703</v>
      </c>
      <c r="Q452" s="31" t="s">
        <v>1155</v>
      </c>
      <c r="R452" s="542"/>
      <c r="S452" s="48"/>
      <c r="T452" s="31">
        <f t="shared" si="183"/>
        <v>0</v>
      </c>
      <c r="U452" s="616"/>
      <c r="V452" s="616"/>
      <c r="W452" s="31"/>
      <c r="X452" s="31">
        <f t="shared" si="184"/>
        <v>0</v>
      </c>
      <c r="Z452" s="31"/>
      <c r="AA452" s="31">
        <f t="shared" si="182"/>
        <v>0</v>
      </c>
      <c r="AB452" s="31"/>
      <c r="AC452" s="31">
        <f t="shared" si="179"/>
        <v>0</v>
      </c>
      <c r="AD452" s="616"/>
      <c r="AE452" s="31"/>
      <c r="AF452" s="31">
        <f t="shared" si="188"/>
        <v>0</v>
      </c>
      <c r="AG452" s="31">
        <f t="shared" si="180"/>
        <v>0</v>
      </c>
      <c r="AH452" s="616"/>
      <c r="AI452" s="31">
        <f t="shared" si="153"/>
        <v>0</v>
      </c>
      <c r="AJ452" s="31">
        <f t="shared" si="181"/>
        <v>0</v>
      </c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2:49" s="306" customFormat="1" ht="13" outlineLevel="1">
      <c r="B453" s="458"/>
      <c r="C453" s="542"/>
      <c r="D453" s="24" t="s">
        <v>2031</v>
      </c>
      <c r="E453" s="542"/>
      <c r="F453" s="497"/>
      <c r="G453" s="362" t="s">
        <v>1395</v>
      </c>
      <c r="H453" s="46" t="s">
        <v>13</v>
      </c>
      <c r="I453" s="48">
        <v>30</v>
      </c>
      <c r="J453" s="328">
        <v>0</v>
      </c>
      <c r="K453" s="327">
        <v>0</v>
      </c>
      <c r="L453" s="31" t="s">
        <v>1703</v>
      </c>
      <c r="M453" s="31" t="s">
        <v>1703</v>
      </c>
      <c r="N453" s="31" t="s">
        <v>1703</v>
      </c>
      <c r="O453" s="31" t="s">
        <v>1142</v>
      </c>
      <c r="P453" s="31" t="s">
        <v>1695</v>
      </c>
      <c r="Q453" s="31" t="s">
        <v>1142</v>
      </c>
      <c r="R453" s="542"/>
      <c r="S453" s="48"/>
      <c r="T453" s="31">
        <f t="shared" si="183"/>
        <v>0</v>
      </c>
      <c r="U453" s="616"/>
      <c r="V453" s="616"/>
      <c r="W453" s="31"/>
      <c r="X453" s="31">
        <f t="shared" si="184"/>
        <v>0</v>
      </c>
      <c r="Z453" s="31"/>
      <c r="AA453" s="31">
        <f t="shared" si="182"/>
        <v>0</v>
      </c>
      <c r="AB453" s="31"/>
      <c r="AC453" s="31">
        <f t="shared" si="179"/>
        <v>0</v>
      </c>
      <c r="AD453" s="616"/>
      <c r="AE453" s="31"/>
      <c r="AF453" s="31">
        <f t="shared" si="188"/>
        <v>0</v>
      </c>
      <c r="AG453" s="31">
        <f t="shared" si="180"/>
        <v>0</v>
      </c>
      <c r="AH453" s="616"/>
      <c r="AI453" s="31">
        <f t="shared" si="153"/>
        <v>0</v>
      </c>
      <c r="AJ453" s="31">
        <f t="shared" si="181"/>
        <v>0</v>
      </c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2:49" s="306" customFormat="1" ht="13" outlineLevel="1">
      <c r="B454" s="458"/>
      <c r="C454" s="542"/>
      <c r="D454" s="24" t="s">
        <v>2032</v>
      </c>
      <c r="E454" s="542"/>
      <c r="F454" s="497"/>
      <c r="G454" s="362" t="s">
        <v>1395</v>
      </c>
      <c r="H454" s="46" t="s">
        <v>13</v>
      </c>
      <c r="I454" s="48">
        <v>60</v>
      </c>
      <c r="J454" s="328">
        <v>0</v>
      </c>
      <c r="K454" s="327">
        <v>0</v>
      </c>
      <c r="L454" s="31" t="s">
        <v>1703</v>
      </c>
      <c r="M454" s="31" t="s">
        <v>1703</v>
      </c>
      <c r="N454" s="31" t="s">
        <v>1703</v>
      </c>
      <c r="O454" s="31" t="s">
        <v>1142</v>
      </c>
      <c r="P454" s="31" t="s">
        <v>1703</v>
      </c>
      <c r="Q454" s="31" t="s">
        <v>1155</v>
      </c>
      <c r="R454" s="542"/>
      <c r="S454" s="48"/>
      <c r="T454" s="31">
        <f t="shared" si="183"/>
        <v>0</v>
      </c>
      <c r="U454" s="616"/>
      <c r="V454" s="616"/>
      <c r="W454" s="31"/>
      <c r="X454" s="31">
        <f t="shared" si="184"/>
        <v>0</v>
      </c>
      <c r="Z454" s="31"/>
      <c r="AA454" s="31">
        <f t="shared" si="182"/>
        <v>0</v>
      </c>
      <c r="AB454" s="31"/>
      <c r="AC454" s="31">
        <f t="shared" ref="AC454:AC533" si="189">(I454-AA454)*COUNTIF(AK454:AT454,"L")</f>
        <v>0</v>
      </c>
      <c r="AD454" s="616"/>
      <c r="AE454" s="31"/>
      <c r="AF454" s="31">
        <f t="shared" si="188"/>
        <v>0</v>
      </c>
      <c r="AG454" s="31">
        <f t="shared" ref="AG454:AG533" si="190">(X454-AA454-AC454)*AF454</f>
        <v>0</v>
      </c>
      <c r="AH454" s="616"/>
      <c r="AI454" s="31">
        <f t="shared" si="153"/>
        <v>0</v>
      </c>
      <c r="AJ454" s="31">
        <f t="shared" ref="AJ454:AJ533" si="191">X454-AA454-AC454-AG454</f>
        <v>0</v>
      </c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2:49" s="306" customFormat="1" ht="13" outlineLevel="1">
      <c r="B455" s="458"/>
      <c r="C455" s="542"/>
      <c r="D455" s="24" t="s">
        <v>2033</v>
      </c>
      <c r="E455" s="542"/>
      <c r="F455" s="497"/>
      <c r="G455" s="362" t="s">
        <v>1395</v>
      </c>
      <c r="H455" s="46" t="s">
        <v>24</v>
      </c>
      <c r="I455" s="48">
        <v>1230</v>
      </c>
      <c r="J455" s="328">
        <v>0</v>
      </c>
      <c r="K455" s="327">
        <v>0</v>
      </c>
      <c r="L455" s="31" t="s">
        <v>1703</v>
      </c>
      <c r="M455" s="31" t="s">
        <v>1703</v>
      </c>
      <c r="N455" s="31" t="s">
        <v>1703</v>
      </c>
      <c r="O455" s="31" t="s">
        <v>1142</v>
      </c>
      <c r="P455" s="31" t="s">
        <v>1695</v>
      </c>
      <c r="Q455" s="31" t="s">
        <v>1142</v>
      </c>
      <c r="R455" s="542"/>
      <c r="S455" s="48"/>
      <c r="T455" s="31">
        <f t="shared" si="183"/>
        <v>0</v>
      </c>
      <c r="U455" s="616"/>
      <c r="V455" s="616"/>
      <c r="W455" s="31"/>
      <c r="X455" s="31">
        <f t="shared" si="184"/>
        <v>0</v>
      </c>
      <c r="Z455" s="31"/>
      <c r="AA455" s="31">
        <f t="shared" ref="AA455:AA533" si="192">SUMIF(Z455,"Y",K455)*W455</f>
        <v>0</v>
      </c>
      <c r="AB455" s="31"/>
      <c r="AC455" s="31">
        <f t="shared" si="189"/>
        <v>0</v>
      </c>
      <c r="AD455" s="616"/>
      <c r="AE455" s="31"/>
      <c r="AF455" s="31">
        <f t="shared" si="188"/>
        <v>0</v>
      </c>
      <c r="AG455" s="31">
        <f t="shared" si="190"/>
        <v>0</v>
      </c>
      <c r="AH455" s="616"/>
      <c r="AI455" s="31">
        <f t="shared" si="153"/>
        <v>0</v>
      </c>
      <c r="AJ455" s="31">
        <f t="shared" si="191"/>
        <v>0</v>
      </c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2:49" s="306" customFormat="1" ht="13" outlineLevel="1">
      <c r="B456" s="459"/>
      <c r="C456" s="543"/>
      <c r="D456" s="24" t="s">
        <v>2034</v>
      </c>
      <c r="E456" s="543"/>
      <c r="F456" s="447"/>
      <c r="G456" s="362" t="s">
        <v>1395</v>
      </c>
      <c r="H456" s="46" t="s">
        <v>24</v>
      </c>
      <c r="I456" s="48">
        <v>20.000000596046448</v>
      </c>
      <c r="J456" s="328">
        <v>1460.0000381469727</v>
      </c>
      <c r="K456" s="327">
        <v>0</v>
      </c>
      <c r="L456" s="31" t="s">
        <v>1703</v>
      </c>
      <c r="M456" s="31" t="s">
        <v>1703</v>
      </c>
      <c r="N456" s="31" t="s">
        <v>1693</v>
      </c>
      <c r="O456" s="31" t="s">
        <v>1142</v>
      </c>
      <c r="P456" s="31" t="s">
        <v>1703</v>
      </c>
      <c r="Q456" s="31" t="s">
        <v>1142</v>
      </c>
      <c r="R456" s="543"/>
      <c r="S456" s="48"/>
      <c r="T456" s="31">
        <f t="shared" si="183"/>
        <v>0</v>
      </c>
      <c r="U456" s="617"/>
      <c r="V456" s="617"/>
      <c r="W456" s="31"/>
      <c r="X456" s="31">
        <f t="shared" si="184"/>
        <v>0</v>
      </c>
      <c r="Z456" s="31"/>
      <c r="AA456" s="31">
        <f t="shared" si="192"/>
        <v>0</v>
      </c>
      <c r="AB456" s="31"/>
      <c r="AC456" s="31">
        <f t="shared" si="189"/>
        <v>0</v>
      </c>
      <c r="AD456" s="617"/>
      <c r="AE456" s="31"/>
      <c r="AF456" s="31">
        <f t="shared" si="188"/>
        <v>0</v>
      </c>
      <c r="AG456" s="31">
        <f t="shared" si="190"/>
        <v>0</v>
      </c>
      <c r="AH456" s="617"/>
      <c r="AI456" s="31">
        <f t="shared" si="153"/>
        <v>0</v>
      </c>
      <c r="AJ456" s="31">
        <f t="shared" si="191"/>
        <v>0</v>
      </c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2:49" s="306" customFormat="1" ht="13.75" customHeight="1" outlineLevel="1">
      <c r="B457" s="457" t="s">
        <v>227</v>
      </c>
      <c r="C457" s="541" t="s">
        <v>2035</v>
      </c>
      <c r="D457" s="24" t="s">
        <v>1818</v>
      </c>
      <c r="E457" s="541" t="s">
        <v>2036</v>
      </c>
      <c r="F457" s="446">
        <v>43656</v>
      </c>
      <c r="G457" s="362" t="s">
        <v>1395</v>
      </c>
      <c r="H457" s="46" t="s">
        <v>13</v>
      </c>
      <c r="I457" s="48">
        <v>6.0000000894069672</v>
      </c>
      <c r="J457" s="328">
        <v>0</v>
      </c>
      <c r="K457" s="327">
        <v>0</v>
      </c>
      <c r="L457" s="31" t="s">
        <v>1142</v>
      </c>
      <c r="M457" s="31" t="s">
        <v>1703</v>
      </c>
      <c r="N457" s="31" t="s">
        <v>1155</v>
      </c>
      <c r="O457" s="31" t="s">
        <v>1693</v>
      </c>
      <c r="P457" s="31" t="s">
        <v>1142</v>
      </c>
      <c r="Q457" s="31" t="s">
        <v>1142</v>
      </c>
      <c r="R457" s="541" t="s">
        <v>2030</v>
      </c>
      <c r="S457" s="48"/>
      <c r="T457" s="31">
        <f t="shared" si="183"/>
        <v>0</v>
      </c>
      <c r="U457" s="615"/>
      <c r="V457" s="615"/>
      <c r="W457" s="31"/>
      <c r="X457" s="31">
        <f t="shared" si="184"/>
        <v>0</v>
      </c>
      <c r="Z457" s="31"/>
      <c r="AA457" s="31">
        <f t="shared" si="192"/>
        <v>0</v>
      </c>
      <c r="AB457" s="31"/>
      <c r="AC457" s="31">
        <f t="shared" si="189"/>
        <v>0</v>
      </c>
      <c r="AD457" s="615"/>
      <c r="AE457" s="31"/>
      <c r="AF457" s="31">
        <f t="shared" ref="AF457:AF485" si="193">IFERROR(COUNTIF(AK281:AT281,"S")/(COUNTIF(AK281:AT281,"V")+COUNTIF(AK281:AT281,"S")),0)</f>
        <v>0</v>
      </c>
      <c r="AG457" s="31">
        <f t="shared" si="190"/>
        <v>0</v>
      </c>
      <c r="AH457" s="615"/>
      <c r="AI457" s="31">
        <f t="shared" si="153"/>
        <v>0</v>
      </c>
      <c r="AJ457" s="31">
        <f t="shared" si="191"/>
        <v>0</v>
      </c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2:49" s="306" customFormat="1" ht="13" outlineLevel="1">
      <c r="B458" s="458"/>
      <c r="C458" s="542"/>
      <c r="D458" s="24" t="s">
        <v>1719</v>
      </c>
      <c r="E458" s="542"/>
      <c r="F458" s="497"/>
      <c r="G458" s="362" t="s">
        <v>1395</v>
      </c>
      <c r="H458" s="46" t="s">
        <v>13</v>
      </c>
      <c r="I458" s="48">
        <v>60</v>
      </c>
      <c r="J458" s="328">
        <v>0</v>
      </c>
      <c r="K458" s="327">
        <v>0</v>
      </c>
      <c r="L458" s="31" t="s">
        <v>1142</v>
      </c>
      <c r="M458" s="31" t="s">
        <v>1155</v>
      </c>
      <c r="N458" s="31" t="s">
        <v>1155</v>
      </c>
      <c r="O458" s="31" t="s">
        <v>1708</v>
      </c>
      <c r="P458" s="31" t="s">
        <v>1698</v>
      </c>
      <c r="Q458" s="31" t="s">
        <v>1759</v>
      </c>
      <c r="R458" s="542"/>
      <c r="S458" s="48"/>
      <c r="T458" s="31">
        <f t="shared" ref="T458:T533" si="194">SUMIF(S458,"Y",I458)</f>
        <v>0</v>
      </c>
      <c r="U458" s="616"/>
      <c r="V458" s="616"/>
      <c r="W458" s="31"/>
      <c r="X458" s="31">
        <f t="shared" ref="X458:X533" si="195">T458*W458</f>
        <v>0</v>
      </c>
      <c r="Z458" s="31"/>
      <c r="AA458" s="31">
        <f t="shared" si="192"/>
        <v>0</v>
      </c>
      <c r="AB458" s="31"/>
      <c r="AC458" s="31">
        <f t="shared" si="189"/>
        <v>0</v>
      </c>
      <c r="AD458" s="616"/>
      <c r="AE458" s="31"/>
      <c r="AF458" s="31">
        <f t="shared" si="193"/>
        <v>0</v>
      </c>
      <c r="AG458" s="31">
        <f t="shared" si="190"/>
        <v>0</v>
      </c>
      <c r="AH458" s="616"/>
      <c r="AI458" s="31">
        <f t="shared" si="153"/>
        <v>0</v>
      </c>
      <c r="AJ458" s="31">
        <f t="shared" si="191"/>
        <v>0</v>
      </c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2:49" s="306" customFormat="1" ht="13" outlineLevel="1">
      <c r="B459" s="458"/>
      <c r="C459" s="542"/>
      <c r="D459" s="24" t="s">
        <v>2031</v>
      </c>
      <c r="E459" s="542"/>
      <c r="F459" s="497"/>
      <c r="G459" s="362" t="s">
        <v>1395</v>
      </c>
      <c r="H459" s="46" t="s">
        <v>24</v>
      </c>
      <c r="I459" s="48">
        <v>30</v>
      </c>
      <c r="J459" s="328">
        <v>0</v>
      </c>
      <c r="K459" s="327">
        <v>0</v>
      </c>
      <c r="L459" s="31" t="s">
        <v>1142</v>
      </c>
      <c r="M459" s="31" t="s">
        <v>1155</v>
      </c>
      <c r="N459" s="31" t="s">
        <v>1155</v>
      </c>
      <c r="O459" s="31" t="s">
        <v>1708</v>
      </c>
      <c r="P459" s="31" t="s">
        <v>1698</v>
      </c>
      <c r="Q459" s="31" t="s">
        <v>1761</v>
      </c>
      <c r="R459" s="542"/>
      <c r="S459" s="48"/>
      <c r="T459" s="31">
        <f t="shared" si="194"/>
        <v>0</v>
      </c>
      <c r="U459" s="616"/>
      <c r="V459" s="616"/>
      <c r="W459" s="31"/>
      <c r="X459" s="31">
        <f t="shared" si="195"/>
        <v>0</v>
      </c>
      <c r="Z459" s="31"/>
      <c r="AA459" s="31">
        <f t="shared" si="192"/>
        <v>0</v>
      </c>
      <c r="AB459" s="31"/>
      <c r="AC459" s="31">
        <f t="shared" si="189"/>
        <v>0</v>
      </c>
      <c r="AD459" s="616"/>
      <c r="AE459" s="31"/>
      <c r="AF459" s="31">
        <f t="shared" si="193"/>
        <v>0</v>
      </c>
      <c r="AG459" s="31">
        <f t="shared" si="190"/>
        <v>0</v>
      </c>
      <c r="AH459" s="616"/>
      <c r="AI459" s="31">
        <f t="shared" si="153"/>
        <v>0</v>
      </c>
      <c r="AJ459" s="31">
        <f t="shared" si="191"/>
        <v>0</v>
      </c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2:49" s="306" customFormat="1" ht="13" outlineLevel="1">
      <c r="B460" s="458"/>
      <c r="C460" s="542"/>
      <c r="D460" s="24" t="s">
        <v>2033</v>
      </c>
      <c r="E460" s="542"/>
      <c r="F460" s="497"/>
      <c r="G460" s="362" t="s">
        <v>1395</v>
      </c>
      <c r="H460" s="46" t="s">
        <v>13</v>
      </c>
      <c r="I460" s="48">
        <v>720</v>
      </c>
      <c r="J460" s="328">
        <v>0</v>
      </c>
      <c r="K460" s="327">
        <v>0</v>
      </c>
      <c r="L460" s="31" t="s">
        <v>1142</v>
      </c>
      <c r="M460" s="31" t="s">
        <v>1155</v>
      </c>
      <c r="N460" s="31" t="s">
        <v>1155</v>
      </c>
      <c r="O460" s="31" t="s">
        <v>1708</v>
      </c>
      <c r="P460" s="31" t="s">
        <v>1698</v>
      </c>
      <c r="Q460" s="31" t="s">
        <v>1761</v>
      </c>
      <c r="R460" s="542"/>
      <c r="S460" s="48"/>
      <c r="T460" s="31">
        <f t="shared" si="194"/>
        <v>0</v>
      </c>
      <c r="U460" s="616"/>
      <c r="V460" s="616"/>
      <c r="W460" s="31"/>
      <c r="X460" s="31">
        <f t="shared" si="195"/>
        <v>0</v>
      </c>
      <c r="Z460" s="31"/>
      <c r="AA460" s="31">
        <f t="shared" si="192"/>
        <v>0</v>
      </c>
      <c r="AB460" s="31"/>
      <c r="AC460" s="31">
        <f t="shared" si="189"/>
        <v>0</v>
      </c>
      <c r="AD460" s="616"/>
      <c r="AE460" s="31"/>
      <c r="AF460" s="31">
        <f t="shared" si="193"/>
        <v>0</v>
      </c>
      <c r="AG460" s="31">
        <f t="shared" si="190"/>
        <v>0</v>
      </c>
      <c r="AH460" s="616"/>
      <c r="AI460" s="31">
        <f t="shared" si="153"/>
        <v>0</v>
      </c>
      <c r="AJ460" s="31">
        <f t="shared" si="191"/>
        <v>0</v>
      </c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2:49" s="306" customFormat="1" ht="13" outlineLevel="1">
      <c r="B461" s="459"/>
      <c r="C461" s="543"/>
      <c r="D461" s="24" t="s">
        <v>2034</v>
      </c>
      <c r="E461" s="543"/>
      <c r="F461" s="447"/>
      <c r="G461" s="362" t="s">
        <v>1395</v>
      </c>
      <c r="H461" s="46" t="s">
        <v>24</v>
      </c>
      <c r="I461" s="48">
        <v>20.000000596046448</v>
      </c>
      <c r="J461" s="328">
        <v>1440</v>
      </c>
      <c r="K461" s="327">
        <v>0</v>
      </c>
      <c r="L461" s="31" t="s">
        <v>1142</v>
      </c>
      <c r="M461" s="31" t="s">
        <v>1155</v>
      </c>
      <c r="N461" s="31" t="s">
        <v>1155</v>
      </c>
      <c r="O461" s="31" t="s">
        <v>1708</v>
      </c>
      <c r="P461" s="31" t="s">
        <v>1698</v>
      </c>
      <c r="Q461" s="31" t="s">
        <v>1761</v>
      </c>
      <c r="R461" s="543"/>
      <c r="S461" s="48"/>
      <c r="T461" s="31">
        <f t="shared" si="194"/>
        <v>0</v>
      </c>
      <c r="U461" s="617"/>
      <c r="V461" s="617"/>
      <c r="W461" s="31"/>
      <c r="X461" s="31">
        <f t="shared" si="195"/>
        <v>0</v>
      </c>
      <c r="Z461" s="31"/>
      <c r="AA461" s="31">
        <f t="shared" si="192"/>
        <v>0</v>
      </c>
      <c r="AB461" s="31"/>
      <c r="AC461" s="31">
        <f t="shared" si="189"/>
        <v>0</v>
      </c>
      <c r="AD461" s="617"/>
      <c r="AE461" s="31"/>
      <c r="AF461" s="31">
        <f t="shared" si="193"/>
        <v>0</v>
      </c>
      <c r="AG461" s="31">
        <f t="shared" si="190"/>
        <v>0</v>
      </c>
      <c r="AH461" s="617"/>
      <c r="AI461" s="31">
        <f t="shared" si="153"/>
        <v>0</v>
      </c>
      <c r="AJ461" s="31">
        <f t="shared" si="191"/>
        <v>0</v>
      </c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2:49" s="306" customFormat="1" ht="13" outlineLevel="1">
      <c r="B462" s="457" t="s">
        <v>228</v>
      </c>
      <c r="C462" s="541" t="s">
        <v>2037</v>
      </c>
      <c r="D462" s="24" t="s">
        <v>1746</v>
      </c>
      <c r="E462" s="541" t="s">
        <v>2038</v>
      </c>
      <c r="F462" s="446">
        <v>43070</v>
      </c>
      <c r="G462" s="362" t="s">
        <v>1395</v>
      </c>
      <c r="H462" s="46" t="s">
        <v>24</v>
      </c>
      <c r="I462" s="48">
        <v>6.0000000894069672</v>
      </c>
      <c r="J462" s="328">
        <v>120</v>
      </c>
      <c r="K462" s="327">
        <v>0</v>
      </c>
      <c r="L462" s="31" t="s">
        <v>1695</v>
      </c>
      <c r="M462" s="31" t="s">
        <v>1691</v>
      </c>
      <c r="N462" s="31" t="s">
        <v>1759</v>
      </c>
      <c r="O462" s="31" t="s">
        <v>1703</v>
      </c>
      <c r="P462" s="31" t="s">
        <v>1155</v>
      </c>
      <c r="Q462" s="31" t="s">
        <v>1155</v>
      </c>
      <c r="R462" s="541" t="s">
        <v>2039</v>
      </c>
      <c r="S462" s="48"/>
      <c r="T462" s="31">
        <f t="shared" si="194"/>
        <v>0</v>
      </c>
      <c r="U462" s="615"/>
      <c r="V462" s="615"/>
      <c r="W462" s="31"/>
      <c r="X462" s="31">
        <f t="shared" si="195"/>
        <v>0</v>
      </c>
      <c r="Z462" s="31"/>
      <c r="AA462" s="31">
        <f t="shared" si="192"/>
        <v>0</v>
      </c>
      <c r="AB462" s="31"/>
      <c r="AC462" s="31">
        <f t="shared" si="189"/>
        <v>0</v>
      </c>
      <c r="AD462" s="615"/>
      <c r="AE462" s="31"/>
      <c r="AF462" s="31">
        <f t="shared" si="193"/>
        <v>0</v>
      </c>
      <c r="AG462" s="31">
        <f t="shared" si="190"/>
        <v>0</v>
      </c>
      <c r="AH462" s="615"/>
      <c r="AI462" s="31">
        <f t="shared" si="153"/>
        <v>0</v>
      </c>
      <c r="AJ462" s="31">
        <f t="shared" si="191"/>
        <v>0</v>
      </c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2:49" s="306" customFormat="1" ht="13" outlineLevel="1">
      <c r="B463" s="458"/>
      <c r="C463" s="542"/>
      <c r="D463" s="24" t="s">
        <v>1757</v>
      </c>
      <c r="E463" s="542"/>
      <c r="F463" s="497"/>
      <c r="G463" s="362" t="s">
        <v>1395</v>
      </c>
      <c r="H463" s="46" t="s">
        <v>24</v>
      </c>
      <c r="I463" s="48">
        <v>5.0000001490116119</v>
      </c>
      <c r="J463" s="328">
        <v>0</v>
      </c>
      <c r="K463" s="327">
        <v>0</v>
      </c>
      <c r="L463" s="31" t="s">
        <v>1703</v>
      </c>
      <c r="M463" s="31" t="s">
        <v>1703</v>
      </c>
      <c r="N463" s="31" t="s">
        <v>1155</v>
      </c>
      <c r="O463" s="31" t="s">
        <v>1155</v>
      </c>
      <c r="P463" s="31" t="s">
        <v>1155</v>
      </c>
      <c r="Q463" s="31" t="s">
        <v>1759</v>
      </c>
      <c r="R463" s="542"/>
      <c r="S463" s="48"/>
      <c r="T463" s="31">
        <f t="shared" si="194"/>
        <v>0</v>
      </c>
      <c r="U463" s="616"/>
      <c r="V463" s="616"/>
      <c r="W463" s="31"/>
      <c r="X463" s="31">
        <f t="shared" si="195"/>
        <v>0</v>
      </c>
      <c r="Z463" s="31"/>
      <c r="AA463" s="31">
        <f t="shared" si="192"/>
        <v>0</v>
      </c>
      <c r="AB463" s="31"/>
      <c r="AC463" s="31">
        <f t="shared" si="189"/>
        <v>0</v>
      </c>
      <c r="AD463" s="616"/>
      <c r="AE463" s="31"/>
      <c r="AF463" s="31">
        <f t="shared" si="193"/>
        <v>0</v>
      </c>
      <c r="AG463" s="31">
        <f t="shared" si="190"/>
        <v>0</v>
      </c>
      <c r="AH463" s="616"/>
      <c r="AI463" s="31">
        <f t="shared" si="153"/>
        <v>0</v>
      </c>
      <c r="AJ463" s="31">
        <f t="shared" si="191"/>
        <v>0</v>
      </c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2:49" s="306" customFormat="1" ht="13" outlineLevel="1">
      <c r="B464" s="458"/>
      <c r="C464" s="542"/>
      <c r="D464" s="24" t="s">
        <v>2040</v>
      </c>
      <c r="E464" s="542"/>
      <c r="F464" s="497"/>
      <c r="G464" s="362" t="s">
        <v>1395</v>
      </c>
      <c r="H464" s="46" t="s">
        <v>24</v>
      </c>
      <c r="I464" s="48">
        <v>15</v>
      </c>
      <c r="J464" s="328">
        <v>0</v>
      </c>
      <c r="K464" s="327">
        <v>0</v>
      </c>
      <c r="L464" s="31" t="s">
        <v>1703</v>
      </c>
      <c r="M464" s="31" t="s">
        <v>1703</v>
      </c>
      <c r="N464" s="31" t="s">
        <v>1155</v>
      </c>
      <c r="O464" s="31" t="s">
        <v>1155</v>
      </c>
      <c r="P464" s="31" t="s">
        <v>1155</v>
      </c>
      <c r="Q464" s="31" t="s">
        <v>1759</v>
      </c>
      <c r="R464" s="542"/>
      <c r="S464" s="48"/>
      <c r="T464" s="31">
        <f t="shared" si="194"/>
        <v>0</v>
      </c>
      <c r="U464" s="616"/>
      <c r="V464" s="616"/>
      <c r="W464" s="31"/>
      <c r="X464" s="31">
        <f t="shared" si="195"/>
        <v>0</v>
      </c>
      <c r="Z464" s="31"/>
      <c r="AA464" s="31">
        <f t="shared" si="192"/>
        <v>0</v>
      </c>
      <c r="AB464" s="31"/>
      <c r="AC464" s="31">
        <f t="shared" si="189"/>
        <v>0</v>
      </c>
      <c r="AD464" s="616"/>
      <c r="AE464" s="31"/>
      <c r="AF464" s="31">
        <f t="shared" si="193"/>
        <v>0</v>
      </c>
      <c r="AG464" s="31">
        <f t="shared" si="190"/>
        <v>0</v>
      </c>
      <c r="AH464" s="616"/>
      <c r="AI464" s="31">
        <f t="shared" si="153"/>
        <v>0</v>
      </c>
      <c r="AJ464" s="31">
        <f t="shared" si="191"/>
        <v>0</v>
      </c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2:49" s="306" customFormat="1" ht="13" outlineLevel="1">
      <c r="B465" s="458"/>
      <c r="C465" s="542"/>
      <c r="D465" s="24" t="s">
        <v>2041</v>
      </c>
      <c r="E465" s="542"/>
      <c r="F465" s="497"/>
      <c r="G465" s="362" t="s">
        <v>1395</v>
      </c>
      <c r="H465" s="46" t="s">
        <v>24</v>
      </c>
      <c r="I465" s="48">
        <v>30</v>
      </c>
      <c r="J465" s="328">
        <v>0</v>
      </c>
      <c r="K465" s="327">
        <v>0</v>
      </c>
      <c r="L465" s="31" t="s">
        <v>1703</v>
      </c>
      <c r="M465" s="31" t="s">
        <v>1703</v>
      </c>
      <c r="N465" s="31" t="s">
        <v>1155</v>
      </c>
      <c r="O465" s="31" t="s">
        <v>1155</v>
      </c>
      <c r="P465" s="31" t="s">
        <v>1155</v>
      </c>
      <c r="Q465" s="31" t="s">
        <v>1759</v>
      </c>
      <c r="R465" s="542"/>
      <c r="S465" s="48"/>
      <c r="T465" s="31">
        <f t="shared" si="194"/>
        <v>0</v>
      </c>
      <c r="U465" s="616"/>
      <c r="V465" s="616"/>
      <c r="W465" s="31"/>
      <c r="X465" s="31">
        <f t="shared" si="195"/>
        <v>0</v>
      </c>
      <c r="Z465" s="31"/>
      <c r="AA465" s="31">
        <f t="shared" si="192"/>
        <v>0</v>
      </c>
      <c r="AB465" s="31"/>
      <c r="AC465" s="31">
        <f t="shared" si="189"/>
        <v>0</v>
      </c>
      <c r="AD465" s="616"/>
      <c r="AE465" s="31"/>
      <c r="AF465" s="31">
        <f t="shared" si="193"/>
        <v>0</v>
      </c>
      <c r="AG465" s="31">
        <f t="shared" si="190"/>
        <v>0</v>
      </c>
      <c r="AH465" s="616"/>
      <c r="AI465" s="31">
        <f t="shared" si="153"/>
        <v>0</v>
      </c>
      <c r="AJ465" s="31">
        <f t="shared" si="191"/>
        <v>0</v>
      </c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2:49" s="306" customFormat="1" ht="13" outlineLevel="1">
      <c r="B466" s="459"/>
      <c r="C466" s="543"/>
      <c r="D466" s="24" t="s">
        <v>2042</v>
      </c>
      <c r="E466" s="543"/>
      <c r="F466" s="447"/>
      <c r="G466" s="362" t="s">
        <v>1395</v>
      </c>
      <c r="H466" s="46" t="s">
        <v>24</v>
      </c>
      <c r="I466" s="48">
        <v>60</v>
      </c>
      <c r="J466" s="328">
        <v>0</v>
      </c>
      <c r="K466" s="327">
        <v>0</v>
      </c>
      <c r="L466" s="31" t="s">
        <v>1703</v>
      </c>
      <c r="M466" s="31" t="s">
        <v>1703</v>
      </c>
      <c r="N466" s="31" t="s">
        <v>1155</v>
      </c>
      <c r="O466" s="31" t="s">
        <v>1155</v>
      </c>
      <c r="P466" s="31" t="s">
        <v>1155</v>
      </c>
      <c r="Q466" s="31" t="s">
        <v>1759</v>
      </c>
      <c r="R466" s="543"/>
      <c r="S466" s="48"/>
      <c r="T466" s="31">
        <f t="shared" si="194"/>
        <v>0</v>
      </c>
      <c r="U466" s="617"/>
      <c r="V466" s="617"/>
      <c r="W466" s="31"/>
      <c r="X466" s="31">
        <f t="shared" si="195"/>
        <v>0</v>
      </c>
      <c r="Z466" s="31"/>
      <c r="AA466" s="31">
        <f t="shared" si="192"/>
        <v>0</v>
      </c>
      <c r="AB466" s="31"/>
      <c r="AC466" s="31">
        <f t="shared" si="189"/>
        <v>0</v>
      </c>
      <c r="AD466" s="617"/>
      <c r="AE466" s="31"/>
      <c r="AF466" s="31">
        <f t="shared" si="193"/>
        <v>0</v>
      </c>
      <c r="AG466" s="31">
        <f t="shared" si="190"/>
        <v>0</v>
      </c>
      <c r="AH466" s="617"/>
      <c r="AI466" s="31">
        <f t="shared" si="153"/>
        <v>0</v>
      </c>
      <c r="AJ466" s="31">
        <f t="shared" si="191"/>
        <v>0</v>
      </c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2:49" s="306" customFormat="1" ht="13.75" customHeight="1" outlineLevel="1">
      <c r="B467" s="457" t="s">
        <v>230</v>
      </c>
      <c r="C467" s="541" t="s">
        <v>2043</v>
      </c>
      <c r="D467" s="24" t="s">
        <v>1690</v>
      </c>
      <c r="E467" s="541" t="s">
        <v>1570</v>
      </c>
      <c r="F467" s="446">
        <v>43525</v>
      </c>
      <c r="G467" s="362" t="s">
        <v>1395</v>
      </c>
      <c r="H467" s="46" t="s">
        <v>13</v>
      </c>
      <c r="I467" s="48">
        <v>4.8</v>
      </c>
      <c r="J467" s="328">
        <v>0</v>
      </c>
      <c r="K467" s="327">
        <v>0</v>
      </c>
      <c r="L467" s="31" t="s">
        <v>1698</v>
      </c>
      <c r="M467" s="31" t="s">
        <v>1759</v>
      </c>
      <c r="N467" s="31" t="s">
        <v>1703</v>
      </c>
      <c r="O467" s="31" t="s">
        <v>1693</v>
      </c>
      <c r="P467" s="31" t="s">
        <v>1142</v>
      </c>
      <c r="Q467" s="31" t="s">
        <v>1155</v>
      </c>
      <c r="R467" s="541" t="s">
        <v>2045</v>
      </c>
      <c r="S467" s="48"/>
      <c r="T467" s="31">
        <f t="shared" si="194"/>
        <v>0</v>
      </c>
      <c r="U467" s="615"/>
      <c r="V467" s="615"/>
      <c r="W467" s="31"/>
      <c r="X467" s="31">
        <f t="shared" si="195"/>
        <v>0</v>
      </c>
      <c r="Z467" s="31"/>
      <c r="AA467" s="31">
        <f t="shared" si="192"/>
        <v>0</v>
      </c>
      <c r="AB467" s="31"/>
      <c r="AC467" s="31">
        <f t="shared" si="189"/>
        <v>0</v>
      </c>
      <c r="AD467" s="615"/>
      <c r="AE467" s="31"/>
      <c r="AF467" s="31">
        <f t="shared" si="193"/>
        <v>0</v>
      </c>
      <c r="AG467" s="31">
        <f t="shared" si="190"/>
        <v>0</v>
      </c>
      <c r="AH467" s="615"/>
      <c r="AI467" s="31">
        <f t="shared" si="153"/>
        <v>0</v>
      </c>
      <c r="AJ467" s="31">
        <f t="shared" si="191"/>
        <v>0</v>
      </c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2:49" s="306" customFormat="1" ht="13" outlineLevel="1">
      <c r="B468" s="458"/>
      <c r="C468" s="542"/>
      <c r="D468" s="24" t="s">
        <v>2046</v>
      </c>
      <c r="E468" s="542"/>
      <c r="F468" s="497"/>
      <c r="G468" s="362" t="s">
        <v>1395</v>
      </c>
      <c r="H468" s="46" t="s">
        <v>13</v>
      </c>
      <c r="I468" s="48">
        <v>40.200000000000003</v>
      </c>
      <c r="J468" s="328">
        <v>1</v>
      </c>
      <c r="K468" s="327">
        <v>0</v>
      </c>
      <c r="L468" s="31" t="s">
        <v>1142</v>
      </c>
      <c r="M468" s="31" t="s">
        <v>1155</v>
      </c>
      <c r="N468" s="31" t="s">
        <v>1695</v>
      </c>
      <c r="O468" s="31" t="s">
        <v>1142</v>
      </c>
      <c r="P468" s="31" t="s">
        <v>1142</v>
      </c>
      <c r="Q468" s="31" t="s">
        <v>1759</v>
      </c>
      <c r="R468" s="542"/>
      <c r="S468" s="48"/>
      <c r="T468" s="31">
        <f t="shared" si="194"/>
        <v>0</v>
      </c>
      <c r="U468" s="616"/>
      <c r="V468" s="616"/>
      <c r="W468" s="31"/>
      <c r="X468" s="31">
        <f t="shared" si="195"/>
        <v>0</v>
      </c>
      <c r="Z468" s="31"/>
      <c r="AA468" s="31">
        <f t="shared" si="192"/>
        <v>0</v>
      </c>
      <c r="AB468" s="31"/>
      <c r="AC468" s="31">
        <f t="shared" si="189"/>
        <v>0</v>
      </c>
      <c r="AD468" s="616"/>
      <c r="AE468" s="31"/>
      <c r="AF468" s="31">
        <f t="shared" si="193"/>
        <v>0</v>
      </c>
      <c r="AG468" s="31">
        <f t="shared" si="190"/>
        <v>0</v>
      </c>
      <c r="AH468" s="616"/>
      <c r="AI468" s="31">
        <f t="shared" ref="AI468:AI533" si="196">COUNTIF(AK468:AT468,"V")</f>
        <v>0</v>
      </c>
      <c r="AJ468" s="31">
        <f t="shared" si="191"/>
        <v>0</v>
      </c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2:49" s="306" customFormat="1" ht="13" outlineLevel="1">
      <c r="B469" s="458"/>
      <c r="C469" s="542"/>
      <c r="D469" s="24" t="s">
        <v>1712</v>
      </c>
      <c r="E469" s="542"/>
      <c r="F469" s="497"/>
      <c r="G469" s="362" t="s">
        <v>1395</v>
      </c>
      <c r="H469" s="46" t="s">
        <v>13</v>
      </c>
      <c r="I469" s="48">
        <v>19.8</v>
      </c>
      <c r="J469" s="328">
        <v>0</v>
      </c>
      <c r="K469" s="327">
        <v>0</v>
      </c>
      <c r="L469" s="31" t="s">
        <v>1142</v>
      </c>
      <c r="M469" s="31" t="s">
        <v>1155</v>
      </c>
      <c r="N469" s="31" t="s">
        <v>1155</v>
      </c>
      <c r="O469" s="31" t="s">
        <v>1142</v>
      </c>
      <c r="P469" s="31" t="s">
        <v>1142</v>
      </c>
      <c r="Q469" s="31" t="s">
        <v>1703</v>
      </c>
      <c r="R469" s="542"/>
      <c r="S469" s="48"/>
      <c r="T469" s="31">
        <f t="shared" si="194"/>
        <v>0</v>
      </c>
      <c r="U469" s="616"/>
      <c r="V469" s="616"/>
      <c r="W469" s="31"/>
      <c r="X469" s="31">
        <f t="shared" si="195"/>
        <v>0</v>
      </c>
      <c r="Z469" s="31"/>
      <c r="AA469" s="31">
        <f t="shared" si="192"/>
        <v>0</v>
      </c>
      <c r="AB469" s="31"/>
      <c r="AC469" s="31">
        <f t="shared" si="189"/>
        <v>0</v>
      </c>
      <c r="AD469" s="616"/>
      <c r="AE469" s="31"/>
      <c r="AF469" s="31">
        <f t="shared" si="193"/>
        <v>0</v>
      </c>
      <c r="AG469" s="31">
        <f t="shared" si="190"/>
        <v>0</v>
      </c>
      <c r="AH469" s="616"/>
      <c r="AI469" s="31">
        <f t="shared" si="196"/>
        <v>0</v>
      </c>
      <c r="AJ469" s="31">
        <f t="shared" si="191"/>
        <v>0</v>
      </c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2:49" s="306" customFormat="1" ht="13" outlineLevel="1">
      <c r="B470" s="458"/>
      <c r="C470" s="542"/>
      <c r="D470" s="24" t="s">
        <v>2047</v>
      </c>
      <c r="E470" s="542"/>
      <c r="F470" s="497"/>
      <c r="G470" s="362" t="s">
        <v>1395</v>
      </c>
      <c r="H470" s="46" t="s">
        <v>24</v>
      </c>
      <c r="I470" s="48">
        <v>40.200000000000003</v>
      </c>
      <c r="J470" s="328">
        <v>0</v>
      </c>
      <c r="K470" s="327">
        <v>0</v>
      </c>
      <c r="L470" s="31" t="s">
        <v>1142</v>
      </c>
      <c r="M470" s="31" t="s">
        <v>1155</v>
      </c>
      <c r="N470" s="31" t="s">
        <v>1155</v>
      </c>
      <c r="O470" s="31" t="s">
        <v>1142</v>
      </c>
      <c r="P470" s="31" t="s">
        <v>1142</v>
      </c>
      <c r="Q470" s="31" t="s">
        <v>1761</v>
      </c>
      <c r="R470" s="542"/>
      <c r="S470" s="48"/>
      <c r="T470" s="31">
        <f t="shared" si="194"/>
        <v>0</v>
      </c>
      <c r="U470" s="616"/>
      <c r="V470" s="616"/>
      <c r="W470" s="31"/>
      <c r="X470" s="31">
        <f t="shared" si="195"/>
        <v>0</v>
      </c>
      <c r="Z470" s="31"/>
      <c r="AA470" s="31">
        <f t="shared" si="192"/>
        <v>0</v>
      </c>
      <c r="AB470" s="31"/>
      <c r="AC470" s="31">
        <f t="shared" si="189"/>
        <v>0</v>
      </c>
      <c r="AD470" s="616"/>
      <c r="AE470" s="31"/>
      <c r="AF470" s="31">
        <f t="shared" si="193"/>
        <v>0</v>
      </c>
      <c r="AG470" s="31">
        <f t="shared" si="190"/>
        <v>0</v>
      </c>
      <c r="AH470" s="616"/>
      <c r="AI470" s="31">
        <f t="shared" si="196"/>
        <v>0</v>
      </c>
      <c r="AJ470" s="31">
        <f t="shared" si="191"/>
        <v>0</v>
      </c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2:49" s="306" customFormat="1" ht="13" outlineLevel="1">
      <c r="B471" s="458"/>
      <c r="C471" s="542"/>
      <c r="D471" s="24" t="s">
        <v>1902</v>
      </c>
      <c r="E471" s="542"/>
      <c r="F471" s="497"/>
      <c r="G471" s="362" t="s">
        <v>1395</v>
      </c>
      <c r="H471" s="46" t="s">
        <v>24</v>
      </c>
      <c r="I471" s="48">
        <v>120</v>
      </c>
      <c r="J471" s="328">
        <v>0</v>
      </c>
      <c r="K471" s="327">
        <v>0</v>
      </c>
      <c r="L471" s="31" t="s">
        <v>1142</v>
      </c>
      <c r="M471" s="31" t="s">
        <v>1155</v>
      </c>
      <c r="N471" s="31" t="s">
        <v>1155</v>
      </c>
      <c r="O471" s="31" t="s">
        <v>1142</v>
      </c>
      <c r="P471" s="31" t="s">
        <v>1142</v>
      </c>
      <c r="Q471" s="31" t="s">
        <v>1693</v>
      </c>
      <c r="R471" s="542"/>
      <c r="S471" s="48"/>
      <c r="T471" s="31">
        <f t="shared" si="194"/>
        <v>0</v>
      </c>
      <c r="U471" s="616"/>
      <c r="V471" s="616"/>
      <c r="W471" s="31"/>
      <c r="X471" s="31">
        <f t="shared" si="195"/>
        <v>0</v>
      </c>
      <c r="Z471" s="31"/>
      <c r="AA471" s="31">
        <f t="shared" si="192"/>
        <v>0</v>
      </c>
      <c r="AB471" s="31"/>
      <c r="AC471" s="31">
        <f t="shared" si="189"/>
        <v>0</v>
      </c>
      <c r="AD471" s="616"/>
      <c r="AE471" s="31"/>
      <c r="AF471" s="31">
        <f t="shared" si="193"/>
        <v>0</v>
      </c>
      <c r="AG471" s="31">
        <f t="shared" si="190"/>
        <v>0</v>
      </c>
      <c r="AH471" s="616"/>
      <c r="AI471" s="31">
        <f t="shared" si="196"/>
        <v>0</v>
      </c>
      <c r="AJ471" s="31">
        <f t="shared" si="191"/>
        <v>0</v>
      </c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2:49" s="306" customFormat="1" ht="13" outlineLevel="1">
      <c r="B472" s="459"/>
      <c r="C472" s="543"/>
      <c r="D472" s="24" t="s">
        <v>2048</v>
      </c>
      <c r="E472" s="543"/>
      <c r="F472" s="447"/>
      <c r="G472" s="362" t="s">
        <v>1395</v>
      </c>
      <c r="H472" s="46" t="s">
        <v>24</v>
      </c>
      <c r="I472" s="48">
        <v>4.8</v>
      </c>
      <c r="J472" s="328">
        <v>480</v>
      </c>
      <c r="K472" s="327">
        <v>0</v>
      </c>
      <c r="L472" s="31" t="s">
        <v>1142</v>
      </c>
      <c r="M472" s="31" t="s">
        <v>1155</v>
      </c>
      <c r="N472" s="31" t="s">
        <v>1155</v>
      </c>
      <c r="O472" s="31" t="s">
        <v>1142</v>
      </c>
      <c r="P472" s="31" t="s">
        <v>1142</v>
      </c>
      <c r="Q472" s="31" t="s">
        <v>1761</v>
      </c>
      <c r="R472" s="543"/>
      <c r="S472" s="48"/>
      <c r="T472" s="31">
        <f t="shared" si="194"/>
        <v>0</v>
      </c>
      <c r="U472" s="617"/>
      <c r="V472" s="617"/>
      <c r="W472" s="31"/>
      <c r="X472" s="31">
        <f t="shared" si="195"/>
        <v>0</v>
      </c>
      <c r="Z472" s="31"/>
      <c r="AA472" s="31">
        <f t="shared" si="192"/>
        <v>0</v>
      </c>
      <c r="AB472" s="31"/>
      <c r="AC472" s="31">
        <f t="shared" si="189"/>
        <v>0</v>
      </c>
      <c r="AD472" s="617"/>
      <c r="AE472" s="31"/>
      <c r="AF472" s="31">
        <f t="shared" si="193"/>
        <v>0</v>
      </c>
      <c r="AG472" s="31">
        <f t="shared" si="190"/>
        <v>0</v>
      </c>
      <c r="AH472" s="617"/>
      <c r="AI472" s="31">
        <f t="shared" si="196"/>
        <v>0</v>
      </c>
      <c r="AJ472" s="31">
        <f t="shared" si="191"/>
        <v>0</v>
      </c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2:49" s="306" customFormat="1" ht="13.75" customHeight="1" outlineLevel="1">
      <c r="B473" s="457" t="s">
        <v>235</v>
      </c>
      <c r="C473" s="541" t="s">
        <v>2049</v>
      </c>
      <c r="D473" s="24" t="s">
        <v>1746</v>
      </c>
      <c r="E473" s="541" t="s">
        <v>1923</v>
      </c>
      <c r="F473" s="446">
        <v>43434</v>
      </c>
      <c r="G473" s="362" t="s">
        <v>1395</v>
      </c>
      <c r="H473" s="46" t="s">
        <v>24</v>
      </c>
      <c r="I473" s="48">
        <v>4.8</v>
      </c>
      <c r="J473" s="328">
        <v>0</v>
      </c>
      <c r="K473" s="327">
        <v>0</v>
      </c>
      <c r="L473" s="31" t="s">
        <v>1155</v>
      </c>
      <c r="M473" s="31" t="s">
        <v>1155</v>
      </c>
      <c r="N473" s="31" t="s">
        <v>1693</v>
      </c>
      <c r="O473" s="31" t="s">
        <v>1142</v>
      </c>
      <c r="P473" s="31" t="s">
        <v>1142</v>
      </c>
      <c r="Q473" s="31" t="s">
        <v>1695</v>
      </c>
      <c r="R473" s="541" t="s">
        <v>2050</v>
      </c>
      <c r="S473" s="48"/>
      <c r="T473" s="31">
        <f t="shared" si="194"/>
        <v>0</v>
      </c>
      <c r="U473" s="615"/>
      <c r="V473" s="615"/>
      <c r="W473" s="31"/>
      <c r="X473" s="31">
        <f t="shared" si="195"/>
        <v>0</v>
      </c>
      <c r="Z473" s="31"/>
      <c r="AA473" s="31">
        <f t="shared" si="192"/>
        <v>0</v>
      </c>
      <c r="AB473" s="31"/>
      <c r="AC473" s="31">
        <f t="shared" si="189"/>
        <v>0</v>
      </c>
      <c r="AD473" s="615"/>
      <c r="AE473" s="31"/>
      <c r="AF473" s="31">
        <f t="shared" si="193"/>
        <v>0</v>
      </c>
      <c r="AG473" s="31">
        <f t="shared" si="190"/>
        <v>0</v>
      </c>
      <c r="AH473" s="615"/>
      <c r="AI473" s="31">
        <f t="shared" si="196"/>
        <v>0</v>
      </c>
      <c r="AJ473" s="31">
        <f t="shared" si="191"/>
        <v>0</v>
      </c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2:49" s="306" customFormat="1" ht="13" outlineLevel="1">
      <c r="B474" s="459"/>
      <c r="C474" s="543"/>
      <c r="D474" s="24" t="s">
        <v>2051</v>
      </c>
      <c r="E474" s="543"/>
      <c r="F474" s="447"/>
      <c r="G474" s="362" t="s">
        <v>1395</v>
      </c>
      <c r="H474" s="46" t="s">
        <v>24</v>
      </c>
      <c r="I474" s="48">
        <v>55.2</v>
      </c>
      <c r="J474" s="328">
        <v>0</v>
      </c>
      <c r="K474" s="327">
        <v>0</v>
      </c>
      <c r="L474" s="31" t="s">
        <v>1155</v>
      </c>
      <c r="M474" s="31" t="s">
        <v>1155</v>
      </c>
      <c r="N474" s="31" t="s">
        <v>1142</v>
      </c>
      <c r="O474" s="31" t="s">
        <v>1142</v>
      </c>
      <c r="P474" s="31" t="s">
        <v>1142</v>
      </c>
      <c r="Q474" s="31" t="s">
        <v>1759</v>
      </c>
      <c r="R474" s="543"/>
      <c r="S474" s="48"/>
      <c r="T474" s="31">
        <f t="shared" si="194"/>
        <v>0</v>
      </c>
      <c r="U474" s="617"/>
      <c r="V474" s="617"/>
      <c r="W474" s="31"/>
      <c r="X474" s="31">
        <f t="shared" si="195"/>
        <v>0</v>
      </c>
      <c r="Z474" s="31"/>
      <c r="AA474" s="31">
        <f t="shared" si="192"/>
        <v>0</v>
      </c>
      <c r="AB474" s="31"/>
      <c r="AC474" s="31">
        <f t="shared" si="189"/>
        <v>0</v>
      </c>
      <c r="AD474" s="617"/>
      <c r="AE474" s="31"/>
      <c r="AF474" s="31">
        <f t="shared" si="193"/>
        <v>0</v>
      </c>
      <c r="AG474" s="31">
        <f t="shared" si="190"/>
        <v>0</v>
      </c>
      <c r="AH474" s="617"/>
      <c r="AI474" s="31">
        <f t="shared" si="196"/>
        <v>0</v>
      </c>
      <c r="AJ474" s="31">
        <f t="shared" si="191"/>
        <v>0</v>
      </c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2:49" s="306" customFormat="1" ht="13" outlineLevel="1">
      <c r="B475" s="562" t="s">
        <v>939</v>
      </c>
      <c r="C475" s="541" t="s">
        <v>2052</v>
      </c>
      <c r="D475" s="24" t="s">
        <v>1746</v>
      </c>
      <c r="E475" s="541" t="s">
        <v>998</v>
      </c>
      <c r="F475" s="446">
        <v>43409</v>
      </c>
      <c r="G475" s="362" t="s">
        <v>1395</v>
      </c>
      <c r="H475" s="46" t="s">
        <v>24</v>
      </c>
      <c r="I475" s="48">
        <v>4.8</v>
      </c>
      <c r="J475" s="328">
        <v>0</v>
      </c>
      <c r="K475" s="327">
        <v>0</v>
      </c>
      <c r="L475" s="31" t="s">
        <v>1155</v>
      </c>
      <c r="M475" s="31" t="s">
        <v>1155</v>
      </c>
      <c r="N475" s="31" t="s">
        <v>1693</v>
      </c>
      <c r="O475" s="31" t="s">
        <v>1142</v>
      </c>
      <c r="P475" s="31" t="s">
        <v>1142</v>
      </c>
      <c r="Q475" s="31" t="s">
        <v>1695</v>
      </c>
      <c r="R475" s="541" t="s">
        <v>2050</v>
      </c>
      <c r="S475" s="48"/>
      <c r="T475" s="31">
        <f t="shared" si="194"/>
        <v>0</v>
      </c>
      <c r="U475" s="615"/>
      <c r="V475" s="615"/>
      <c r="W475" s="31"/>
      <c r="X475" s="31">
        <f t="shared" si="195"/>
        <v>0</v>
      </c>
      <c r="Z475" s="31"/>
      <c r="AA475" s="31">
        <f t="shared" si="192"/>
        <v>0</v>
      </c>
      <c r="AB475" s="31"/>
      <c r="AC475" s="31">
        <f t="shared" si="189"/>
        <v>0</v>
      </c>
      <c r="AD475" s="615"/>
      <c r="AE475" s="31"/>
      <c r="AF475" s="31">
        <f t="shared" si="193"/>
        <v>0</v>
      </c>
      <c r="AG475" s="31">
        <f t="shared" si="190"/>
        <v>0</v>
      </c>
      <c r="AH475" s="615"/>
      <c r="AI475" s="31">
        <f t="shared" si="196"/>
        <v>0</v>
      </c>
      <c r="AJ475" s="31">
        <f t="shared" si="191"/>
        <v>0</v>
      </c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2:49" s="306" customFormat="1" ht="13" outlineLevel="1">
      <c r="B476" s="564"/>
      <c r="C476" s="543"/>
      <c r="D476" s="24" t="s">
        <v>2053</v>
      </c>
      <c r="E476" s="543"/>
      <c r="F476" s="447"/>
      <c r="G476" s="362" t="s">
        <v>1395</v>
      </c>
      <c r="H476" s="46" t="s">
        <v>24</v>
      </c>
      <c r="I476" s="48">
        <v>55.2</v>
      </c>
      <c r="J476" s="328">
        <v>0</v>
      </c>
      <c r="K476" s="327">
        <v>0</v>
      </c>
      <c r="L476" s="31" t="s">
        <v>1155</v>
      </c>
      <c r="M476" s="31" t="s">
        <v>1695</v>
      </c>
      <c r="N476" s="31" t="s">
        <v>1698</v>
      </c>
      <c r="O476" s="31" t="s">
        <v>1761</v>
      </c>
      <c r="P476" s="31" t="s">
        <v>1693</v>
      </c>
      <c r="Q476" s="31" t="s">
        <v>1759</v>
      </c>
      <c r="R476" s="543"/>
      <c r="S476" s="48"/>
      <c r="T476" s="31">
        <f t="shared" si="194"/>
        <v>0</v>
      </c>
      <c r="U476" s="617"/>
      <c r="V476" s="617"/>
      <c r="W476" s="31"/>
      <c r="X476" s="31">
        <f t="shared" si="195"/>
        <v>0</v>
      </c>
      <c r="Z476" s="31"/>
      <c r="AA476" s="31">
        <f t="shared" si="192"/>
        <v>0</v>
      </c>
      <c r="AB476" s="31"/>
      <c r="AC476" s="31">
        <f t="shared" si="189"/>
        <v>0</v>
      </c>
      <c r="AD476" s="617"/>
      <c r="AE476" s="31"/>
      <c r="AF476" s="31">
        <f t="shared" si="193"/>
        <v>0</v>
      </c>
      <c r="AG476" s="31">
        <f t="shared" si="190"/>
        <v>0</v>
      </c>
      <c r="AH476" s="617"/>
      <c r="AI476" s="31">
        <f t="shared" si="196"/>
        <v>0</v>
      </c>
      <c r="AJ476" s="31">
        <f t="shared" si="191"/>
        <v>0</v>
      </c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2:49" s="306" customFormat="1" ht="13.75" customHeight="1" outlineLevel="1">
      <c r="B477" s="562" t="s">
        <v>940</v>
      </c>
      <c r="C477" s="541" t="s">
        <v>2054</v>
      </c>
      <c r="D477" s="24" t="s">
        <v>1746</v>
      </c>
      <c r="E477" s="541" t="s">
        <v>2055</v>
      </c>
      <c r="F477" s="446">
        <v>43409</v>
      </c>
      <c r="G477" s="362" t="s">
        <v>1395</v>
      </c>
      <c r="H477" s="46" t="s">
        <v>24</v>
      </c>
      <c r="I477" s="48">
        <v>4.8</v>
      </c>
      <c r="J477" s="328">
        <v>0</v>
      </c>
      <c r="K477" s="327">
        <v>0</v>
      </c>
      <c r="L477" s="31" t="s">
        <v>1759</v>
      </c>
      <c r="M477" s="31" t="s">
        <v>1703</v>
      </c>
      <c r="N477" s="31" t="s">
        <v>1693</v>
      </c>
      <c r="O477" s="31" t="s">
        <v>1142</v>
      </c>
      <c r="P477" s="31" t="s">
        <v>1142</v>
      </c>
      <c r="Q477" s="31" t="s">
        <v>1155</v>
      </c>
      <c r="R477" s="541" t="s">
        <v>1181</v>
      </c>
      <c r="S477" s="48"/>
      <c r="T477" s="31">
        <f t="shared" si="194"/>
        <v>0</v>
      </c>
      <c r="U477" s="615"/>
      <c r="V477" s="615"/>
      <c r="W477" s="31"/>
      <c r="X477" s="31">
        <f t="shared" si="195"/>
        <v>0</v>
      </c>
      <c r="Z477" s="31"/>
      <c r="AA477" s="31">
        <f t="shared" si="192"/>
        <v>0</v>
      </c>
      <c r="AB477" s="31"/>
      <c r="AC477" s="31">
        <f t="shared" si="189"/>
        <v>0</v>
      </c>
      <c r="AD477" s="615"/>
      <c r="AE477" s="31"/>
      <c r="AF477" s="31">
        <f t="shared" si="193"/>
        <v>0</v>
      </c>
      <c r="AG477" s="31">
        <f t="shared" si="190"/>
        <v>0</v>
      </c>
      <c r="AH477" s="615"/>
      <c r="AI477" s="31">
        <f t="shared" si="196"/>
        <v>0</v>
      </c>
      <c r="AJ477" s="31">
        <f t="shared" si="191"/>
        <v>0</v>
      </c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2:49" s="306" customFormat="1" ht="13" outlineLevel="1">
      <c r="B478" s="564"/>
      <c r="C478" s="543"/>
      <c r="D478" s="24" t="s">
        <v>2056</v>
      </c>
      <c r="E478" s="543"/>
      <c r="F478" s="447"/>
      <c r="G478" s="362" t="s">
        <v>1395</v>
      </c>
      <c r="H478" s="46" t="s">
        <v>24</v>
      </c>
      <c r="I478" s="48">
        <v>55.2</v>
      </c>
      <c r="J478" s="328">
        <v>0</v>
      </c>
      <c r="K478" s="327">
        <v>0</v>
      </c>
      <c r="L478" s="31" t="s">
        <v>1155</v>
      </c>
      <c r="M478" s="31" t="s">
        <v>1695</v>
      </c>
      <c r="N478" s="31" t="s">
        <v>1698</v>
      </c>
      <c r="O478" s="31" t="s">
        <v>1761</v>
      </c>
      <c r="P478" s="31" t="s">
        <v>1693</v>
      </c>
      <c r="Q478" s="31" t="s">
        <v>1759</v>
      </c>
      <c r="R478" s="543"/>
      <c r="S478" s="48"/>
      <c r="T478" s="31">
        <f t="shared" si="194"/>
        <v>0</v>
      </c>
      <c r="U478" s="617"/>
      <c r="V478" s="617"/>
      <c r="W478" s="31"/>
      <c r="X478" s="31">
        <f t="shared" si="195"/>
        <v>0</v>
      </c>
      <c r="Z478" s="31"/>
      <c r="AA478" s="31">
        <f t="shared" si="192"/>
        <v>0</v>
      </c>
      <c r="AB478" s="31"/>
      <c r="AC478" s="31">
        <f t="shared" si="189"/>
        <v>0</v>
      </c>
      <c r="AD478" s="617"/>
      <c r="AE478" s="31"/>
      <c r="AF478" s="31">
        <f t="shared" si="193"/>
        <v>0</v>
      </c>
      <c r="AG478" s="31">
        <f t="shared" si="190"/>
        <v>0</v>
      </c>
      <c r="AH478" s="617"/>
      <c r="AI478" s="31">
        <f t="shared" si="196"/>
        <v>0</v>
      </c>
      <c r="AJ478" s="31">
        <f t="shared" si="191"/>
        <v>0</v>
      </c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2:49" s="306" customFormat="1" ht="13.75" customHeight="1" outlineLevel="1">
      <c r="B479" s="562" t="s">
        <v>941</v>
      </c>
      <c r="C479" s="541" t="s">
        <v>2057</v>
      </c>
      <c r="D479" s="24" t="s">
        <v>1746</v>
      </c>
      <c r="E479" s="541" t="s">
        <v>2058</v>
      </c>
      <c r="F479" s="446">
        <v>43406</v>
      </c>
      <c r="G479" s="362" t="s">
        <v>1395</v>
      </c>
      <c r="H479" s="46" t="s">
        <v>24</v>
      </c>
      <c r="I479" s="48">
        <v>19.8</v>
      </c>
      <c r="J479" s="328">
        <v>0</v>
      </c>
      <c r="K479" s="327">
        <v>0</v>
      </c>
      <c r="L479" s="31" t="s">
        <v>1759</v>
      </c>
      <c r="M479" s="31" t="s">
        <v>1703</v>
      </c>
      <c r="N479" s="31" t="s">
        <v>1693</v>
      </c>
      <c r="O479" s="31" t="s">
        <v>1142</v>
      </c>
      <c r="P479" s="31" t="s">
        <v>1142</v>
      </c>
      <c r="Q479" s="31" t="s">
        <v>1155</v>
      </c>
      <c r="R479" s="541" t="s">
        <v>1181</v>
      </c>
      <c r="S479" s="48"/>
      <c r="T479" s="31">
        <f t="shared" si="194"/>
        <v>0</v>
      </c>
      <c r="U479" s="615"/>
      <c r="V479" s="615"/>
      <c r="W479" s="31"/>
      <c r="X479" s="31">
        <f t="shared" si="195"/>
        <v>0</v>
      </c>
      <c r="Z479" s="31"/>
      <c r="AA479" s="31">
        <f t="shared" si="192"/>
        <v>0</v>
      </c>
      <c r="AB479" s="31"/>
      <c r="AC479" s="31">
        <f t="shared" si="189"/>
        <v>0</v>
      </c>
      <c r="AD479" s="615"/>
      <c r="AE479" s="31"/>
      <c r="AF479" s="31">
        <f t="shared" si="193"/>
        <v>0</v>
      </c>
      <c r="AG479" s="31">
        <f t="shared" si="190"/>
        <v>0</v>
      </c>
      <c r="AH479" s="615"/>
      <c r="AI479" s="31">
        <f t="shared" si="196"/>
        <v>0</v>
      </c>
      <c r="AJ479" s="31">
        <f t="shared" si="191"/>
        <v>0</v>
      </c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2:49" s="306" customFormat="1" ht="13" outlineLevel="1">
      <c r="B480" s="564"/>
      <c r="C480" s="543"/>
      <c r="D480" s="24" t="s">
        <v>2059</v>
      </c>
      <c r="E480" s="543"/>
      <c r="F480" s="447"/>
      <c r="G480" s="362" t="s">
        <v>1395</v>
      </c>
      <c r="H480" s="46" t="s">
        <v>24</v>
      </c>
      <c r="I480" s="48">
        <v>90</v>
      </c>
      <c r="J480" s="328">
        <v>0</v>
      </c>
      <c r="K480" s="327">
        <v>0</v>
      </c>
      <c r="L480" s="31" t="s">
        <v>1155</v>
      </c>
      <c r="M480" s="31" t="s">
        <v>1695</v>
      </c>
      <c r="N480" s="31" t="s">
        <v>1698</v>
      </c>
      <c r="O480" s="31" t="s">
        <v>1761</v>
      </c>
      <c r="P480" s="31" t="s">
        <v>1693</v>
      </c>
      <c r="Q480" s="31" t="s">
        <v>1759</v>
      </c>
      <c r="R480" s="543"/>
      <c r="S480" s="48"/>
      <c r="T480" s="31">
        <f t="shared" si="194"/>
        <v>0</v>
      </c>
      <c r="U480" s="617"/>
      <c r="V480" s="617"/>
      <c r="W480" s="31"/>
      <c r="X480" s="31">
        <f t="shared" si="195"/>
        <v>0</v>
      </c>
      <c r="Z480" s="31"/>
      <c r="AA480" s="31">
        <f t="shared" si="192"/>
        <v>0</v>
      </c>
      <c r="AB480" s="31"/>
      <c r="AC480" s="31">
        <f t="shared" si="189"/>
        <v>0</v>
      </c>
      <c r="AD480" s="617"/>
      <c r="AE480" s="31"/>
      <c r="AF480" s="31">
        <f t="shared" si="193"/>
        <v>0</v>
      </c>
      <c r="AG480" s="31">
        <f t="shared" si="190"/>
        <v>0</v>
      </c>
      <c r="AH480" s="617"/>
      <c r="AI480" s="31">
        <f t="shared" si="196"/>
        <v>0</v>
      </c>
      <c r="AJ480" s="31">
        <f t="shared" si="191"/>
        <v>0</v>
      </c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2:49" s="306" customFormat="1" ht="13.75" customHeight="1" outlineLevel="1">
      <c r="B481" s="562" t="s">
        <v>942</v>
      </c>
      <c r="C481" s="541" t="s">
        <v>2060</v>
      </c>
      <c r="D481" s="24" t="s">
        <v>1746</v>
      </c>
      <c r="E481" s="541" t="s">
        <v>2058</v>
      </c>
      <c r="F481" s="446">
        <v>43406</v>
      </c>
      <c r="G481" s="362" t="s">
        <v>1395</v>
      </c>
      <c r="H481" s="46" t="s">
        <v>24</v>
      </c>
      <c r="I481" s="48">
        <v>19.8</v>
      </c>
      <c r="J481" s="328">
        <v>0</v>
      </c>
      <c r="K481" s="327">
        <v>0</v>
      </c>
      <c r="L481" s="31" t="s">
        <v>1759</v>
      </c>
      <c r="M481" s="31" t="s">
        <v>1703</v>
      </c>
      <c r="N481" s="31" t="s">
        <v>1693</v>
      </c>
      <c r="O481" s="31" t="s">
        <v>1142</v>
      </c>
      <c r="P481" s="31" t="s">
        <v>1142</v>
      </c>
      <c r="Q481" s="31" t="s">
        <v>2061</v>
      </c>
      <c r="R481" s="541" t="s">
        <v>1181</v>
      </c>
      <c r="S481" s="48"/>
      <c r="T481" s="31">
        <f t="shared" si="194"/>
        <v>0</v>
      </c>
      <c r="U481" s="615"/>
      <c r="V481" s="615"/>
      <c r="W481" s="31"/>
      <c r="X481" s="31">
        <f t="shared" si="195"/>
        <v>0</v>
      </c>
      <c r="Z481" s="31"/>
      <c r="AA481" s="31">
        <f t="shared" si="192"/>
        <v>0</v>
      </c>
      <c r="AB481" s="31"/>
      <c r="AC481" s="31">
        <f t="shared" si="189"/>
        <v>0</v>
      </c>
      <c r="AD481" s="615"/>
      <c r="AE481" s="31"/>
      <c r="AF481" s="31">
        <f t="shared" si="193"/>
        <v>0</v>
      </c>
      <c r="AG481" s="31">
        <f t="shared" si="190"/>
        <v>0</v>
      </c>
      <c r="AH481" s="615"/>
      <c r="AI481" s="31">
        <f t="shared" si="196"/>
        <v>0</v>
      </c>
      <c r="AJ481" s="31">
        <f t="shared" si="191"/>
        <v>0</v>
      </c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2:49" s="306" customFormat="1" ht="13" outlineLevel="1">
      <c r="B482" s="564"/>
      <c r="C482" s="543"/>
      <c r="D482" s="24" t="s">
        <v>2062</v>
      </c>
      <c r="E482" s="543"/>
      <c r="F482" s="447"/>
      <c r="G482" s="362" t="s">
        <v>1395</v>
      </c>
      <c r="H482" s="46" t="s">
        <v>24</v>
      </c>
      <c r="I482" s="48">
        <v>90</v>
      </c>
      <c r="J482" s="328">
        <v>0</v>
      </c>
      <c r="K482" s="327">
        <v>0</v>
      </c>
      <c r="L482" s="31" t="s">
        <v>1155</v>
      </c>
      <c r="M482" s="31" t="s">
        <v>1695</v>
      </c>
      <c r="N482" s="31" t="s">
        <v>1698</v>
      </c>
      <c r="O482" s="31" t="s">
        <v>1761</v>
      </c>
      <c r="P482" s="31" t="s">
        <v>1693</v>
      </c>
      <c r="Q482" s="31" t="s">
        <v>1759</v>
      </c>
      <c r="R482" s="543"/>
      <c r="S482" s="48"/>
      <c r="T482" s="31">
        <f t="shared" si="194"/>
        <v>0</v>
      </c>
      <c r="U482" s="617"/>
      <c r="V482" s="617"/>
      <c r="W482" s="31"/>
      <c r="X482" s="31">
        <f t="shared" si="195"/>
        <v>0</v>
      </c>
      <c r="Z482" s="31"/>
      <c r="AA482" s="31">
        <f t="shared" si="192"/>
        <v>0</v>
      </c>
      <c r="AB482" s="31"/>
      <c r="AC482" s="31">
        <f t="shared" si="189"/>
        <v>0</v>
      </c>
      <c r="AD482" s="617"/>
      <c r="AE482" s="31"/>
      <c r="AF482" s="31">
        <f t="shared" si="193"/>
        <v>0</v>
      </c>
      <c r="AG482" s="31">
        <f t="shared" si="190"/>
        <v>0</v>
      </c>
      <c r="AH482" s="617"/>
      <c r="AI482" s="31">
        <f t="shared" si="196"/>
        <v>0</v>
      </c>
      <c r="AJ482" s="31">
        <f t="shared" si="191"/>
        <v>0</v>
      </c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2:49" s="306" customFormat="1" ht="13" outlineLevel="1">
      <c r="B483" s="562" t="s">
        <v>238</v>
      </c>
      <c r="C483" s="541" t="s">
        <v>2063</v>
      </c>
      <c r="D483" s="158" t="s">
        <v>1746</v>
      </c>
      <c r="E483" s="541" t="s">
        <v>1907</v>
      </c>
      <c r="F483" s="446">
        <v>43451</v>
      </c>
      <c r="G483" s="362" t="s">
        <v>2064</v>
      </c>
      <c r="H483" s="46" t="s">
        <v>24</v>
      </c>
      <c r="I483" s="48">
        <v>4.8</v>
      </c>
      <c r="J483" s="328">
        <v>0</v>
      </c>
      <c r="K483" s="327">
        <v>0</v>
      </c>
      <c r="L483" s="31" t="s">
        <v>1759</v>
      </c>
      <c r="M483" s="31" t="s">
        <v>1703</v>
      </c>
      <c r="N483" s="31" t="s">
        <v>1693</v>
      </c>
      <c r="O483" s="31" t="s">
        <v>1142</v>
      </c>
      <c r="P483" s="31" t="s">
        <v>1142</v>
      </c>
      <c r="Q483" s="31" t="s">
        <v>1155</v>
      </c>
      <c r="R483" s="541" t="s">
        <v>1181</v>
      </c>
      <c r="S483" s="48"/>
      <c r="T483" s="31">
        <f t="shared" si="194"/>
        <v>0</v>
      </c>
      <c r="U483" s="615"/>
      <c r="V483" s="615"/>
      <c r="W483" s="31"/>
      <c r="X483" s="31">
        <f t="shared" si="195"/>
        <v>0</v>
      </c>
      <c r="Z483" s="31"/>
      <c r="AA483" s="31">
        <f t="shared" si="192"/>
        <v>0</v>
      </c>
      <c r="AB483" s="31"/>
      <c r="AC483" s="31">
        <f t="shared" si="189"/>
        <v>0</v>
      </c>
      <c r="AD483" s="615"/>
      <c r="AE483" s="31"/>
      <c r="AF483" s="31">
        <f t="shared" si="193"/>
        <v>0</v>
      </c>
      <c r="AG483" s="31">
        <f t="shared" si="190"/>
        <v>0</v>
      </c>
      <c r="AH483" s="615"/>
      <c r="AI483" s="31">
        <f t="shared" si="196"/>
        <v>0</v>
      </c>
      <c r="AJ483" s="31">
        <f t="shared" si="191"/>
        <v>0</v>
      </c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2:49" s="306" customFormat="1" ht="13" outlineLevel="1">
      <c r="B484" s="564"/>
      <c r="C484" s="543"/>
      <c r="D484" s="158" t="s">
        <v>2065</v>
      </c>
      <c r="E484" s="543"/>
      <c r="F484" s="447"/>
      <c r="G484" s="362" t="s">
        <v>2064</v>
      </c>
      <c r="H484" s="46" t="s">
        <v>24</v>
      </c>
      <c r="I484" s="48">
        <v>85.199999999999989</v>
      </c>
      <c r="J484" s="328">
        <v>360</v>
      </c>
      <c r="K484" s="327">
        <v>0</v>
      </c>
      <c r="L484" s="31" t="s">
        <v>1139</v>
      </c>
      <c r="M484" s="31" t="s">
        <v>1139</v>
      </c>
      <c r="N484" s="31" t="s">
        <v>1140</v>
      </c>
      <c r="O484" s="31" t="s">
        <v>1140</v>
      </c>
      <c r="P484" s="31" t="s">
        <v>1140</v>
      </c>
      <c r="Q484" s="31" t="s">
        <v>1139</v>
      </c>
      <c r="R484" s="543"/>
      <c r="S484" s="48"/>
      <c r="T484" s="31">
        <f t="shared" si="194"/>
        <v>0</v>
      </c>
      <c r="U484" s="617"/>
      <c r="V484" s="617"/>
      <c r="W484" s="31"/>
      <c r="X484" s="31">
        <f t="shared" si="195"/>
        <v>0</v>
      </c>
      <c r="Z484" s="31"/>
      <c r="AA484" s="31">
        <f t="shared" si="192"/>
        <v>0</v>
      </c>
      <c r="AB484" s="31"/>
      <c r="AC484" s="31">
        <f t="shared" si="189"/>
        <v>0</v>
      </c>
      <c r="AD484" s="617"/>
      <c r="AE484" s="31"/>
      <c r="AF484" s="31">
        <f t="shared" si="193"/>
        <v>0</v>
      </c>
      <c r="AG484" s="31">
        <f t="shared" si="190"/>
        <v>0</v>
      </c>
      <c r="AH484" s="617"/>
      <c r="AI484" s="31">
        <f t="shared" si="196"/>
        <v>0</v>
      </c>
      <c r="AJ484" s="31">
        <f t="shared" si="191"/>
        <v>0</v>
      </c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2:49" s="306" customFormat="1" ht="13" outlineLevel="1">
      <c r="B485" s="562" t="s">
        <v>1349</v>
      </c>
      <c r="C485" s="647" t="s">
        <v>1350</v>
      </c>
      <c r="D485" s="38" t="s">
        <v>1746</v>
      </c>
      <c r="E485" s="644" t="s">
        <v>95</v>
      </c>
      <c r="F485" s="446">
        <v>43663</v>
      </c>
      <c r="G485" s="362" t="s">
        <v>2064</v>
      </c>
      <c r="H485" s="46" t="s">
        <v>24</v>
      </c>
      <c r="I485" s="48">
        <v>5</v>
      </c>
      <c r="J485" s="328">
        <v>0</v>
      </c>
      <c r="K485" s="327">
        <v>0</v>
      </c>
      <c r="L485" s="173"/>
      <c r="M485" s="173"/>
      <c r="N485" s="173"/>
      <c r="O485" s="173"/>
      <c r="P485" s="173"/>
      <c r="Q485" s="173"/>
      <c r="R485" s="55"/>
      <c r="S485" s="48"/>
      <c r="T485" s="31">
        <f t="shared" si="194"/>
        <v>0</v>
      </c>
      <c r="U485" s="48"/>
      <c r="V485" s="48"/>
      <c r="W485" s="31"/>
      <c r="X485" s="31">
        <f t="shared" si="195"/>
        <v>0</v>
      </c>
      <c r="Z485" s="31"/>
      <c r="AA485" s="31">
        <f t="shared" si="192"/>
        <v>0</v>
      </c>
      <c r="AB485" s="31"/>
      <c r="AC485" s="31">
        <f t="shared" si="189"/>
        <v>0</v>
      </c>
      <c r="AD485" s="48"/>
      <c r="AE485" s="31"/>
      <c r="AF485" s="31">
        <f t="shared" si="193"/>
        <v>0</v>
      </c>
      <c r="AG485" s="31">
        <f t="shared" si="190"/>
        <v>0</v>
      </c>
      <c r="AH485" s="48"/>
      <c r="AI485" s="31">
        <f t="shared" si="196"/>
        <v>0</v>
      </c>
      <c r="AJ485" s="31">
        <f t="shared" si="191"/>
        <v>0</v>
      </c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2:49" s="306" customFormat="1" ht="13" outlineLevel="1">
      <c r="B486" s="563"/>
      <c r="C486" s="648"/>
      <c r="D486" s="158" t="s">
        <v>2676</v>
      </c>
      <c r="E486" s="645"/>
      <c r="F486" s="497"/>
      <c r="G486" s="362" t="s">
        <v>2064</v>
      </c>
      <c r="H486" s="46" t="s">
        <v>24</v>
      </c>
      <c r="I486" s="48">
        <v>10</v>
      </c>
      <c r="J486" s="328">
        <v>0</v>
      </c>
      <c r="K486" s="327">
        <v>0</v>
      </c>
      <c r="L486" s="173"/>
      <c r="M486" s="173"/>
      <c r="N486" s="173"/>
      <c r="O486" s="173"/>
      <c r="P486" s="173"/>
      <c r="Q486" s="173"/>
      <c r="R486" s="351"/>
      <c r="S486" s="48"/>
      <c r="T486" s="31">
        <f t="shared" ref="T486:T487" si="197">SUMIF(S486,"Y",I486)</f>
        <v>0</v>
      </c>
      <c r="U486" s="363"/>
      <c r="V486" s="363"/>
      <c r="W486" s="31"/>
      <c r="X486" s="31">
        <f t="shared" ref="X486:X487" si="198">T486*W486</f>
        <v>0</v>
      </c>
      <c r="Z486" s="31"/>
      <c r="AA486" s="31">
        <f t="shared" ref="AA486:AA487" si="199">SUMIF(Z486,"Y",K486)*W486</f>
        <v>0</v>
      </c>
      <c r="AB486" s="31"/>
      <c r="AC486" s="31">
        <f t="shared" ref="AC486:AC487" si="200">(I486-AA486)*COUNTIF(AK486:AT486,"L")</f>
        <v>0</v>
      </c>
      <c r="AD486" s="363"/>
      <c r="AE486" s="31"/>
      <c r="AF486" s="31"/>
      <c r="AG486" s="31"/>
      <c r="AH486" s="363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2:49" s="306" customFormat="1" ht="13" outlineLevel="1">
      <c r="B487" s="563"/>
      <c r="C487" s="648"/>
      <c r="D487" s="158" t="s">
        <v>2677</v>
      </c>
      <c r="E487" s="645"/>
      <c r="F487" s="497"/>
      <c r="G487" s="362" t="s">
        <v>2064</v>
      </c>
      <c r="H487" s="46" t="s">
        <v>24</v>
      </c>
      <c r="I487" s="48">
        <v>5</v>
      </c>
      <c r="J487" s="328">
        <v>1440</v>
      </c>
      <c r="K487" s="327">
        <v>0</v>
      </c>
      <c r="L487" s="173"/>
      <c r="M487" s="173"/>
      <c r="N487" s="173"/>
      <c r="O487" s="173"/>
      <c r="P487" s="173"/>
      <c r="Q487" s="173"/>
      <c r="R487" s="351"/>
      <c r="S487" s="48"/>
      <c r="T487" s="31">
        <f t="shared" si="197"/>
        <v>0</v>
      </c>
      <c r="U487" s="363"/>
      <c r="V487" s="363"/>
      <c r="W487" s="31"/>
      <c r="X487" s="31">
        <f t="shared" si="198"/>
        <v>0</v>
      </c>
      <c r="Z487" s="31"/>
      <c r="AA487" s="31">
        <f t="shared" si="199"/>
        <v>0</v>
      </c>
      <c r="AB487" s="31"/>
      <c r="AC487" s="31">
        <f t="shared" si="200"/>
        <v>0</v>
      </c>
      <c r="AD487" s="363"/>
      <c r="AE487" s="31"/>
      <c r="AF487" s="31"/>
      <c r="AG487" s="31"/>
      <c r="AH487" s="363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2:49" s="306" customFormat="1" ht="13" outlineLevel="1">
      <c r="B488" s="564"/>
      <c r="C488" s="649"/>
      <c r="D488" s="158" t="s">
        <v>2678</v>
      </c>
      <c r="E488" s="646"/>
      <c r="F488" s="447"/>
      <c r="G488" s="362" t="s">
        <v>2064</v>
      </c>
      <c r="H488" s="46" t="s">
        <v>24</v>
      </c>
      <c r="I488" s="48">
        <v>5</v>
      </c>
      <c r="J488" s="328">
        <v>0</v>
      </c>
      <c r="K488" s="327">
        <v>0</v>
      </c>
      <c r="L488" s="173"/>
      <c r="M488" s="173"/>
      <c r="N488" s="173"/>
      <c r="O488" s="173"/>
      <c r="P488" s="173"/>
      <c r="Q488" s="173"/>
      <c r="R488" s="351"/>
      <c r="S488" s="48"/>
      <c r="T488" s="31">
        <f t="shared" si="194"/>
        <v>0</v>
      </c>
      <c r="U488" s="363"/>
      <c r="V488" s="363"/>
      <c r="W488" s="31"/>
      <c r="X488" s="31">
        <f t="shared" si="195"/>
        <v>0</v>
      </c>
      <c r="Z488" s="31"/>
      <c r="AA488" s="31">
        <f t="shared" si="192"/>
        <v>0</v>
      </c>
      <c r="AB488" s="31"/>
      <c r="AC488" s="31">
        <f t="shared" si="189"/>
        <v>0</v>
      </c>
      <c r="AD488" s="363"/>
      <c r="AE488" s="31"/>
      <c r="AF488" s="31"/>
      <c r="AG488" s="31"/>
      <c r="AH488" s="363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2:49" s="306" customFormat="1" ht="13" outlineLevel="1">
      <c r="B489" s="562" t="s">
        <v>1351</v>
      </c>
      <c r="C489" s="541" t="s">
        <v>2066</v>
      </c>
      <c r="D489" s="38" t="s">
        <v>1746</v>
      </c>
      <c r="E489" s="541" t="s">
        <v>2058</v>
      </c>
      <c r="F489" s="446">
        <v>43473</v>
      </c>
      <c r="G489" s="362" t="s">
        <v>1908</v>
      </c>
      <c r="H489" s="46" t="s">
        <v>13</v>
      </c>
      <c r="I489" s="48">
        <v>24</v>
      </c>
      <c r="J489" s="328">
        <v>30</v>
      </c>
      <c r="K489" s="327">
        <v>0</v>
      </c>
      <c r="L489" s="31" t="s">
        <v>1759</v>
      </c>
      <c r="M489" s="31" t="s">
        <v>1703</v>
      </c>
      <c r="N489" s="31" t="s">
        <v>1693</v>
      </c>
      <c r="O489" s="31" t="s">
        <v>1155</v>
      </c>
      <c r="P489" s="31" t="s">
        <v>1142</v>
      </c>
      <c r="Q489" s="31" t="s">
        <v>1155</v>
      </c>
      <c r="R489" s="541" t="s">
        <v>1181</v>
      </c>
      <c r="S489" s="48"/>
      <c r="T489" s="31">
        <f t="shared" si="194"/>
        <v>0</v>
      </c>
      <c r="U489" s="615"/>
      <c r="V489" s="615"/>
      <c r="W489" s="31"/>
      <c r="X489" s="31">
        <f t="shared" si="195"/>
        <v>0</v>
      </c>
      <c r="Z489" s="31"/>
      <c r="AA489" s="31">
        <f t="shared" si="192"/>
        <v>0</v>
      </c>
      <c r="AB489" s="31"/>
      <c r="AC489" s="31">
        <f t="shared" si="189"/>
        <v>0</v>
      </c>
      <c r="AD489" s="615"/>
      <c r="AE489" s="31"/>
      <c r="AF489" s="31">
        <f t="shared" ref="AF489:AF516" si="201">IFERROR(COUNTIF(AK310:AT310,"S")/(COUNTIF(AK310:AT310,"V")+COUNTIF(AK310:AT310,"S")),0)</f>
        <v>0</v>
      </c>
      <c r="AG489" s="31">
        <f t="shared" si="190"/>
        <v>0</v>
      </c>
      <c r="AH489" s="615"/>
      <c r="AI489" s="31">
        <f t="shared" si="196"/>
        <v>0</v>
      </c>
      <c r="AJ489" s="31">
        <f t="shared" si="191"/>
        <v>0</v>
      </c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2:49" s="306" customFormat="1" ht="13" outlineLevel="1">
      <c r="B490" s="563"/>
      <c r="C490" s="542"/>
      <c r="D490" s="38" t="s">
        <v>2067</v>
      </c>
      <c r="E490" s="542"/>
      <c r="F490" s="497"/>
      <c r="G490" s="362" t="s">
        <v>1395</v>
      </c>
      <c r="H490" s="46" t="s">
        <v>13</v>
      </c>
      <c r="I490" s="48">
        <v>9.6</v>
      </c>
      <c r="J490" s="328">
        <v>0</v>
      </c>
      <c r="K490" s="327">
        <v>0</v>
      </c>
      <c r="L490" s="31" t="s">
        <v>1155</v>
      </c>
      <c r="M490" s="31" t="s">
        <v>1703</v>
      </c>
      <c r="N490" s="31" t="s">
        <v>1142</v>
      </c>
      <c r="O490" s="31" t="s">
        <v>1155</v>
      </c>
      <c r="P490" s="31" t="s">
        <v>1142</v>
      </c>
      <c r="Q490" s="31" t="s">
        <v>1155</v>
      </c>
      <c r="R490" s="542"/>
      <c r="S490" s="48"/>
      <c r="T490" s="31">
        <f t="shared" si="194"/>
        <v>0</v>
      </c>
      <c r="U490" s="616"/>
      <c r="V490" s="616"/>
      <c r="W490" s="31"/>
      <c r="X490" s="31">
        <f t="shared" si="195"/>
        <v>0</v>
      </c>
      <c r="Z490" s="31"/>
      <c r="AA490" s="31">
        <f t="shared" si="192"/>
        <v>0</v>
      </c>
      <c r="AB490" s="31"/>
      <c r="AC490" s="31">
        <f t="shared" si="189"/>
        <v>0</v>
      </c>
      <c r="AD490" s="616"/>
      <c r="AE490" s="31"/>
      <c r="AF490" s="31">
        <f t="shared" si="201"/>
        <v>0</v>
      </c>
      <c r="AG490" s="31">
        <f t="shared" si="190"/>
        <v>0</v>
      </c>
      <c r="AH490" s="616"/>
      <c r="AI490" s="31">
        <f t="shared" si="196"/>
        <v>0</v>
      </c>
      <c r="AJ490" s="31">
        <f t="shared" si="191"/>
        <v>0</v>
      </c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2:49" s="306" customFormat="1" ht="13" outlineLevel="1">
      <c r="B491" s="563"/>
      <c r="C491" s="542"/>
      <c r="D491" s="38" t="s">
        <v>2068</v>
      </c>
      <c r="E491" s="542"/>
      <c r="F491" s="497"/>
      <c r="G491" s="362" t="s">
        <v>1395</v>
      </c>
      <c r="H491" s="46" t="s">
        <v>13</v>
      </c>
      <c r="I491" s="48">
        <v>4.8</v>
      </c>
      <c r="J491" s="328">
        <v>0</v>
      </c>
      <c r="K491" s="327">
        <v>0</v>
      </c>
      <c r="L491" s="31" t="s">
        <v>1155</v>
      </c>
      <c r="M491" s="31" t="s">
        <v>1695</v>
      </c>
      <c r="N491" s="31" t="s">
        <v>1142</v>
      </c>
      <c r="O491" s="31" t="s">
        <v>1155</v>
      </c>
      <c r="P491" s="31" t="s">
        <v>1693</v>
      </c>
      <c r="Q491" s="31" t="s">
        <v>1155</v>
      </c>
      <c r="R491" s="542"/>
      <c r="S491" s="48"/>
      <c r="T491" s="31">
        <f t="shared" si="194"/>
        <v>0</v>
      </c>
      <c r="U491" s="616"/>
      <c r="V491" s="616"/>
      <c r="W491" s="31"/>
      <c r="X491" s="31">
        <f t="shared" si="195"/>
        <v>0</v>
      </c>
      <c r="Z491" s="31"/>
      <c r="AA491" s="31">
        <f t="shared" si="192"/>
        <v>0</v>
      </c>
      <c r="AB491" s="31"/>
      <c r="AC491" s="31">
        <f t="shared" si="189"/>
        <v>0</v>
      </c>
      <c r="AD491" s="616"/>
      <c r="AE491" s="31"/>
      <c r="AF491" s="31">
        <f t="shared" si="201"/>
        <v>0</v>
      </c>
      <c r="AG491" s="31">
        <f t="shared" si="190"/>
        <v>0</v>
      </c>
      <c r="AH491" s="616"/>
      <c r="AI491" s="31">
        <f t="shared" si="196"/>
        <v>0</v>
      </c>
      <c r="AJ491" s="31">
        <f t="shared" si="191"/>
        <v>0</v>
      </c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2:49" s="306" customFormat="1" ht="13" outlineLevel="1">
      <c r="B492" s="563"/>
      <c r="C492" s="542"/>
      <c r="D492" s="38" t="s">
        <v>2069</v>
      </c>
      <c r="E492" s="542"/>
      <c r="F492" s="497"/>
      <c r="G492" s="362" t="s">
        <v>1395</v>
      </c>
      <c r="H492" s="46" t="s">
        <v>13</v>
      </c>
      <c r="I492" s="48">
        <v>4.8</v>
      </c>
      <c r="J492" s="328">
        <v>0</v>
      </c>
      <c r="K492" s="327">
        <v>0</v>
      </c>
      <c r="L492" s="31" t="s">
        <v>1155</v>
      </c>
      <c r="M492" s="31" t="s">
        <v>1695</v>
      </c>
      <c r="N492" s="31" t="s">
        <v>1142</v>
      </c>
      <c r="O492" s="31" t="s">
        <v>1155</v>
      </c>
      <c r="P492" s="31" t="s">
        <v>1693</v>
      </c>
      <c r="Q492" s="31" t="s">
        <v>1155</v>
      </c>
      <c r="R492" s="542"/>
      <c r="S492" s="48"/>
      <c r="T492" s="31">
        <f t="shared" si="194"/>
        <v>0</v>
      </c>
      <c r="U492" s="616"/>
      <c r="V492" s="616"/>
      <c r="W492" s="31"/>
      <c r="X492" s="31">
        <f t="shared" si="195"/>
        <v>0</v>
      </c>
      <c r="Z492" s="31"/>
      <c r="AA492" s="31">
        <f t="shared" si="192"/>
        <v>0</v>
      </c>
      <c r="AB492" s="31"/>
      <c r="AC492" s="31">
        <f t="shared" si="189"/>
        <v>0</v>
      </c>
      <c r="AD492" s="616"/>
      <c r="AE492" s="31"/>
      <c r="AF492" s="31">
        <f t="shared" si="201"/>
        <v>0</v>
      </c>
      <c r="AG492" s="31">
        <f t="shared" si="190"/>
        <v>0</v>
      </c>
      <c r="AH492" s="616"/>
      <c r="AI492" s="31">
        <f t="shared" si="196"/>
        <v>0</v>
      </c>
      <c r="AJ492" s="31">
        <f t="shared" si="191"/>
        <v>0</v>
      </c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2:49" s="306" customFormat="1" ht="13" outlineLevel="1">
      <c r="B493" s="563"/>
      <c r="C493" s="542"/>
      <c r="D493" s="38" t="s">
        <v>2070</v>
      </c>
      <c r="E493" s="542"/>
      <c r="F493" s="497"/>
      <c r="G493" s="362" t="s">
        <v>1395</v>
      </c>
      <c r="H493" s="46" t="s">
        <v>13</v>
      </c>
      <c r="I493" s="48">
        <v>4.8</v>
      </c>
      <c r="J493" s="328">
        <v>0</v>
      </c>
      <c r="K493" s="327">
        <v>0</v>
      </c>
      <c r="L493" s="31" t="s">
        <v>1155</v>
      </c>
      <c r="M493" s="31" t="s">
        <v>1695</v>
      </c>
      <c r="N493" s="31" t="s">
        <v>1142</v>
      </c>
      <c r="O493" s="31" t="s">
        <v>1155</v>
      </c>
      <c r="P493" s="31" t="s">
        <v>1693</v>
      </c>
      <c r="Q493" s="31" t="s">
        <v>1155</v>
      </c>
      <c r="R493" s="542"/>
      <c r="S493" s="48"/>
      <c r="T493" s="31">
        <f t="shared" si="194"/>
        <v>0</v>
      </c>
      <c r="U493" s="616"/>
      <c r="V493" s="616"/>
      <c r="W493" s="31"/>
      <c r="X493" s="31">
        <f t="shared" si="195"/>
        <v>0</v>
      </c>
      <c r="Z493" s="31"/>
      <c r="AA493" s="31">
        <f t="shared" si="192"/>
        <v>0</v>
      </c>
      <c r="AB493" s="31"/>
      <c r="AC493" s="31">
        <f t="shared" si="189"/>
        <v>0</v>
      </c>
      <c r="AD493" s="616"/>
      <c r="AE493" s="31"/>
      <c r="AF493" s="31">
        <f t="shared" si="201"/>
        <v>0</v>
      </c>
      <c r="AG493" s="31">
        <f t="shared" si="190"/>
        <v>0</v>
      </c>
      <c r="AH493" s="616"/>
      <c r="AI493" s="31">
        <f t="shared" si="196"/>
        <v>0</v>
      </c>
      <c r="AJ493" s="31">
        <f t="shared" si="191"/>
        <v>0</v>
      </c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2:49" s="306" customFormat="1" ht="13" outlineLevel="1">
      <c r="B494" s="563"/>
      <c r="C494" s="542"/>
      <c r="D494" s="38" t="s">
        <v>2071</v>
      </c>
      <c r="E494" s="542"/>
      <c r="F494" s="497"/>
      <c r="G494" s="362" t="s">
        <v>1395</v>
      </c>
      <c r="H494" s="46" t="s">
        <v>13</v>
      </c>
      <c r="I494" s="48">
        <v>100.19999999999999</v>
      </c>
      <c r="J494" s="328">
        <v>0</v>
      </c>
      <c r="K494" s="327">
        <v>0</v>
      </c>
      <c r="L494" s="31" t="s">
        <v>1155</v>
      </c>
      <c r="M494" s="31" t="s">
        <v>1695</v>
      </c>
      <c r="N494" s="31" t="s">
        <v>1142</v>
      </c>
      <c r="O494" s="31" t="s">
        <v>1155</v>
      </c>
      <c r="P494" s="31" t="s">
        <v>1693</v>
      </c>
      <c r="Q494" s="31" t="s">
        <v>1155</v>
      </c>
      <c r="R494" s="542"/>
      <c r="S494" s="48"/>
      <c r="T494" s="31">
        <f t="shared" si="194"/>
        <v>0</v>
      </c>
      <c r="U494" s="616"/>
      <c r="V494" s="616"/>
      <c r="W494" s="31"/>
      <c r="X494" s="31">
        <f t="shared" si="195"/>
        <v>0</v>
      </c>
      <c r="Z494" s="31"/>
      <c r="AA494" s="31">
        <f t="shared" si="192"/>
        <v>0</v>
      </c>
      <c r="AB494" s="31"/>
      <c r="AC494" s="31">
        <f t="shared" si="189"/>
        <v>0</v>
      </c>
      <c r="AD494" s="616"/>
      <c r="AE494" s="31"/>
      <c r="AF494" s="31">
        <f t="shared" si="201"/>
        <v>0</v>
      </c>
      <c r="AG494" s="31">
        <f t="shared" si="190"/>
        <v>0</v>
      </c>
      <c r="AH494" s="616"/>
      <c r="AI494" s="31">
        <f t="shared" si="196"/>
        <v>0</v>
      </c>
      <c r="AJ494" s="31">
        <f t="shared" si="191"/>
        <v>0</v>
      </c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2:49" s="306" customFormat="1" ht="13" outlineLevel="1">
      <c r="B495" s="563"/>
      <c r="C495" s="542"/>
      <c r="D495" s="38" t="s">
        <v>2072</v>
      </c>
      <c r="E495" s="542"/>
      <c r="F495" s="497"/>
      <c r="G495" s="362" t="s">
        <v>1395</v>
      </c>
      <c r="H495" s="46" t="s">
        <v>24</v>
      </c>
      <c r="I495" s="48">
        <v>4.8</v>
      </c>
      <c r="J495" s="328">
        <v>0</v>
      </c>
      <c r="K495" s="327">
        <v>0</v>
      </c>
      <c r="L495" s="31" t="s">
        <v>1155</v>
      </c>
      <c r="M495" s="31" t="s">
        <v>1695</v>
      </c>
      <c r="N495" s="31" t="s">
        <v>1142</v>
      </c>
      <c r="O495" s="31" t="s">
        <v>1155</v>
      </c>
      <c r="P495" s="31" t="s">
        <v>1693</v>
      </c>
      <c r="Q495" s="31" t="s">
        <v>1155</v>
      </c>
      <c r="R495" s="542"/>
      <c r="S495" s="48"/>
      <c r="T495" s="31">
        <f t="shared" si="194"/>
        <v>0</v>
      </c>
      <c r="U495" s="616"/>
      <c r="V495" s="616"/>
      <c r="W495" s="31"/>
      <c r="X495" s="31">
        <f t="shared" si="195"/>
        <v>0</v>
      </c>
      <c r="Z495" s="31"/>
      <c r="AA495" s="31">
        <f t="shared" si="192"/>
        <v>0</v>
      </c>
      <c r="AB495" s="31"/>
      <c r="AC495" s="31">
        <f t="shared" si="189"/>
        <v>0</v>
      </c>
      <c r="AD495" s="616"/>
      <c r="AE495" s="31"/>
      <c r="AF495" s="31">
        <f t="shared" si="201"/>
        <v>0</v>
      </c>
      <c r="AG495" s="31">
        <f t="shared" si="190"/>
        <v>0</v>
      </c>
      <c r="AH495" s="616"/>
      <c r="AI495" s="31">
        <f t="shared" si="196"/>
        <v>0</v>
      </c>
      <c r="AJ495" s="31">
        <f t="shared" si="191"/>
        <v>0</v>
      </c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2:49" s="306" customFormat="1" ht="13" outlineLevel="1">
      <c r="B496" s="563"/>
      <c r="C496" s="542"/>
      <c r="D496" s="38" t="s">
        <v>2073</v>
      </c>
      <c r="E496" s="542"/>
      <c r="F496" s="497"/>
      <c r="G496" s="362" t="s">
        <v>1395</v>
      </c>
      <c r="H496" s="46" t="s">
        <v>24</v>
      </c>
      <c r="I496" s="48">
        <v>4.8</v>
      </c>
      <c r="J496" s="328">
        <v>0</v>
      </c>
      <c r="K496" s="327">
        <v>0</v>
      </c>
      <c r="L496" s="31" t="s">
        <v>1155</v>
      </c>
      <c r="M496" s="31" t="s">
        <v>1695</v>
      </c>
      <c r="N496" s="31" t="s">
        <v>1142</v>
      </c>
      <c r="O496" s="31" t="s">
        <v>1155</v>
      </c>
      <c r="P496" s="31" t="s">
        <v>1693</v>
      </c>
      <c r="Q496" s="31" t="s">
        <v>1155</v>
      </c>
      <c r="R496" s="542"/>
      <c r="S496" s="48"/>
      <c r="T496" s="31">
        <f t="shared" si="194"/>
        <v>0</v>
      </c>
      <c r="U496" s="616"/>
      <c r="V496" s="616"/>
      <c r="W496" s="31"/>
      <c r="X496" s="31">
        <f t="shared" si="195"/>
        <v>0</v>
      </c>
      <c r="Z496" s="31"/>
      <c r="AA496" s="31">
        <f t="shared" si="192"/>
        <v>0</v>
      </c>
      <c r="AB496" s="31"/>
      <c r="AC496" s="31">
        <f t="shared" si="189"/>
        <v>0</v>
      </c>
      <c r="AD496" s="616"/>
      <c r="AE496" s="31"/>
      <c r="AF496" s="31">
        <f t="shared" si="201"/>
        <v>0</v>
      </c>
      <c r="AG496" s="31">
        <f t="shared" si="190"/>
        <v>0</v>
      </c>
      <c r="AH496" s="616"/>
      <c r="AI496" s="31">
        <f t="shared" si="196"/>
        <v>0</v>
      </c>
      <c r="AJ496" s="31">
        <f t="shared" si="191"/>
        <v>0</v>
      </c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2:49" s="306" customFormat="1" ht="13" outlineLevel="1">
      <c r="B497" s="563"/>
      <c r="C497" s="542"/>
      <c r="D497" s="38" t="s">
        <v>2074</v>
      </c>
      <c r="E497" s="542"/>
      <c r="F497" s="497"/>
      <c r="G497" s="362" t="s">
        <v>1395</v>
      </c>
      <c r="H497" s="46" t="s">
        <v>24</v>
      </c>
      <c r="I497" s="48">
        <v>9.6</v>
      </c>
      <c r="J497" s="328">
        <v>0</v>
      </c>
      <c r="K497" s="327">
        <v>0</v>
      </c>
      <c r="L497" s="31" t="s">
        <v>1155</v>
      </c>
      <c r="M497" s="31" t="s">
        <v>1695</v>
      </c>
      <c r="N497" s="31" t="s">
        <v>1142</v>
      </c>
      <c r="O497" s="31" t="s">
        <v>1155</v>
      </c>
      <c r="P497" s="31" t="s">
        <v>1693</v>
      </c>
      <c r="Q497" s="31" t="s">
        <v>1155</v>
      </c>
      <c r="R497" s="542"/>
      <c r="S497" s="48"/>
      <c r="T497" s="31">
        <f t="shared" si="194"/>
        <v>0</v>
      </c>
      <c r="U497" s="616"/>
      <c r="V497" s="616"/>
      <c r="W497" s="31"/>
      <c r="X497" s="31">
        <f t="shared" si="195"/>
        <v>0</v>
      </c>
      <c r="Z497" s="31"/>
      <c r="AA497" s="31">
        <f t="shared" si="192"/>
        <v>0</v>
      </c>
      <c r="AB497" s="31"/>
      <c r="AC497" s="31">
        <f t="shared" si="189"/>
        <v>0</v>
      </c>
      <c r="AD497" s="616"/>
      <c r="AE497" s="31"/>
      <c r="AF497" s="31">
        <f t="shared" si="201"/>
        <v>0</v>
      </c>
      <c r="AG497" s="31">
        <f t="shared" si="190"/>
        <v>0</v>
      </c>
      <c r="AH497" s="616"/>
      <c r="AI497" s="31">
        <f t="shared" si="196"/>
        <v>0</v>
      </c>
      <c r="AJ497" s="31">
        <f t="shared" si="191"/>
        <v>0</v>
      </c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2:49" s="306" customFormat="1" ht="13" outlineLevel="1">
      <c r="B498" s="563"/>
      <c r="C498" s="542"/>
      <c r="D498" s="38" t="s">
        <v>2075</v>
      </c>
      <c r="E498" s="542"/>
      <c r="F498" s="497"/>
      <c r="G498" s="362" t="s">
        <v>1395</v>
      </c>
      <c r="H498" s="46" t="s">
        <v>24</v>
      </c>
      <c r="I498" s="48">
        <v>9.6</v>
      </c>
      <c r="J498" s="328">
        <v>0</v>
      </c>
      <c r="K498" s="327">
        <v>0</v>
      </c>
      <c r="L498" s="31" t="s">
        <v>1155</v>
      </c>
      <c r="M498" s="31" t="s">
        <v>1695</v>
      </c>
      <c r="N498" s="31" t="s">
        <v>1142</v>
      </c>
      <c r="O498" s="31" t="s">
        <v>1155</v>
      </c>
      <c r="P498" s="31" t="s">
        <v>1693</v>
      </c>
      <c r="Q498" s="31" t="s">
        <v>1155</v>
      </c>
      <c r="R498" s="542"/>
      <c r="S498" s="48"/>
      <c r="T498" s="31">
        <f t="shared" si="194"/>
        <v>0</v>
      </c>
      <c r="U498" s="616"/>
      <c r="V498" s="616"/>
      <c r="W498" s="31"/>
      <c r="X498" s="31">
        <f t="shared" si="195"/>
        <v>0</v>
      </c>
      <c r="Z498" s="31"/>
      <c r="AA498" s="31">
        <f t="shared" si="192"/>
        <v>0</v>
      </c>
      <c r="AB498" s="31"/>
      <c r="AC498" s="31">
        <f t="shared" si="189"/>
        <v>0</v>
      </c>
      <c r="AD498" s="616"/>
      <c r="AE498" s="31"/>
      <c r="AF498" s="31">
        <f t="shared" si="201"/>
        <v>0</v>
      </c>
      <c r="AG498" s="31">
        <f t="shared" si="190"/>
        <v>0</v>
      </c>
      <c r="AH498" s="616"/>
      <c r="AI498" s="31">
        <f t="shared" si="196"/>
        <v>0</v>
      </c>
      <c r="AJ498" s="31">
        <f t="shared" si="191"/>
        <v>0</v>
      </c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2:49" s="306" customFormat="1" ht="13" outlineLevel="1">
      <c r="B499" s="563"/>
      <c r="C499" s="542"/>
      <c r="D499" s="38" t="s">
        <v>2076</v>
      </c>
      <c r="E499" s="542"/>
      <c r="F499" s="497"/>
      <c r="G499" s="362" t="s">
        <v>1395</v>
      </c>
      <c r="H499" s="46" t="s">
        <v>24</v>
      </c>
      <c r="I499" s="48">
        <v>4.8</v>
      </c>
      <c r="J499" s="328">
        <v>0</v>
      </c>
      <c r="K499" s="327">
        <v>0</v>
      </c>
      <c r="L499" s="31" t="s">
        <v>1155</v>
      </c>
      <c r="M499" s="31" t="s">
        <v>1695</v>
      </c>
      <c r="N499" s="31" t="s">
        <v>1142</v>
      </c>
      <c r="O499" s="31" t="s">
        <v>1155</v>
      </c>
      <c r="P499" s="31" t="s">
        <v>1693</v>
      </c>
      <c r="Q499" s="31" t="s">
        <v>1155</v>
      </c>
      <c r="R499" s="542"/>
      <c r="S499" s="48"/>
      <c r="T499" s="31">
        <f t="shared" si="194"/>
        <v>0</v>
      </c>
      <c r="U499" s="616"/>
      <c r="V499" s="616"/>
      <c r="W499" s="31"/>
      <c r="X499" s="31">
        <f t="shared" si="195"/>
        <v>0</v>
      </c>
      <c r="Z499" s="31"/>
      <c r="AA499" s="31">
        <f t="shared" si="192"/>
        <v>0</v>
      </c>
      <c r="AB499" s="31"/>
      <c r="AC499" s="31">
        <f t="shared" si="189"/>
        <v>0</v>
      </c>
      <c r="AD499" s="616"/>
      <c r="AE499" s="31"/>
      <c r="AF499" s="31">
        <f t="shared" si="201"/>
        <v>0</v>
      </c>
      <c r="AG499" s="31">
        <f t="shared" si="190"/>
        <v>0</v>
      </c>
      <c r="AH499" s="616"/>
      <c r="AI499" s="31">
        <f t="shared" si="196"/>
        <v>0</v>
      </c>
      <c r="AJ499" s="31">
        <f t="shared" si="191"/>
        <v>0</v>
      </c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2:49" s="306" customFormat="1" ht="13" outlineLevel="1">
      <c r="B500" s="563"/>
      <c r="C500" s="542"/>
      <c r="D500" s="38" t="s">
        <v>2077</v>
      </c>
      <c r="E500" s="542"/>
      <c r="F500" s="497"/>
      <c r="G500" s="362" t="s">
        <v>1395</v>
      </c>
      <c r="H500" s="46" t="s">
        <v>24</v>
      </c>
      <c r="I500" s="48">
        <v>4.8</v>
      </c>
      <c r="J500" s="328">
        <v>0</v>
      </c>
      <c r="K500" s="327">
        <v>0</v>
      </c>
      <c r="L500" s="31" t="s">
        <v>1695</v>
      </c>
      <c r="M500" s="31" t="s">
        <v>1691</v>
      </c>
      <c r="N500" s="31" t="s">
        <v>1761</v>
      </c>
      <c r="O500" s="31" t="s">
        <v>1703</v>
      </c>
      <c r="P500" s="31" t="s">
        <v>1693</v>
      </c>
      <c r="Q500" s="31" t="s">
        <v>1155</v>
      </c>
      <c r="R500" s="542"/>
      <c r="S500" s="48"/>
      <c r="T500" s="31">
        <f t="shared" si="194"/>
        <v>0</v>
      </c>
      <c r="U500" s="616"/>
      <c r="V500" s="616"/>
      <c r="W500" s="31"/>
      <c r="X500" s="31">
        <f t="shared" si="195"/>
        <v>0</v>
      </c>
      <c r="Z500" s="31"/>
      <c r="AA500" s="31">
        <f t="shared" si="192"/>
        <v>0</v>
      </c>
      <c r="AB500" s="31"/>
      <c r="AC500" s="31">
        <f t="shared" si="189"/>
        <v>0</v>
      </c>
      <c r="AD500" s="616"/>
      <c r="AE500" s="31"/>
      <c r="AF500" s="31">
        <f t="shared" si="201"/>
        <v>0</v>
      </c>
      <c r="AG500" s="31">
        <f t="shared" si="190"/>
        <v>0</v>
      </c>
      <c r="AH500" s="616"/>
      <c r="AI500" s="31">
        <f t="shared" si="196"/>
        <v>0</v>
      </c>
      <c r="AJ500" s="31">
        <f t="shared" si="191"/>
        <v>0</v>
      </c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2:49" s="306" customFormat="1" ht="13" outlineLevel="1">
      <c r="B501" s="563"/>
      <c r="C501" s="542"/>
      <c r="D501" s="38" t="s">
        <v>2078</v>
      </c>
      <c r="E501" s="542"/>
      <c r="F501" s="497"/>
      <c r="G501" s="362" t="s">
        <v>1395</v>
      </c>
      <c r="H501" s="46" t="s">
        <v>24</v>
      </c>
      <c r="I501" s="48">
        <v>4.8</v>
      </c>
      <c r="J501" s="328">
        <v>0</v>
      </c>
      <c r="K501" s="327">
        <v>0</v>
      </c>
      <c r="L501" s="31" t="s">
        <v>1695</v>
      </c>
      <c r="M501" s="31" t="s">
        <v>1691</v>
      </c>
      <c r="N501" s="31" t="s">
        <v>1761</v>
      </c>
      <c r="O501" s="31" t="s">
        <v>1703</v>
      </c>
      <c r="P501" s="31" t="s">
        <v>1693</v>
      </c>
      <c r="Q501" s="31" t="s">
        <v>1155</v>
      </c>
      <c r="R501" s="542"/>
      <c r="S501" s="48"/>
      <c r="T501" s="31">
        <f t="shared" si="194"/>
        <v>0</v>
      </c>
      <c r="U501" s="616"/>
      <c r="V501" s="616"/>
      <c r="W501" s="31"/>
      <c r="X501" s="31">
        <f t="shared" si="195"/>
        <v>0</v>
      </c>
      <c r="Z501" s="31"/>
      <c r="AA501" s="31">
        <f t="shared" si="192"/>
        <v>0</v>
      </c>
      <c r="AB501" s="31"/>
      <c r="AC501" s="31">
        <f t="shared" si="189"/>
        <v>0</v>
      </c>
      <c r="AD501" s="616"/>
      <c r="AE501" s="31"/>
      <c r="AF501" s="31">
        <f t="shared" si="201"/>
        <v>0</v>
      </c>
      <c r="AG501" s="31">
        <f t="shared" si="190"/>
        <v>0</v>
      </c>
      <c r="AH501" s="616"/>
      <c r="AI501" s="31">
        <f t="shared" si="196"/>
        <v>0</v>
      </c>
      <c r="AJ501" s="31">
        <f t="shared" si="191"/>
        <v>0</v>
      </c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2:49" s="306" customFormat="1" ht="13" outlineLevel="1">
      <c r="B502" s="563"/>
      <c r="C502" s="542"/>
      <c r="D502" s="38" t="s">
        <v>2079</v>
      </c>
      <c r="E502" s="542"/>
      <c r="F502" s="497"/>
      <c r="G502" s="362" t="s">
        <v>1395</v>
      </c>
      <c r="H502" s="46" t="s">
        <v>24</v>
      </c>
      <c r="I502" s="48">
        <v>4.8</v>
      </c>
      <c r="J502" s="328">
        <v>0</v>
      </c>
      <c r="K502" s="327">
        <v>0</v>
      </c>
      <c r="L502" s="31" t="s">
        <v>1695</v>
      </c>
      <c r="M502" s="31" t="s">
        <v>1691</v>
      </c>
      <c r="N502" s="31" t="s">
        <v>1761</v>
      </c>
      <c r="O502" s="31" t="s">
        <v>1703</v>
      </c>
      <c r="P502" s="31" t="s">
        <v>1693</v>
      </c>
      <c r="Q502" s="31" t="s">
        <v>1155</v>
      </c>
      <c r="R502" s="542"/>
      <c r="S502" s="48"/>
      <c r="T502" s="31">
        <f t="shared" si="194"/>
        <v>0</v>
      </c>
      <c r="U502" s="616"/>
      <c r="V502" s="616"/>
      <c r="W502" s="31"/>
      <c r="X502" s="31">
        <f t="shared" si="195"/>
        <v>0</v>
      </c>
      <c r="Z502" s="31"/>
      <c r="AA502" s="31">
        <f t="shared" si="192"/>
        <v>0</v>
      </c>
      <c r="AB502" s="31"/>
      <c r="AC502" s="31">
        <f t="shared" si="189"/>
        <v>0</v>
      </c>
      <c r="AD502" s="616"/>
      <c r="AE502" s="31"/>
      <c r="AF502" s="31">
        <f t="shared" si="201"/>
        <v>0</v>
      </c>
      <c r="AG502" s="31">
        <f t="shared" si="190"/>
        <v>0</v>
      </c>
      <c r="AH502" s="616"/>
      <c r="AI502" s="31">
        <f t="shared" si="196"/>
        <v>0</v>
      </c>
      <c r="AJ502" s="31">
        <f t="shared" si="191"/>
        <v>0</v>
      </c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2:49" s="306" customFormat="1" ht="13" outlineLevel="1">
      <c r="B503" s="563"/>
      <c r="C503" s="542"/>
      <c r="D503" s="38" t="s">
        <v>2080</v>
      </c>
      <c r="E503" s="542"/>
      <c r="F503" s="497"/>
      <c r="G503" s="362" t="s">
        <v>1395</v>
      </c>
      <c r="H503" s="46" t="s">
        <v>24</v>
      </c>
      <c r="I503" s="48">
        <v>4.8</v>
      </c>
      <c r="J503" s="328">
        <v>0</v>
      </c>
      <c r="K503" s="327">
        <v>0</v>
      </c>
      <c r="L503" s="31" t="s">
        <v>1695</v>
      </c>
      <c r="M503" s="31" t="s">
        <v>1691</v>
      </c>
      <c r="N503" s="31" t="s">
        <v>1761</v>
      </c>
      <c r="O503" s="31" t="s">
        <v>1703</v>
      </c>
      <c r="P503" s="31" t="s">
        <v>1693</v>
      </c>
      <c r="Q503" s="31" t="s">
        <v>1155</v>
      </c>
      <c r="R503" s="542"/>
      <c r="S503" s="48"/>
      <c r="T503" s="31">
        <f t="shared" si="194"/>
        <v>0</v>
      </c>
      <c r="U503" s="616"/>
      <c r="V503" s="616"/>
      <c r="W503" s="31"/>
      <c r="X503" s="31">
        <f t="shared" si="195"/>
        <v>0</v>
      </c>
      <c r="Z503" s="31"/>
      <c r="AA503" s="31">
        <f t="shared" si="192"/>
        <v>0</v>
      </c>
      <c r="AB503" s="31"/>
      <c r="AC503" s="31">
        <f t="shared" si="189"/>
        <v>0</v>
      </c>
      <c r="AD503" s="616"/>
      <c r="AE503" s="31"/>
      <c r="AF503" s="31">
        <f t="shared" si="201"/>
        <v>0</v>
      </c>
      <c r="AG503" s="31">
        <f t="shared" si="190"/>
        <v>0</v>
      </c>
      <c r="AH503" s="616"/>
      <c r="AI503" s="31">
        <f t="shared" si="196"/>
        <v>0</v>
      </c>
      <c r="AJ503" s="31">
        <f t="shared" si="191"/>
        <v>0</v>
      </c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2:49" s="306" customFormat="1" ht="13" outlineLevel="1">
      <c r="B504" s="563"/>
      <c r="C504" s="542"/>
      <c r="D504" s="38" t="s">
        <v>2081</v>
      </c>
      <c r="E504" s="542"/>
      <c r="F504" s="497"/>
      <c r="G504" s="362" t="s">
        <v>1395</v>
      </c>
      <c r="H504" s="46" t="s">
        <v>24</v>
      </c>
      <c r="I504" s="48">
        <v>4.8</v>
      </c>
      <c r="J504" s="328">
        <v>720</v>
      </c>
      <c r="K504" s="327">
        <v>0</v>
      </c>
      <c r="L504" s="31" t="s">
        <v>1695</v>
      </c>
      <c r="M504" s="31" t="s">
        <v>1691</v>
      </c>
      <c r="N504" s="31" t="s">
        <v>1761</v>
      </c>
      <c r="O504" s="31" t="s">
        <v>1703</v>
      </c>
      <c r="P504" s="31" t="s">
        <v>1693</v>
      </c>
      <c r="Q504" s="31" t="s">
        <v>1142</v>
      </c>
      <c r="R504" s="542"/>
      <c r="S504" s="48"/>
      <c r="T504" s="31">
        <f t="shared" si="194"/>
        <v>0</v>
      </c>
      <c r="U504" s="616"/>
      <c r="V504" s="616"/>
      <c r="W504" s="31"/>
      <c r="X504" s="31">
        <f t="shared" si="195"/>
        <v>0</v>
      </c>
      <c r="Z504" s="31"/>
      <c r="AA504" s="31">
        <f t="shared" si="192"/>
        <v>0</v>
      </c>
      <c r="AB504" s="31"/>
      <c r="AC504" s="31">
        <f t="shared" si="189"/>
        <v>0</v>
      </c>
      <c r="AD504" s="616"/>
      <c r="AE504" s="31"/>
      <c r="AF504" s="31">
        <f t="shared" si="201"/>
        <v>0</v>
      </c>
      <c r="AG504" s="31">
        <f t="shared" si="190"/>
        <v>0</v>
      </c>
      <c r="AH504" s="616"/>
      <c r="AI504" s="31">
        <f t="shared" si="196"/>
        <v>0</v>
      </c>
      <c r="AJ504" s="31">
        <f t="shared" si="191"/>
        <v>0</v>
      </c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2:49" s="306" customFormat="1" ht="13" outlineLevel="1">
      <c r="B505" s="563"/>
      <c r="C505" s="542"/>
      <c r="D505" s="38" t="s">
        <v>2082</v>
      </c>
      <c r="E505" s="542"/>
      <c r="F505" s="497"/>
      <c r="G505" s="362" t="s">
        <v>1395</v>
      </c>
      <c r="H505" s="46" t="s">
        <v>24</v>
      </c>
      <c r="I505" s="48">
        <v>4.8</v>
      </c>
      <c r="J505" s="328">
        <v>720</v>
      </c>
      <c r="K505" s="327">
        <v>0</v>
      </c>
      <c r="L505" s="31" t="s">
        <v>1695</v>
      </c>
      <c r="M505" s="31" t="s">
        <v>1691</v>
      </c>
      <c r="N505" s="31" t="s">
        <v>1761</v>
      </c>
      <c r="O505" s="31" t="s">
        <v>1703</v>
      </c>
      <c r="P505" s="31" t="s">
        <v>1693</v>
      </c>
      <c r="Q505" s="31" t="s">
        <v>1142</v>
      </c>
      <c r="R505" s="542"/>
      <c r="S505" s="48"/>
      <c r="T505" s="31">
        <f t="shared" si="194"/>
        <v>0</v>
      </c>
      <c r="U505" s="616"/>
      <c r="V505" s="616"/>
      <c r="W505" s="31"/>
      <c r="X505" s="31">
        <f t="shared" si="195"/>
        <v>0</v>
      </c>
      <c r="Z505" s="31"/>
      <c r="AA505" s="31">
        <f t="shared" si="192"/>
        <v>0</v>
      </c>
      <c r="AB505" s="31"/>
      <c r="AC505" s="31">
        <f t="shared" si="189"/>
        <v>0</v>
      </c>
      <c r="AD505" s="616"/>
      <c r="AE505" s="31"/>
      <c r="AF505" s="31">
        <f t="shared" si="201"/>
        <v>0</v>
      </c>
      <c r="AG505" s="31">
        <f t="shared" si="190"/>
        <v>0</v>
      </c>
      <c r="AH505" s="616"/>
      <c r="AI505" s="31">
        <f t="shared" si="196"/>
        <v>0</v>
      </c>
      <c r="AJ505" s="31">
        <f t="shared" si="191"/>
        <v>0</v>
      </c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2:49" s="306" customFormat="1" ht="13" outlineLevel="1">
      <c r="B506" s="563"/>
      <c r="C506" s="542"/>
      <c r="D506" s="38" t="s">
        <v>2083</v>
      </c>
      <c r="E506" s="542"/>
      <c r="F506" s="497"/>
      <c r="G506" s="362" t="s">
        <v>1395</v>
      </c>
      <c r="H506" s="46" t="s">
        <v>24</v>
      </c>
      <c r="I506" s="48">
        <v>4.8</v>
      </c>
      <c r="J506" s="328">
        <v>720</v>
      </c>
      <c r="K506" s="327">
        <v>0</v>
      </c>
      <c r="L506" s="31" t="s">
        <v>1759</v>
      </c>
      <c r="M506" s="31" t="s">
        <v>1155</v>
      </c>
      <c r="N506" s="31" t="s">
        <v>1142</v>
      </c>
      <c r="O506" s="31" t="s">
        <v>1155</v>
      </c>
      <c r="P506" s="31" t="s">
        <v>1142</v>
      </c>
      <c r="Q506" s="31" t="s">
        <v>1142</v>
      </c>
      <c r="R506" s="542"/>
      <c r="S506" s="48"/>
      <c r="T506" s="31">
        <f t="shared" si="194"/>
        <v>0</v>
      </c>
      <c r="U506" s="616"/>
      <c r="V506" s="616"/>
      <c r="W506" s="31"/>
      <c r="X506" s="31">
        <f t="shared" si="195"/>
        <v>0</v>
      </c>
      <c r="Z506" s="31"/>
      <c r="AA506" s="31">
        <f t="shared" si="192"/>
        <v>0</v>
      </c>
      <c r="AB506" s="31"/>
      <c r="AC506" s="31">
        <f t="shared" si="189"/>
        <v>0</v>
      </c>
      <c r="AD506" s="616"/>
      <c r="AE506" s="31"/>
      <c r="AF506" s="31">
        <f t="shared" si="201"/>
        <v>0</v>
      </c>
      <c r="AG506" s="31">
        <f t="shared" si="190"/>
        <v>0</v>
      </c>
      <c r="AH506" s="616"/>
      <c r="AI506" s="31">
        <f t="shared" si="196"/>
        <v>0</v>
      </c>
      <c r="AJ506" s="31">
        <f t="shared" si="191"/>
        <v>0</v>
      </c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2:49" s="306" customFormat="1" ht="26" outlineLevel="1">
      <c r="B507" s="563"/>
      <c r="C507" s="542"/>
      <c r="D507" s="38" t="s">
        <v>2084</v>
      </c>
      <c r="E507" s="542"/>
      <c r="F507" s="497"/>
      <c r="G507" s="362" t="s">
        <v>1395</v>
      </c>
      <c r="H507" s="46" t="s">
        <v>24</v>
      </c>
      <c r="I507" s="48">
        <v>4.8</v>
      </c>
      <c r="J507" s="328">
        <v>720</v>
      </c>
      <c r="K507" s="327">
        <v>0</v>
      </c>
      <c r="L507" s="31" t="s">
        <v>1759</v>
      </c>
      <c r="M507" s="31" t="s">
        <v>1155</v>
      </c>
      <c r="N507" s="31" t="s">
        <v>1142</v>
      </c>
      <c r="O507" s="31" t="s">
        <v>1155</v>
      </c>
      <c r="P507" s="31" t="s">
        <v>1142</v>
      </c>
      <c r="Q507" s="31" t="s">
        <v>1142</v>
      </c>
      <c r="R507" s="542"/>
      <c r="S507" s="48"/>
      <c r="T507" s="31">
        <f t="shared" si="194"/>
        <v>0</v>
      </c>
      <c r="U507" s="616"/>
      <c r="V507" s="616"/>
      <c r="W507" s="31"/>
      <c r="X507" s="31">
        <f t="shared" si="195"/>
        <v>0</v>
      </c>
      <c r="Z507" s="31"/>
      <c r="AA507" s="31">
        <f t="shared" si="192"/>
        <v>0</v>
      </c>
      <c r="AB507" s="31"/>
      <c r="AC507" s="31">
        <f t="shared" si="189"/>
        <v>0</v>
      </c>
      <c r="AD507" s="616"/>
      <c r="AE507" s="31"/>
      <c r="AF507" s="31">
        <f t="shared" si="201"/>
        <v>0</v>
      </c>
      <c r="AG507" s="31">
        <f t="shared" si="190"/>
        <v>0</v>
      </c>
      <c r="AH507" s="616"/>
      <c r="AI507" s="31">
        <f t="shared" si="196"/>
        <v>0</v>
      </c>
      <c r="AJ507" s="31">
        <f t="shared" si="191"/>
        <v>0</v>
      </c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2:49" s="306" customFormat="1" ht="13" outlineLevel="1">
      <c r="B508" s="564"/>
      <c r="C508" s="543"/>
      <c r="D508" s="38" t="s">
        <v>2085</v>
      </c>
      <c r="E508" s="543"/>
      <c r="F508" s="447"/>
      <c r="G508" s="362" t="s">
        <v>1395</v>
      </c>
      <c r="H508" s="46" t="s">
        <v>24</v>
      </c>
      <c r="I508" s="48">
        <v>9.6</v>
      </c>
      <c r="J508" s="328">
        <v>600</v>
      </c>
      <c r="K508" s="327">
        <v>0</v>
      </c>
      <c r="L508" s="31" t="s">
        <v>1759</v>
      </c>
      <c r="M508" s="31" t="s">
        <v>1155</v>
      </c>
      <c r="N508" s="31" t="s">
        <v>1142</v>
      </c>
      <c r="O508" s="31" t="s">
        <v>1155</v>
      </c>
      <c r="P508" s="31" t="s">
        <v>1142</v>
      </c>
      <c r="Q508" s="31" t="s">
        <v>1142</v>
      </c>
      <c r="R508" s="543"/>
      <c r="S508" s="48"/>
      <c r="T508" s="31">
        <f t="shared" si="194"/>
        <v>0</v>
      </c>
      <c r="U508" s="617"/>
      <c r="V508" s="617"/>
      <c r="W508" s="31"/>
      <c r="X508" s="31">
        <f t="shared" si="195"/>
        <v>0</v>
      </c>
      <c r="Z508" s="31"/>
      <c r="AA508" s="31">
        <f t="shared" si="192"/>
        <v>0</v>
      </c>
      <c r="AB508" s="31"/>
      <c r="AC508" s="31">
        <f t="shared" si="189"/>
        <v>0</v>
      </c>
      <c r="AD508" s="617"/>
      <c r="AE508" s="31"/>
      <c r="AF508" s="31">
        <f t="shared" si="201"/>
        <v>0</v>
      </c>
      <c r="AG508" s="31">
        <f t="shared" si="190"/>
        <v>0</v>
      </c>
      <c r="AH508" s="617"/>
      <c r="AI508" s="31">
        <f t="shared" si="196"/>
        <v>0</v>
      </c>
      <c r="AJ508" s="31">
        <f t="shared" si="191"/>
        <v>0</v>
      </c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2:49" s="306" customFormat="1" ht="13.75" customHeight="1" outlineLevel="1">
      <c r="B509" s="562" t="s">
        <v>1005</v>
      </c>
      <c r="C509" s="541" t="s">
        <v>2086</v>
      </c>
      <c r="D509" s="38" t="s">
        <v>1690</v>
      </c>
      <c r="E509" s="541" t="s">
        <v>2087</v>
      </c>
      <c r="F509" s="446">
        <v>43675</v>
      </c>
      <c r="G509" s="362" t="s">
        <v>1395</v>
      </c>
      <c r="H509" s="46" t="s">
        <v>13</v>
      </c>
      <c r="I509" s="51">
        <v>9.6</v>
      </c>
      <c r="J509" s="328">
        <v>1</v>
      </c>
      <c r="K509" s="327">
        <v>0</v>
      </c>
      <c r="L509" s="173"/>
      <c r="M509" s="173"/>
      <c r="N509" s="173"/>
      <c r="O509" s="173"/>
      <c r="P509" s="173"/>
      <c r="Q509" s="173" t="s">
        <v>1155</v>
      </c>
      <c r="R509" s="541" t="s">
        <v>1596</v>
      </c>
      <c r="S509" s="48"/>
      <c r="T509" s="31">
        <f t="shared" si="194"/>
        <v>0</v>
      </c>
      <c r="U509" s="615"/>
      <c r="V509" s="615"/>
      <c r="W509" s="31"/>
      <c r="X509" s="31">
        <f t="shared" si="195"/>
        <v>0</v>
      </c>
      <c r="Z509" s="31"/>
      <c r="AA509" s="31">
        <f t="shared" si="192"/>
        <v>0</v>
      </c>
      <c r="AB509" s="31"/>
      <c r="AC509" s="31">
        <f t="shared" si="189"/>
        <v>0</v>
      </c>
      <c r="AD509" s="615"/>
      <c r="AE509" s="31"/>
      <c r="AF509" s="31">
        <f t="shared" si="201"/>
        <v>0</v>
      </c>
      <c r="AG509" s="31">
        <f t="shared" si="190"/>
        <v>0</v>
      </c>
      <c r="AH509" s="615"/>
      <c r="AI509" s="31">
        <f t="shared" si="196"/>
        <v>0</v>
      </c>
      <c r="AJ509" s="31">
        <f t="shared" si="191"/>
        <v>0</v>
      </c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2:49" s="306" customFormat="1" ht="13" outlineLevel="1">
      <c r="B510" s="563"/>
      <c r="C510" s="542"/>
      <c r="D510" s="38" t="s">
        <v>2088</v>
      </c>
      <c r="E510" s="542"/>
      <c r="F510" s="497"/>
      <c r="G510" s="362" t="s">
        <v>1395</v>
      </c>
      <c r="H510" s="46" t="s">
        <v>24</v>
      </c>
      <c r="I510" s="51">
        <v>240</v>
      </c>
      <c r="J510" s="328">
        <v>1</v>
      </c>
      <c r="K510" s="327">
        <v>0</v>
      </c>
      <c r="L510" s="31" t="s">
        <v>1759</v>
      </c>
      <c r="M510" s="31" t="s">
        <v>1155</v>
      </c>
      <c r="N510" s="31" t="s">
        <v>1142</v>
      </c>
      <c r="O510" s="31" t="s">
        <v>1142</v>
      </c>
      <c r="P510" s="31" t="s">
        <v>1142</v>
      </c>
      <c r="Q510" s="173" t="s">
        <v>1155</v>
      </c>
      <c r="R510" s="542"/>
      <c r="S510" s="48"/>
      <c r="T510" s="31">
        <f t="shared" si="194"/>
        <v>0</v>
      </c>
      <c r="U510" s="616"/>
      <c r="V510" s="616"/>
      <c r="W510" s="31"/>
      <c r="X510" s="31">
        <f t="shared" si="195"/>
        <v>0</v>
      </c>
      <c r="Z510" s="31"/>
      <c r="AA510" s="31">
        <f t="shared" si="192"/>
        <v>0</v>
      </c>
      <c r="AB510" s="31"/>
      <c r="AC510" s="31">
        <f t="shared" si="189"/>
        <v>0</v>
      </c>
      <c r="AD510" s="616"/>
      <c r="AE510" s="31"/>
      <c r="AF510" s="31">
        <f t="shared" si="201"/>
        <v>0</v>
      </c>
      <c r="AG510" s="31">
        <f t="shared" si="190"/>
        <v>0</v>
      </c>
      <c r="AH510" s="616"/>
      <c r="AI510" s="31">
        <f t="shared" si="196"/>
        <v>0</v>
      </c>
      <c r="AJ510" s="31">
        <f t="shared" si="191"/>
        <v>0</v>
      </c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2:49" s="306" customFormat="1" ht="13" outlineLevel="1">
      <c r="B511" s="563"/>
      <c r="C511" s="542"/>
      <c r="D511" s="38" t="s">
        <v>2089</v>
      </c>
      <c r="E511" s="542"/>
      <c r="F511" s="497"/>
      <c r="G511" s="362" t="s">
        <v>1395</v>
      </c>
      <c r="H511" s="46" t="s">
        <v>13</v>
      </c>
      <c r="I511" s="51">
        <v>60</v>
      </c>
      <c r="J511" s="328">
        <v>1440</v>
      </c>
      <c r="K511" s="327">
        <v>0</v>
      </c>
      <c r="L511" s="31" t="s">
        <v>1759</v>
      </c>
      <c r="M511" s="31" t="s">
        <v>1155</v>
      </c>
      <c r="N511" s="31" t="s">
        <v>1142</v>
      </c>
      <c r="O511" s="31" t="s">
        <v>1142</v>
      </c>
      <c r="P511" s="31" t="s">
        <v>1142</v>
      </c>
      <c r="Q511" s="173" t="s">
        <v>1142</v>
      </c>
      <c r="R511" s="542"/>
      <c r="S511" s="48"/>
      <c r="T511" s="31">
        <f t="shared" si="194"/>
        <v>0</v>
      </c>
      <c r="U511" s="616"/>
      <c r="V511" s="616"/>
      <c r="W511" s="31"/>
      <c r="X511" s="31">
        <f t="shared" si="195"/>
        <v>0</v>
      </c>
      <c r="Z511" s="31"/>
      <c r="AA511" s="31">
        <f t="shared" si="192"/>
        <v>0</v>
      </c>
      <c r="AB511" s="31"/>
      <c r="AC511" s="31">
        <f t="shared" si="189"/>
        <v>0</v>
      </c>
      <c r="AD511" s="616"/>
      <c r="AE511" s="31"/>
      <c r="AF511" s="31">
        <f t="shared" si="201"/>
        <v>0</v>
      </c>
      <c r="AG511" s="31">
        <f t="shared" si="190"/>
        <v>0</v>
      </c>
      <c r="AH511" s="616"/>
      <c r="AI511" s="31">
        <f t="shared" si="196"/>
        <v>0</v>
      </c>
      <c r="AJ511" s="31">
        <f t="shared" si="191"/>
        <v>0</v>
      </c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2:49" s="306" customFormat="1" ht="13" outlineLevel="1">
      <c r="B512" s="563"/>
      <c r="C512" s="542"/>
      <c r="D512" s="38" t="s">
        <v>1935</v>
      </c>
      <c r="E512" s="542"/>
      <c r="F512" s="497"/>
      <c r="G512" s="362" t="s">
        <v>1395</v>
      </c>
      <c r="H512" s="46" t="s">
        <v>13</v>
      </c>
      <c r="I512" s="51">
        <v>100.19999999999999</v>
      </c>
      <c r="J512" s="328">
        <v>1</v>
      </c>
      <c r="K512" s="327">
        <v>0</v>
      </c>
      <c r="L512" s="31" t="s">
        <v>1759</v>
      </c>
      <c r="M512" s="31" t="s">
        <v>1155</v>
      </c>
      <c r="N512" s="31" t="s">
        <v>1142</v>
      </c>
      <c r="O512" s="31" t="s">
        <v>1142</v>
      </c>
      <c r="P512" s="31" t="s">
        <v>1142</v>
      </c>
      <c r="Q512" s="173" t="s">
        <v>1155</v>
      </c>
      <c r="R512" s="542"/>
      <c r="S512" s="48"/>
      <c r="T512" s="31">
        <f t="shared" si="194"/>
        <v>0</v>
      </c>
      <c r="U512" s="616"/>
      <c r="V512" s="616"/>
      <c r="W512" s="31"/>
      <c r="X512" s="31">
        <f t="shared" si="195"/>
        <v>0</v>
      </c>
      <c r="Z512" s="31"/>
      <c r="AA512" s="31">
        <f t="shared" si="192"/>
        <v>0</v>
      </c>
      <c r="AB512" s="31"/>
      <c r="AC512" s="31">
        <f t="shared" si="189"/>
        <v>0</v>
      </c>
      <c r="AD512" s="616"/>
      <c r="AE512" s="31"/>
      <c r="AF512" s="31">
        <f t="shared" si="201"/>
        <v>0</v>
      </c>
      <c r="AG512" s="31">
        <f t="shared" si="190"/>
        <v>0</v>
      </c>
      <c r="AH512" s="616"/>
      <c r="AI512" s="31">
        <f t="shared" si="196"/>
        <v>0</v>
      </c>
      <c r="AJ512" s="31">
        <f t="shared" si="191"/>
        <v>0</v>
      </c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2:49" s="306" customFormat="1" ht="13" outlineLevel="1">
      <c r="B513" s="563"/>
      <c r="C513" s="542"/>
      <c r="D513" s="38" t="s">
        <v>2090</v>
      </c>
      <c r="E513" s="542"/>
      <c r="F513" s="497"/>
      <c r="G513" s="362" t="s">
        <v>1395</v>
      </c>
      <c r="H513" s="46" t="s">
        <v>24</v>
      </c>
      <c r="I513" s="51">
        <v>120</v>
      </c>
      <c r="J513" s="328">
        <v>1</v>
      </c>
      <c r="K513" s="327">
        <v>0</v>
      </c>
      <c r="L513" s="31" t="s">
        <v>1759</v>
      </c>
      <c r="M513" s="31" t="s">
        <v>1155</v>
      </c>
      <c r="N513" s="31" t="s">
        <v>1142</v>
      </c>
      <c r="O513" s="31" t="s">
        <v>1142</v>
      </c>
      <c r="P513" s="31" t="s">
        <v>1142</v>
      </c>
      <c r="Q513" s="173" t="s">
        <v>1155</v>
      </c>
      <c r="R513" s="542"/>
      <c r="S513" s="48"/>
      <c r="T513" s="31">
        <f t="shared" si="194"/>
        <v>0</v>
      </c>
      <c r="U513" s="616"/>
      <c r="V513" s="616"/>
      <c r="W513" s="31"/>
      <c r="X513" s="31">
        <f t="shared" si="195"/>
        <v>0</v>
      </c>
      <c r="Z513" s="31"/>
      <c r="AA513" s="31">
        <f t="shared" si="192"/>
        <v>0</v>
      </c>
      <c r="AB513" s="31"/>
      <c r="AC513" s="31">
        <f t="shared" si="189"/>
        <v>0</v>
      </c>
      <c r="AD513" s="616"/>
      <c r="AE513" s="31"/>
      <c r="AF513" s="31">
        <f t="shared" si="201"/>
        <v>0</v>
      </c>
      <c r="AG513" s="31">
        <f t="shared" si="190"/>
        <v>0</v>
      </c>
      <c r="AH513" s="616"/>
      <c r="AI513" s="31">
        <f t="shared" si="196"/>
        <v>0</v>
      </c>
      <c r="AJ513" s="31">
        <f t="shared" si="191"/>
        <v>0</v>
      </c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2:49" s="306" customFormat="1" ht="13" outlineLevel="1">
      <c r="B514" s="563"/>
      <c r="C514" s="542"/>
      <c r="D514" s="38" t="s">
        <v>1902</v>
      </c>
      <c r="E514" s="542"/>
      <c r="F514" s="497"/>
      <c r="G514" s="362" t="s">
        <v>1395</v>
      </c>
      <c r="H514" s="46" t="s">
        <v>24</v>
      </c>
      <c r="I514" s="51">
        <v>60</v>
      </c>
      <c r="J514" s="328">
        <v>1920</v>
      </c>
      <c r="K514" s="327">
        <v>0</v>
      </c>
      <c r="L514" s="31" t="s">
        <v>1759</v>
      </c>
      <c r="M514" s="31" t="s">
        <v>1155</v>
      </c>
      <c r="N514" s="31" t="s">
        <v>1142</v>
      </c>
      <c r="O514" s="31" t="s">
        <v>1142</v>
      </c>
      <c r="P514" s="31" t="s">
        <v>1142</v>
      </c>
      <c r="Q514" s="173" t="s">
        <v>1142</v>
      </c>
      <c r="R514" s="542"/>
      <c r="S514" s="48"/>
      <c r="T514" s="31">
        <f t="shared" si="194"/>
        <v>0</v>
      </c>
      <c r="U514" s="616"/>
      <c r="V514" s="616"/>
      <c r="W514" s="31"/>
      <c r="X514" s="31">
        <f t="shared" si="195"/>
        <v>0</v>
      </c>
      <c r="Z514" s="31"/>
      <c r="AA514" s="31">
        <f t="shared" si="192"/>
        <v>0</v>
      </c>
      <c r="AB514" s="31"/>
      <c r="AC514" s="31">
        <f t="shared" si="189"/>
        <v>0</v>
      </c>
      <c r="AD514" s="616"/>
      <c r="AE514" s="31"/>
      <c r="AF514" s="31">
        <f t="shared" si="201"/>
        <v>0</v>
      </c>
      <c r="AG514" s="31">
        <f t="shared" si="190"/>
        <v>0</v>
      </c>
      <c r="AH514" s="616"/>
      <c r="AI514" s="31">
        <f t="shared" si="196"/>
        <v>0</v>
      </c>
      <c r="AJ514" s="31">
        <f t="shared" si="191"/>
        <v>0</v>
      </c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2:49" s="306" customFormat="1" ht="13" outlineLevel="1">
      <c r="B515" s="564"/>
      <c r="C515" s="543"/>
      <c r="D515" s="38" t="s">
        <v>2048</v>
      </c>
      <c r="E515" s="543"/>
      <c r="F515" s="447"/>
      <c r="G515" s="362" t="s">
        <v>1395</v>
      </c>
      <c r="H515" s="46" t="s">
        <v>24</v>
      </c>
      <c r="I515" s="51">
        <v>900</v>
      </c>
      <c r="J515" s="328">
        <v>20.400000000000002</v>
      </c>
      <c r="K515" s="327">
        <v>0</v>
      </c>
      <c r="L515" s="31" t="s">
        <v>1759</v>
      </c>
      <c r="M515" s="31" t="s">
        <v>1155</v>
      </c>
      <c r="N515" s="31" t="s">
        <v>1142</v>
      </c>
      <c r="O515" s="31" t="s">
        <v>1142</v>
      </c>
      <c r="P515" s="31" t="s">
        <v>1142</v>
      </c>
      <c r="Q515" s="173" t="s">
        <v>1155</v>
      </c>
      <c r="R515" s="543"/>
      <c r="S515" s="48"/>
      <c r="T515" s="31">
        <f t="shared" si="194"/>
        <v>0</v>
      </c>
      <c r="U515" s="617"/>
      <c r="V515" s="617"/>
      <c r="W515" s="31"/>
      <c r="X515" s="31">
        <f t="shared" si="195"/>
        <v>0</v>
      </c>
      <c r="Z515" s="31"/>
      <c r="AA515" s="31">
        <f t="shared" si="192"/>
        <v>0</v>
      </c>
      <c r="AB515" s="31"/>
      <c r="AC515" s="31">
        <f t="shared" si="189"/>
        <v>0</v>
      </c>
      <c r="AD515" s="617"/>
      <c r="AE515" s="31"/>
      <c r="AF515" s="31">
        <f t="shared" si="201"/>
        <v>0</v>
      </c>
      <c r="AG515" s="31">
        <f t="shared" si="190"/>
        <v>0</v>
      </c>
      <c r="AH515" s="617"/>
      <c r="AI515" s="31">
        <f t="shared" si="196"/>
        <v>0</v>
      </c>
      <c r="AJ515" s="31">
        <f t="shared" si="191"/>
        <v>0</v>
      </c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2:49" s="306" customFormat="1" ht="13" outlineLevel="1">
      <c r="B516" s="562" t="s">
        <v>1354</v>
      </c>
      <c r="C516" s="653" t="s">
        <v>1355</v>
      </c>
      <c r="D516" s="38" t="s">
        <v>2679</v>
      </c>
      <c r="E516" s="650" t="s">
        <v>95</v>
      </c>
      <c r="F516" s="446">
        <v>43707</v>
      </c>
      <c r="G516" s="362" t="s">
        <v>1395</v>
      </c>
      <c r="H516" s="46"/>
      <c r="I516" s="48">
        <v>5</v>
      </c>
      <c r="J516" s="328">
        <v>5</v>
      </c>
      <c r="K516" s="327">
        <v>0</v>
      </c>
      <c r="L516" s="173"/>
      <c r="M516" s="173"/>
      <c r="N516" s="173"/>
      <c r="O516" s="173"/>
      <c r="P516" s="173"/>
      <c r="Q516" s="173"/>
      <c r="R516" s="55"/>
      <c r="S516" s="48"/>
      <c r="T516" s="31">
        <f t="shared" si="194"/>
        <v>0</v>
      </c>
      <c r="U516" s="48"/>
      <c r="V516" s="48"/>
      <c r="W516" s="31"/>
      <c r="X516" s="31">
        <f t="shared" si="195"/>
        <v>0</v>
      </c>
      <c r="Z516" s="31"/>
      <c r="AA516" s="31">
        <f t="shared" si="192"/>
        <v>0</v>
      </c>
      <c r="AB516" s="31"/>
      <c r="AC516" s="31">
        <f t="shared" si="189"/>
        <v>0</v>
      </c>
      <c r="AD516" s="48"/>
      <c r="AE516" s="31"/>
      <c r="AF516" s="31">
        <f t="shared" si="201"/>
        <v>0</v>
      </c>
      <c r="AG516" s="31">
        <f t="shared" si="190"/>
        <v>0</v>
      </c>
      <c r="AH516" s="48"/>
      <c r="AI516" s="31">
        <f t="shared" si="196"/>
        <v>0</v>
      </c>
      <c r="AJ516" s="31">
        <f t="shared" si="191"/>
        <v>0</v>
      </c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2:49" s="306" customFormat="1" ht="13" outlineLevel="1">
      <c r="B517" s="563"/>
      <c r="C517" s="654"/>
      <c r="D517" s="38" t="s">
        <v>2680</v>
      </c>
      <c r="E517" s="651"/>
      <c r="F517" s="497"/>
      <c r="G517" s="362" t="s">
        <v>1395</v>
      </c>
      <c r="H517" s="46"/>
      <c r="I517" s="48">
        <v>30</v>
      </c>
      <c r="J517" s="328">
        <v>30</v>
      </c>
      <c r="K517" s="327">
        <v>0</v>
      </c>
      <c r="L517" s="173"/>
      <c r="M517" s="173"/>
      <c r="N517" s="173"/>
      <c r="O517" s="173"/>
      <c r="P517" s="173"/>
      <c r="Q517" s="173"/>
      <c r="R517" s="55"/>
      <c r="S517" s="48"/>
      <c r="T517" s="31">
        <f t="shared" ref="T517:T520" si="202">SUMIF(S517,"Y",I517)</f>
        <v>0</v>
      </c>
      <c r="U517" s="48"/>
      <c r="V517" s="48"/>
      <c r="W517" s="31"/>
      <c r="X517" s="31">
        <f t="shared" ref="X517:X520" si="203">T517*W517</f>
        <v>0</v>
      </c>
      <c r="Z517" s="31"/>
      <c r="AA517" s="31">
        <f t="shared" ref="AA517:AA520" si="204">SUMIF(Z517,"Y",K517)*W517</f>
        <v>0</v>
      </c>
      <c r="AB517" s="31"/>
      <c r="AC517" s="31">
        <f t="shared" ref="AC517:AC520" si="205">(I517-AA517)*COUNTIF(AK517:AT517,"L")</f>
        <v>0</v>
      </c>
      <c r="AD517" s="48"/>
      <c r="AE517" s="31"/>
      <c r="AF517" s="31">
        <f t="shared" ref="AF517" si="206">IFERROR(COUNTIF(AK338:AT338,"S")/(COUNTIF(AK338:AT338,"V")+COUNTIF(AK338:AT338,"S")),0)</f>
        <v>0</v>
      </c>
      <c r="AG517" s="31">
        <f t="shared" ref="AG517:AG520" si="207">(X517-AA517-AC517)*AF517</f>
        <v>0</v>
      </c>
      <c r="AH517" s="48"/>
      <c r="AI517" s="31">
        <f t="shared" ref="AI517:AI520" si="208">COUNTIF(AK517:AT517,"V")</f>
        <v>0</v>
      </c>
      <c r="AJ517" s="31">
        <f t="shared" ref="AJ517:AJ520" si="209">X517-AA517-AC517-AG517</f>
        <v>0</v>
      </c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2:49" s="306" customFormat="1" ht="13" outlineLevel="1">
      <c r="B518" s="563"/>
      <c r="C518" s="654"/>
      <c r="D518" s="38" t="s">
        <v>2681</v>
      </c>
      <c r="E518" s="651"/>
      <c r="F518" s="497"/>
      <c r="G518" s="362" t="s">
        <v>1395</v>
      </c>
      <c r="H518" s="46"/>
      <c r="I518" s="48">
        <v>15</v>
      </c>
      <c r="J518" s="328">
        <v>15</v>
      </c>
      <c r="K518" s="327">
        <v>0</v>
      </c>
      <c r="L518" s="173"/>
      <c r="M518" s="173"/>
      <c r="N518" s="173"/>
      <c r="O518" s="173"/>
      <c r="P518" s="173"/>
      <c r="Q518" s="173"/>
      <c r="R518" s="55"/>
      <c r="S518" s="48"/>
      <c r="T518" s="31">
        <f t="shared" ref="T518:T519" si="210">SUMIF(S518,"Y",I518)</f>
        <v>0</v>
      </c>
      <c r="U518" s="48"/>
      <c r="V518" s="48"/>
      <c r="W518" s="31"/>
      <c r="X518" s="31">
        <f t="shared" ref="X518:X519" si="211">T518*W518</f>
        <v>0</v>
      </c>
      <c r="Z518" s="31"/>
      <c r="AA518" s="31">
        <f t="shared" ref="AA518:AA519" si="212">SUMIF(Z518,"Y",K518)*W518</f>
        <v>0</v>
      </c>
      <c r="AB518" s="31"/>
      <c r="AC518" s="31">
        <f t="shared" ref="AC518:AC519" si="213">(I518-AA518)*COUNTIF(AK518:AT518,"L")</f>
        <v>0</v>
      </c>
      <c r="AD518" s="48"/>
      <c r="AE518" s="31"/>
      <c r="AF518" s="31">
        <f>IFERROR(COUNTIF(AK338:AT338,"S")/(COUNTIF(AK338:AT338,"V")+COUNTIF(AK338:AT338,"S")),0)</f>
        <v>0</v>
      </c>
      <c r="AG518" s="31">
        <f t="shared" ref="AG518:AG519" si="214">(X518-AA518-AC518)*AF518</f>
        <v>0</v>
      </c>
      <c r="AH518" s="48"/>
      <c r="AI518" s="31">
        <f t="shared" ref="AI518:AI519" si="215">COUNTIF(AK518:AT518,"V")</f>
        <v>0</v>
      </c>
      <c r="AJ518" s="31">
        <f t="shared" ref="AJ518:AJ519" si="216">X518-AA518-AC518-AG518</f>
        <v>0</v>
      </c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2:49" s="306" customFormat="1" ht="13" outlineLevel="1">
      <c r="B519" s="563"/>
      <c r="C519" s="654"/>
      <c r="D519" s="38" t="s">
        <v>2682</v>
      </c>
      <c r="E519" s="651"/>
      <c r="F519" s="497"/>
      <c r="G519" s="362" t="s">
        <v>1395</v>
      </c>
      <c r="H519" s="46"/>
      <c r="I519" s="48">
        <v>5</v>
      </c>
      <c r="J519" s="328">
        <v>5</v>
      </c>
      <c r="K519" s="327">
        <v>0</v>
      </c>
      <c r="L519" s="173"/>
      <c r="M519" s="173"/>
      <c r="N519" s="173"/>
      <c r="O519" s="173"/>
      <c r="P519" s="173"/>
      <c r="Q519" s="173"/>
      <c r="R519" s="55"/>
      <c r="S519" s="48"/>
      <c r="T519" s="31">
        <f t="shared" si="210"/>
        <v>0</v>
      </c>
      <c r="U519" s="48"/>
      <c r="V519" s="48"/>
      <c r="W519" s="31"/>
      <c r="X519" s="31">
        <f t="shared" si="211"/>
        <v>0</v>
      </c>
      <c r="Z519" s="31"/>
      <c r="AA519" s="31">
        <f t="shared" si="212"/>
        <v>0</v>
      </c>
      <c r="AB519" s="31"/>
      <c r="AC519" s="31">
        <f t="shared" si="213"/>
        <v>0</v>
      </c>
      <c r="AD519" s="48"/>
      <c r="AE519" s="31"/>
      <c r="AF519" s="31">
        <f>IFERROR(COUNTIF(AK338:AT338,"S")/(COUNTIF(AK338:AT338,"V")+COUNTIF(AK338:AT338,"S")),0)</f>
        <v>0</v>
      </c>
      <c r="AG519" s="31">
        <f t="shared" si="214"/>
        <v>0</v>
      </c>
      <c r="AH519" s="48"/>
      <c r="AI519" s="31">
        <f t="shared" si="215"/>
        <v>0</v>
      </c>
      <c r="AJ519" s="31">
        <f t="shared" si="216"/>
        <v>0</v>
      </c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2:49" s="306" customFormat="1" ht="13" outlineLevel="1">
      <c r="B520" s="564"/>
      <c r="C520" s="655"/>
      <c r="D520" s="38" t="s">
        <v>2683</v>
      </c>
      <c r="E520" s="652"/>
      <c r="F520" s="447"/>
      <c r="G520" s="362" t="s">
        <v>1395</v>
      </c>
      <c r="H520" s="46"/>
      <c r="I520" s="48">
        <v>15</v>
      </c>
      <c r="J520" s="328">
        <v>15</v>
      </c>
      <c r="K520" s="327">
        <v>0</v>
      </c>
      <c r="L520" s="173"/>
      <c r="M520" s="173"/>
      <c r="N520" s="173"/>
      <c r="O520" s="173"/>
      <c r="P520" s="173"/>
      <c r="Q520" s="173"/>
      <c r="R520" s="55"/>
      <c r="S520" s="48"/>
      <c r="T520" s="31">
        <f t="shared" si="202"/>
        <v>0</v>
      </c>
      <c r="U520" s="48"/>
      <c r="V520" s="48"/>
      <c r="W520" s="31"/>
      <c r="X520" s="31">
        <f t="shared" si="203"/>
        <v>0</v>
      </c>
      <c r="Z520" s="31"/>
      <c r="AA520" s="31">
        <f t="shared" si="204"/>
        <v>0</v>
      </c>
      <c r="AB520" s="31"/>
      <c r="AC520" s="31">
        <f t="shared" si="205"/>
        <v>0</v>
      </c>
      <c r="AD520" s="48"/>
      <c r="AE520" s="31"/>
      <c r="AF520" s="31">
        <f>IFERROR(COUNTIF(AK339:AT339,"S")/(COUNTIF(AK339:AT339,"V")+COUNTIF(AK339:AT339,"S")),0)</f>
        <v>0</v>
      </c>
      <c r="AG520" s="31">
        <f t="shared" si="207"/>
        <v>0</v>
      </c>
      <c r="AH520" s="48"/>
      <c r="AI520" s="31">
        <f t="shared" si="208"/>
        <v>0</v>
      </c>
      <c r="AJ520" s="31">
        <f t="shared" si="209"/>
        <v>0</v>
      </c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2:49" s="306" customFormat="1" ht="13.75" customHeight="1" outlineLevel="1">
      <c r="B521" s="562" t="s">
        <v>1070</v>
      </c>
      <c r="C521" s="653" t="s">
        <v>1356</v>
      </c>
      <c r="D521" s="38" t="s">
        <v>2679</v>
      </c>
      <c r="E521" s="650" t="s">
        <v>95</v>
      </c>
      <c r="F521" s="446">
        <v>43707</v>
      </c>
      <c r="G521" s="362" t="s">
        <v>1395</v>
      </c>
      <c r="H521" s="46"/>
      <c r="I521" s="48">
        <v>5</v>
      </c>
      <c r="J521" s="328">
        <v>5</v>
      </c>
      <c r="K521" s="327">
        <v>0</v>
      </c>
      <c r="L521" s="173"/>
      <c r="M521" s="173"/>
      <c r="N521" s="173"/>
      <c r="O521" s="173"/>
      <c r="P521" s="173"/>
      <c r="Q521" s="173"/>
      <c r="R521" s="55"/>
      <c r="S521" s="48"/>
      <c r="T521" s="31">
        <f t="shared" ref="T521:T530" si="217">SUMIF(S521,"Y",I521)</f>
        <v>0</v>
      </c>
      <c r="U521" s="48"/>
      <c r="V521" s="48"/>
      <c r="W521" s="31"/>
      <c r="X521" s="31">
        <f t="shared" ref="X521:X530" si="218">T521*W521</f>
        <v>0</v>
      </c>
      <c r="Z521" s="31"/>
      <c r="AA521" s="31">
        <f t="shared" ref="AA521:AA530" si="219">SUMIF(Z521,"Y",K521)*W521</f>
        <v>0</v>
      </c>
      <c r="AB521" s="31"/>
      <c r="AC521" s="31">
        <f t="shared" ref="AC521:AC530" si="220">(I521-AA521)*COUNTIF(AK521:AT521,"L")</f>
        <v>0</v>
      </c>
      <c r="AD521" s="48"/>
      <c r="AE521" s="31"/>
      <c r="AF521" s="31">
        <f>IFERROR(COUNTIF(AK337:AT337,"S")/(COUNTIF(AK337:AT337,"V")+COUNTIF(AK337:AT337,"S")),0)</f>
        <v>0</v>
      </c>
      <c r="AG521" s="31">
        <f t="shared" ref="AG521:AG530" si="221">(X521-AA521-AC521)*AF521</f>
        <v>0</v>
      </c>
      <c r="AH521" s="48"/>
      <c r="AI521" s="31">
        <f t="shared" ref="AI521:AI530" si="222">COUNTIF(AK521:AT521,"V")</f>
        <v>0</v>
      </c>
      <c r="AJ521" s="31">
        <f t="shared" ref="AJ521:AJ530" si="223">X521-AA521-AC521-AG521</f>
        <v>0</v>
      </c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2:49" s="306" customFormat="1" ht="26" outlineLevel="1">
      <c r="B522" s="563"/>
      <c r="C522" s="654"/>
      <c r="D522" s="38" t="s">
        <v>2684</v>
      </c>
      <c r="E522" s="651"/>
      <c r="F522" s="497"/>
      <c r="G522" s="362" t="s">
        <v>1395</v>
      </c>
      <c r="H522" s="46"/>
      <c r="I522" s="48">
        <v>40</v>
      </c>
      <c r="J522" s="328">
        <v>40</v>
      </c>
      <c r="K522" s="327">
        <v>0</v>
      </c>
      <c r="L522" s="173"/>
      <c r="M522" s="173"/>
      <c r="N522" s="173"/>
      <c r="O522" s="173"/>
      <c r="P522" s="173"/>
      <c r="Q522" s="173"/>
      <c r="R522" s="55"/>
      <c r="S522" s="48"/>
      <c r="T522" s="31">
        <f t="shared" si="217"/>
        <v>0</v>
      </c>
      <c r="U522" s="48"/>
      <c r="V522" s="48"/>
      <c r="W522" s="31"/>
      <c r="X522" s="31">
        <f t="shared" si="218"/>
        <v>0</v>
      </c>
      <c r="Z522" s="31"/>
      <c r="AA522" s="31">
        <f t="shared" si="219"/>
        <v>0</v>
      </c>
      <c r="AB522" s="31"/>
      <c r="AC522" s="31">
        <f t="shared" si="220"/>
        <v>0</v>
      </c>
      <c r="AD522" s="48"/>
      <c r="AE522" s="31"/>
      <c r="AF522" s="31">
        <f>IFERROR(COUNTIF(AK334:AT334,"S")/(COUNTIF(AK334:AT334,"V")+COUNTIF(AK334:AT334,"S")),0)</f>
        <v>0</v>
      </c>
      <c r="AG522" s="31">
        <f t="shared" si="221"/>
        <v>0</v>
      </c>
      <c r="AH522" s="48"/>
      <c r="AI522" s="31">
        <f t="shared" si="222"/>
        <v>0</v>
      </c>
      <c r="AJ522" s="31">
        <f t="shared" si="223"/>
        <v>0</v>
      </c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2:49" s="306" customFormat="1" ht="26" outlineLevel="1">
      <c r="B523" s="563"/>
      <c r="C523" s="654"/>
      <c r="D523" s="38" t="s">
        <v>2685</v>
      </c>
      <c r="E523" s="651"/>
      <c r="F523" s="497"/>
      <c r="G523" s="362" t="s">
        <v>1395</v>
      </c>
      <c r="H523" s="46"/>
      <c r="I523" s="48">
        <v>30</v>
      </c>
      <c r="J523" s="328">
        <v>30</v>
      </c>
      <c r="K523" s="327">
        <v>0</v>
      </c>
      <c r="L523" s="173"/>
      <c r="M523" s="173"/>
      <c r="N523" s="173"/>
      <c r="O523" s="173"/>
      <c r="P523" s="173"/>
      <c r="Q523" s="173"/>
      <c r="R523" s="55"/>
      <c r="S523" s="48"/>
      <c r="T523" s="31">
        <f t="shared" ref="T523:T524" si="224">SUMIF(S523,"Y",I523)</f>
        <v>0</v>
      </c>
      <c r="U523" s="48"/>
      <c r="V523" s="48"/>
      <c r="W523" s="31"/>
      <c r="X523" s="31">
        <f t="shared" ref="X523:X524" si="225">T523*W523</f>
        <v>0</v>
      </c>
      <c r="Z523" s="31"/>
      <c r="AA523" s="31">
        <f t="shared" ref="AA523:AA524" si="226">SUMIF(Z523,"Y",K523)*W523</f>
        <v>0</v>
      </c>
      <c r="AB523" s="31"/>
      <c r="AC523" s="31">
        <f t="shared" ref="AC523:AC524" si="227">(I523-AA523)*COUNTIF(AK523:AT523,"L")</f>
        <v>0</v>
      </c>
      <c r="AD523" s="48"/>
      <c r="AE523" s="31"/>
      <c r="AF523" s="31">
        <f>IFERROR(COUNTIF(AK335:AT335,"S")/(COUNTIF(AK335:AT335,"V")+COUNTIF(AK335:AT335,"S")),0)</f>
        <v>0</v>
      </c>
      <c r="AG523" s="31">
        <f t="shared" ref="AG523:AG524" si="228">(X523-AA523-AC523)*AF523</f>
        <v>0</v>
      </c>
      <c r="AH523" s="48"/>
      <c r="AI523" s="31">
        <f t="shared" ref="AI523:AI524" si="229">COUNTIF(AK523:AT523,"V")</f>
        <v>0</v>
      </c>
      <c r="AJ523" s="31">
        <f t="shared" ref="AJ523:AJ524" si="230">X523-AA523-AC523-AG523</f>
        <v>0</v>
      </c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2:49" s="306" customFormat="1" ht="13" outlineLevel="1">
      <c r="B524" s="563"/>
      <c r="C524" s="654"/>
      <c r="D524" s="38" t="s">
        <v>2681</v>
      </c>
      <c r="E524" s="651"/>
      <c r="F524" s="497"/>
      <c r="G524" s="362" t="s">
        <v>1395</v>
      </c>
      <c r="H524" s="46"/>
      <c r="I524" s="48">
        <v>20</v>
      </c>
      <c r="J524" s="328">
        <v>20</v>
      </c>
      <c r="K524" s="327">
        <v>0</v>
      </c>
      <c r="L524" s="173"/>
      <c r="M524" s="173"/>
      <c r="N524" s="173"/>
      <c r="O524" s="173"/>
      <c r="P524" s="173"/>
      <c r="Q524" s="173"/>
      <c r="R524" s="55"/>
      <c r="S524" s="48"/>
      <c r="T524" s="31">
        <f t="shared" si="224"/>
        <v>0</v>
      </c>
      <c r="U524" s="48"/>
      <c r="V524" s="48"/>
      <c r="W524" s="31"/>
      <c r="X524" s="31">
        <f t="shared" si="225"/>
        <v>0</v>
      </c>
      <c r="Z524" s="31"/>
      <c r="AA524" s="31">
        <f t="shared" si="226"/>
        <v>0</v>
      </c>
      <c r="AB524" s="31"/>
      <c r="AC524" s="31">
        <f t="shared" si="227"/>
        <v>0</v>
      </c>
      <c r="AD524" s="48"/>
      <c r="AE524" s="31"/>
      <c r="AF524" s="31">
        <f>IFERROR(COUNTIF(AK336:AT336,"S")/(COUNTIF(AK336:AT336,"V")+COUNTIF(AK336:AT336,"S")),0)</f>
        <v>0</v>
      </c>
      <c r="AG524" s="31">
        <f t="shared" si="228"/>
        <v>0</v>
      </c>
      <c r="AH524" s="48"/>
      <c r="AI524" s="31">
        <f t="shared" si="229"/>
        <v>0</v>
      </c>
      <c r="AJ524" s="31">
        <f t="shared" si="230"/>
        <v>0</v>
      </c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2:49" s="306" customFormat="1" ht="13" outlineLevel="1">
      <c r="B525" s="563"/>
      <c r="C525" s="654"/>
      <c r="D525" s="38" t="s">
        <v>2682</v>
      </c>
      <c r="E525" s="651"/>
      <c r="F525" s="497"/>
      <c r="G525" s="362" t="s">
        <v>1395</v>
      </c>
      <c r="H525" s="46"/>
      <c r="I525" s="48">
        <v>5</v>
      </c>
      <c r="J525" s="328">
        <v>5</v>
      </c>
      <c r="K525" s="327">
        <v>0</v>
      </c>
      <c r="L525" s="173"/>
      <c r="M525" s="173"/>
      <c r="N525" s="173"/>
      <c r="O525" s="173"/>
      <c r="P525" s="173"/>
      <c r="Q525" s="173"/>
      <c r="R525" s="55"/>
      <c r="S525" s="48"/>
      <c r="T525" s="31">
        <f t="shared" si="217"/>
        <v>0</v>
      </c>
      <c r="U525" s="48"/>
      <c r="V525" s="48"/>
      <c r="W525" s="31"/>
      <c r="X525" s="31">
        <f t="shared" si="218"/>
        <v>0</v>
      </c>
      <c r="Z525" s="31"/>
      <c r="AA525" s="31">
        <f t="shared" si="219"/>
        <v>0</v>
      </c>
      <c r="AB525" s="31"/>
      <c r="AC525" s="31">
        <f t="shared" si="220"/>
        <v>0</v>
      </c>
      <c r="AD525" s="48"/>
      <c r="AE525" s="31"/>
      <c r="AF525" s="31">
        <f>IFERROR(COUNTIF(AK337:AT337,"S")/(COUNTIF(AK337:AT337,"V")+COUNTIF(AK337:AT337,"S")),0)</f>
        <v>0</v>
      </c>
      <c r="AG525" s="31">
        <f t="shared" si="221"/>
        <v>0</v>
      </c>
      <c r="AH525" s="48"/>
      <c r="AI525" s="31">
        <f t="shared" si="222"/>
        <v>0</v>
      </c>
      <c r="AJ525" s="31">
        <f t="shared" si="223"/>
        <v>0</v>
      </c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2:49" s="306" customFormat="1" ht="13" outlineLevel="1">
      <c r="B526" s="564"/>
      <c r="C526" s="655"/>
      <c r="D526" s="38" t="s">
        <v>2683</v>
      </c>
      <c r="E526" s="652"/>
      <c r="F526" s="447"/>
      <c r="G526" s="362" t="s">
        <v>1395</v>
      </c>
      <c r="H526" s="46"/>
      <c r="I526" s="48">
        <v>20</v>
      </c>
      <c r="J526" s="328">
        <v>20</v>
      </c>
      <c r="K526" s="327">
        <v>0</v>
      </c>
      <c r="L526" s="173"/>
      <c r="M526" s="173"/>
      <c r="N526" s="173"/>
      <c r="O526" s="173"/>
      <c r="P526" s="173"/>
      <c r="Q526" s="173"/>
      <c r="R526" s="55"/>
      <c r="S526" s="48"/>
      <c r="T526" s="31">
        <f t="shared" ref="T526" si="231">SUMIF(S526,"Y",I526)</f>
        <v>0</v>
      </c>
      <c r="U526" s="48"/>
      <c r="V526" s="48"/>
      <c r="W526" s="31"/>
      <c r="X526" s="31">
        <f t="shared" ref="X526" si="232">T526*W526</f>
        <v>0</v>
      </c>
      <c r="Z526" s="31"/>
      <c r="AA526" s="31">
        <f t="shared" ref="AA526" si="233">SUMIF(Z526,"Y",K526)*W526</f>
        <v>0</v>
      </c>
      <c r="AB526" s="31"/>
      <c r="AC526" s="31">
        <f t="shared" ref="AC526" si="234">(I526-AA526)*COUNTIF(AK526:AT526,"L")</f>
        <v>0</v>
      </c>
      <c r="AD526" s="48"/>
      <c r="AE526" s="31"/>
      <c r="AF526" s="31">
        <f>IFERROR(COUNTIF(AK338:AT338,"S")/(COUNTIF(AK338:AT338,"V")+COUNTIF(AK338:AT338,"S")),0)</f>
        <v>0</v>
      </c>
      <c r="AG526" s="31">
        <f t="shared" ref="AG526" si="235">(X526-AA526-AC526)*AF526</f>
        <v>0</v>
      </c>
      <c r="AH526" s="48"/>
      <c r="AI526" s="31">
        <f t="shared" ref="AI526" si="236">COUNTIF(AK526:AT526,"V")</f>
        <v>0</v>
      </c>
      <c r="AJ526" s="31">
        <f t="shared" ref="AJ526" si="237">X526-AA526-AC526-AG526</f>
        <v>0</v>
      </c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2:49" s="306" customFormat="1" ht="13" outlineLevel="1">
      <c r="B527" s="562" t="s">
        <v>2583</v>
      </c>
      <c r="C527" s="653" t="s">
        <v>2584</v>
      </c>
      <c r="D527" s="38" t="s">
        <v>2686</v>
      </c>
      <c r="E527" s="650" t="s">
        <v>95</v>
      </c>
      <c r="F527" s="446">
        <v>43794</v>
      </c>
      <c r="G527" s="362" t="s">
        <v>1395</v>
      </c>
      <c r="H527" s="46"/>
      <c r="I527" s="48">
        <v>10</v>
      </c>
      <c r="J527" s="328">
        <v>130</v>
      </c>
      <c r="K527" s="327">
        <v>0</v>
      </c>
      <c r="L527" s="173"/>
      <c r="M527" s="173"/>
      <c r="N527" s="173"/>
      <c r="O527" s="173"/>
      <c r="P527" s="173"/>
      <c r="Q527" s="173"/>
      <c r="R527" s="55"/>
      <c r="S527" s="48"/>
      <c r="T527" s="31">
        <f t="shared" si="217"/>
        <v>0</v>
      </c>
      <c r="U527" s="48"/>
      <c r="V527" s="48"/>
      <c r="W527" s="31"/>
      <c r="X527" s="31">
        <f t="shared" si="218"/>
        <v>0</v>
      </c>
      <c r="Z527" s="31"/>
      <c r="AA527" s="31">
        <f t="shared" si="219"/>
        <v>0</v>
      </c>
      <c r="AB527" s="31"/>
      <c r="AC527" s="31">
        <f t="shared" si="220"/>
        <v>0</v>
      </c>
      <c r="AD527" s="48"/>
      <c r="AE527" s="31"/>
      <c r="AF527" s="31">
        <f>IFERROR(COUNTIF(AK337:AT337,"S")/(COUNTIF(AK337:AT337,"V")+COUNTIF(AK337:AT337,"S")),0)</f>
        <v>0</v>
      </c>
      <c r="AG527" s="31">
        <f t="shared" si="221"/>
        <v>0</v>
      </c>
      <c r="AH527" s="48"/>
      <c r="AI527" s="31">
        <f t="shared" si="222"/>
        <v>0</v>
      </c>
      <c r="AJ527" s="31">
        <f t="shared" si="223"/>
        <v>0</v>
      </c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2:49" s="306" customFormat="1" ht="13" outlineLevel="1">
      <c r="B528" s="563"/>
      <c r="C528" s="654"/>
      <c r="D528" s="38" t="s">
        <v>2687</v>
      </c>
      <c r="E528" s="651"/>
      <c r="F528" s="497"/>
      <c r="G528" s="362" t="s">
        <v>1395</v>
      </c>
      <c r="H528" s="46"/>
      <c r="I528" s="48">
        <v>10</v>
      </c>
      <c r="J528" s="328">
        <v>10</v>
      </c>
      <c r="K528" s="327">
        <v>0</v>
      </c>
      <c r="L528" s="173"/>
      <c r="M528" s="173"/>
      <c r="N528" s="173"/>
      <c r="O528" s="173"/>
      <c r="P528" s="173"/>
      <c r="Q528" s="173"/>
      <c r="R528" s="55"/>
      <c r="S528" s="48"/>
      <c r="T528" s="31">
        <f t="shared" si="217"/>
        <v>0</v>
      </c>
      <c r="U528" s="48"/>
      <c r="V528" s="48"/>
      <c r="W528" s="31"/>
      <c r="X528" s="31">
        <f t="shared" si="218"/>
        <v>0</v>
      </c>
      <c r="Z528" s="31"/>
      <c r="AA528" s="31">
        <f t="shared" si="219"/>
        <v>0</v>
      </c>
      <c r="AB528" s="31"/>
      <c r="AC528" s="31">
        <f t="shared" si="220"/>
        <v>0</v>
      </c>
      <c r="AD528" s="48"/>
      <c r="AE528" s="31"/>
      <c r="AF528" s="31">
        <f>IFERROR(COUNTIF(AK337:AT337,"S")/(COUNTIF(AK337:AT337,"V")+COUNTIF(AK337:AT337,"S")),0)</f>
        <v>0</v>
      </c>
      <c r="AG528" s="31">
        <f t="shared" si="221"/>
        <v>0</v>
      </c>
      <c r="AH528" s="48"/>
      <c r="AI528" s="31">
        <f t="shared" si="222"/>
        <v>0</v>
      </c>
      <c r="AJ528" s="31">
        <f t="shared" si="223"/>
        <v>0</v>
      </c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2:49" s="306" customFormat="1" ht="13" outlineLevel="1">
      <c r="B529" s="564"/>
      <c r="C529" s="655"/>
      <c r="D529" s="38" t="s">
        <v>2688</v>
      </c>
      <c r="E529" s="652"/>
      <c r="F529" s="447"/>
      <c r="G529" s="362" t="s">
        <v>1395</v>
      </c>
      <c r="H529" s="46"/>
      <c r="I529" s="48">
        <v>180</v>
      </c>
      <c r="J529" s="328">
        <v>180</v>
      </c>
      <c r="K529" s="327">
        <v>0</v>
      </c>
      <c r="L529" s="173"/>
      <c r="M529" s="173"/>
      <c r="N529" s="173"/>
      <c r="O529" s="173"/>
      <c r="P529" s="173"/>
      <c r="Q529" s="173"/>
      <c r="R529" s="55"/>
      <c r="S529" s="48"/>
      <c r="T529" s="31">
        <f t="shared" ref="T529" si="238">SUMIF(S529,"Y",I529)</f>
        <v>0</v>
      </c>
      <c r="U529" s="48"/>
      <c r="V529" s="48"/>
      <c r="W529" s="31"/>
      <c r="X529" s="31">
        <f t="shared" ref="X529" si="239">T529*W529</f>
        <v>0</v>
      </c>
      <c r="Z529" s="31"/>
      <c r="AA529" s="31">
        <f t="shared" ref="AA529" si="240">SUMIF(Z529,"Y",K529)*W529</f>
        <v>0</v>
      </c>
      <c r="AB529" s="31"/>
      <c r="AC529" s="31">
        <f t="shared" ref="AC529" si="241">(I529-AA529)*COUNTIF(AK529:AT529,"L")</f>
        <v>0</v>
      </c>
      <c r="AD529" s="48"/>
      <c r="AE529" s="31"/>
      <c r="AF529" s="31">
        <f>IFERROR(COUNTIF(AK338:AT338,"S")/(COUNTIF(AK338:AT338,"V")+COUNTIF(AK338:AT338,"S")),0)</f>
        <v>0</v>
      </c>
      <c r="AG529" s="31">
        <f t="shared" ref="AG529" si="242">(X529-AA529-AC529)*AF529</f>
        <v>0</v>
      </c>
      <c r="AH529" s="48"/>
      <c r="AI529" s="31">
        <f t="shared" ref="AI529" si="243">COUNTIF(AK529:AT529,"V")</f>
        <v>0</v>
      </c>
      <c r="AJ529" s="31">
        <f t="shared" ref="AJ529" si="244">X529-AA529-AC529-AG529</f>
        <v>0</v>
      </c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2:49" s="306" customFormat="1" ht="13" outlineLevel="1">
      <c r="B530" s="562" t="s">
        <v>2585</v>
      </c>
      <c r="C530" s="653" t="s">
        <v>2586</v>
      </c>
      <c r="D530" s="38" t="s">
        <v>2691</v>
      </c>
      <c r="E530" s="650" t="s">
        <v>95</v>
      </c>
      <c r="F530" s="446">
        <v>43794</v>
      </c>
      <c r="G530" s="362" t="s">
        <v>1395</v>
      </c>
      <c r="H530" s="46"/>
      <c r="I530" s="48">
        <v>10</v>
      </c>
      <c r="J530" s="328">
        <v>130</v>
      </c>
      <c r="K530" s="327">
        <v>0</v>
      </c>
      <c r="L530" s="173"/>
      <c r="M530" s="173"/>
      <c r="N530" s="173"/>
      <c r="O530" s="173"/>
      <c r="P530" s="173"/>
      <c r="Q530" s="173"/>
      <c r="R530" s="55"/>
      <c r="S530" s="48"/>
      <c r="T530" s="31">
        <f t="shared" si="217"/>
        <v>0</v>
      </c>
      <c r="U530" s="48"/>
      <c r="V530" s="48"/>
      <c r="W530" s="31"/>
      <c r="X530" s="31">
        <f t="shared" si="218"/>
        <v>0</v>
      </c>
      <c r="Z530" s="31"/>
      <c r="AA530" s="31">
        <f t="shared" si="219"/>
        <v>0</v>
      </c>
      <c r="AB530" s="31"/>
      <c r="AC530" s="31">
        <f t="shared" si="220"/>
        <v>0</v>
      </c>
      <c r="AD530" s="48"/>
      <c r="AE530" s="31"/>
      <c r="AF530" s="31">
        <f>IFERROR(COUNTIF(AK337:AT337,"S")/(COUNTIF(AK337:AT337,"V")+COUNTIF(AK337:AT337,"S")),0)</f>
        <v>0</v>
      </c>
      <c r="AG530" s="31">
        <f t="shared" si="221"/>
        <v>0</v>
      </c>
      <c r="AH530" s="48"/>
      <c r="AI530" s="31">
        <f t="shared" si="222"/>
        <v>0</v>
      </c>
      <c r="AJ530" s="31">
        <f t="shared" si="223"/>
        <v>0</v>
      </c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2:49" s="306" customFormat="1" ht="13" outlineLevel="1">
      <c r="B531" s="563"/>
      <c r="C531" s="654"/>
      <c r="D531" s="38" t="s">
        <v>2689</v>
      </c>
      <c r="E531" s="651"/>
      <c r="F531" s="497"/>
      <c r="G531" s="362" t="s">
        <v>1395</v>
      </c>
      <c r="H531" s="46"/>
      <c r="I531" s="48">
        <v>60</v>
      </c>
      <c r="J531" s="328">
        <v>60</v>
      </c>
      <c r="K531" s="327">
        <v>0</v>
      </c>
      <c r="L531" s="173"/>
      <c r="M531" s="173"/>
      <c r="N531" s="173"/>
      <c r="O531" s="173"/>
      <c r="P531" s="173"/>
      <c r="Q531" s="173"/>
      <c r="R531" s="55"/>
      <c r="S531" s="48"/>
      <c r="T531" s="31">
        <f t="shared" ref="T531:T532" si="245">SUMIF(S531,"Y",I531)</f>
        <v>0</v>
      </c>
      <c r="U531" s="48"/>
      <c r="V531" s="48"/>
      <c r="W531" s="31"/>
      <c r="X531" s="31">
        <f t="shared" ref="X531:X532" si="246">T531*W531</f>
        <v>0</v>
      </c>
      <c r="Z531" s="31"/>
      <c r="AA531" s="31">
        <f t="shared" ref="AA531:AA532" si="247">SUMIF(Z531,"Y",K531)*W531</f>
        <v>0</v>
      </c>
      <c r="AB531" s="31"/>
      <c r="AC531" s="31">
        <f t="shared" ref="AC531:AC532" si="248">(I531-AA531)*COUNTIF(AK531:AT531,"L")</f>
        <v>0</v>
      </c>
      <c r="AD531" s="48"/>
      <c r="AE531" s="31"/>
      <c r="AF531" s="31">
        <f>IFERROR(COUNTIF(AK335:AT335,"S")/(COUNTIF(AK335:AT335,"V")+COUNTIF(AK335:AT335,"S")),0)</f>
        <v>0</v>
      </c>
      <c r="AG531" s="31">
        <f t="shared" ref="AG531:AG532" si="249">(X531-AA531-AC531)*AF531</f>
        <v>0</v>
      </c>
      <c r="AH531" s="48"/>
      <c r="AI531" s="31">
        <f t="shared" ref="AI531:AI532" si="250">COUNTIF(AK531:AT531,"V")</f>
        <v>0</v>
      </c>
      <c r="AJ531" s="31">
        <f t="shared" ref="AJ531:AJ532" si="251">X531-AA531-AC531-AG531</f>
        <v>0</v>
      </c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2:49" s="306" customFormat="1" ht="13" outlineLevel="1">
      <c r="B532" s="564"/>
      <c r="C532" s="655"/>
      <c r="D532" s="38" t="s">
        <v>2690</v>
      </c>
      <c r="E532" s="652"/>
      <c r="F532" s="447"/>
      <c r="G532" s="362" t="s">
        <v>1395</v>
      </c>
      <c r="H532" s="46"/>
      <c r="I532" s="48">
        <v>150</v>
      </c>
      <c r="J532" s="328">
        <v>150</v>
      </c>
      <c r="K532" s="327">
        <v>0</v>
      </c>
      <c r="L532" s="173"/>
      <c r="M532" s="173"/>
      <c r="N532" s="173"/>
      <c r="O532" s="173"/>
      <c r="P532" s="173"/>
      <c r="Q532" s="173"/>
      <c r="R532" s="55"/>
      <c r="S532" s="48"/>
      <c r="T532" s="31">
        <f t="shared" si="245"/>
        <v>0</v>
      </c>
      <c r="U532" s="48"/>
      <c r="V532" s="48"/>
      <c r="W532" s="31"/>
      <c r="X532" s="31">
        <f t="shared" si="246"/>
        <v>0</v>
      </c>
      <c r="Z532" s="31"/>
      <c r="AA532" s="31">
        <f t="shared" si="247"/>
        <v>0</v>
      </c>
      <c r="AB532" s="31"/>
      <c r="AC532" s="31">
        <f t="shared" si="248"/>
        <v>0</v>
      </c>
      <c r="AD532" s="48"/>
      <c r="AE532" s="31"/>
      <c r="AF532" s="31">
        <f>IFERROR(COUNTIF(AK336:AT336,"S")/(COUNTIF(AK336:AT336,"V")+COUNTIF(AK336:AT336,"S")),0)</f>
        <v>0</v>
      </c>
      <c r="AG532" s="31">
        <f t="shared" si="249"/>
        <v>0</v>
      </c>
      <c r="AH532" s="48"/>
      <c r="AI532" s="31">
        <f t="shared" si="250"/>
        <v>0</v>
      </c>
      <c r="AJ532" s="31">
        <f t="shared" si="251"/>
        <v>0</v>
      </c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2:49" s="306" customFormat="1" ht="13" outlineLevel="1">
      <c r="B533" s="562" t="s">
        <v>2587</v>
      </c>
      <c r="C533" s="653" t="s">
        <v>2588</v>
      </c>
      <c r="D533" s="38" t="s">
        <v>2692</v>
      </c>
      <c r="E533" s="650" t="s">
        <v>95</v>
      </c>
      <c r="F533" s="446">
        <v>43791</v>
      </c>
      <c r="G533" s="362" t="s">
        <v>1395</v>
      </c>
      <c r="H533" s="46"/>
      <c r="I533" s="48">
        <v>5</v>
      </c>
      <c r="J533" s="328">
        <v>5</v>
      </c>
      <c r="K533" s="327">
        <v>0</v>
      </c>
      <c r="L533" s="173"/>
      <c r="M533" s="173"/>
      <c r="N533" s="173"/>
      <c r="O533" s="173"/>
      <c r="P533" s="173"/>
      <c r="Q533" s="173"/>
      <c r="R533" s="55"/>
      <c r="S533" s="48"/>
      <c r="T533" s="31">
        <f t="shared" si="194"/>
        <v>0</v>
      </c>
      <c r="U533" s="48"/>
      <c r="V533" s="48"/>
      <c r="W533" s="31"/>
      <c r="X533" s="31">
        <f t="shared" si="195"/>
        <v>0</v>
      </c>
      <c r="Z533" s="31"/>
      <c r="AA533" s="31">
        <f t="shared" si="192"/>
        <v>0</v>
      </c>
      <c r="AB533" s="31"/>
      <c r="AC533" s="31">
        <f t="shared" si="189"/>
        <v>0</v>
      </c>
      <c r="AD533" s="48"/>
      <c r="AE533" s="31"/>
      <c r="AF533" s="31">
        <f>IFERROR(COUNTIF(AK338:AT338,"S")/(COUNTIF(AK338:AT338,"V")+COUNTIF(AK338:AT338,"S")),0)</f>
        <v>0</v>
      </c>
      <c r="AG533" s="31">
        <f t="shared" si="190"/>
        <v>0</v>
      </c>
      <c r="AH533" s="48"/>
      <c r="AI533" s="31">
        <f t="shared" si="196"/>
        <v>0</v>
      </c>
      <c r="AJ533" s="31">
        <f t="shared" si="191"/>
        <v>0</v>
      </c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2:49" s="306" customFormat="1" ht="13" outlineLevel="1">
      <c r="B534" s="563"/>
      <c r="C534" s="654"/>
      <c r="D534" s="38" t="s">
        <v>2693</v>
      </c>
      <c r="E534" s="651"/>
      <c r="F534" s="497"/>
      <c r="G534" s="362" t="s">
        <v>1395</v>
      </c>
      <c r="H534" s="46"/>
      <c r="I534" s="48">
        <v>15</v>
      </c>
      <c r="J534" s="328">
        <v>15</v>
      </c>
      <c r="K534" s="327">
        <v>0</v>
      </c>
      <c r="L534" s="173"/>
      <c r="M534" s="173"/>
      <c r="N534" s="173"/>
      <c r="O534" s="173"/>
      <c r="P534" s="173"/>
      <c r="Q534" s="173"/>
      <c r="R534" s="55"/>
      <c r="S534" s="48"/>
      <c r="T534" s="31">
        <f t="shared" ref="T534:T535" si="252">SUMIF(S534,"Y",I534)</f>
        <v>0</v>
      </c>
      <c r="U534" s="48"/>
      <c r="V534" s="48"/>
      <c r="W534" s="31"/>
      <c r="X534" s="31">
        <f t="shared" ref="X534:X535" si="253">T534*W534</f>
        <v>0</v>
      </c>
      <c r="Z534" s="31"/>
      <c r="AA534" s="31">
        <f t="shared" ref="AA534:AA535" si="254">SUMIF(Z534,"Y",K534)*W534</f>
        <v>0</v>
      </c>
      <c r="AB534" s="31"/>
      <c r="AC534" s="31">
        <f t="shared" ref="AC534:AC535" si="255">(I534-AA534)*COUNTIF(AK534:AT534,"L")</f>
        <v>0</v>
      </c>
      <c r="AD534" s="48"/>
      <c r="AE534" s="31"/>
      <c r="AF534" s="31">
        <f>IFERROR(COUNTIF(AK336:AT336,"S")/(COUNTIF(AK336:AT336,"V")+COUNTIF(AK336:AT336,"S")),0)</f>
        <v>0</v>
      </c>
      <c r="AG534" s="31">
        <f t="shared" ref="AG534:AG535" si="256">(X534-AA534-AC534)*AF534</f>
        <v>0</v>
      </c>
      <c r="AH534" s="48"/>
      <c r="AI534" s="31">
        <f t="shared" ref="AI534:AI535" si="257">COUNTIF(AK534:AT534,"V")</f>
        <v>0</v>
      </c>
      <c r="AJ534" s="31">
        <f t="shared" ref="AJ534:AJ535" si="258">X534-AA534-AC534-AG534</f>
        <v>0</v>
      </c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2:49" s="306" customFormat="1" ht="13" outlineLevel="1">
      <c r="B535" s="563"/>
      <c r="C535" s="654"/>
      <c r="D535" s="38" t="s">
        <v>2694</v>
      </c>
      <c r="E535" s="651"/>
      <c r="F535" s="497"/>
      <c r="G535" s="362" t="s">
        <v>1395</v>
      </c>
      <c r="H535" s="46"/>
      <c r="I535" s="48">
        <v>15</v>
      </c>
      <c r="J535" s="328">
        <v>15</v>
      </c>
      <c r="K535" s="327">
        <v>0</v>
      </c>
      <c r="L535" s="173"/>
      <c r="M535" s="173"/>
      <c r="N535" s="173"/>
      <c r="O535" s="173"/>
      <c r="P535" s="173"/>
      <c r="Q535" s="173"/>
      <c r="R535" s="55"/>
      <c r="S535" s="48"/>
      <c r="T535" s="31">
        <f t="shared" si="252"/>
        <v>0</v>
      </c>
      <c r="U535" s="48"/>
      <c r="V535" s="48"/>
      <c r="W535" s="31"/>
      <c r="X535" s="31">
        <f t="shared" si="253"/>
        <v>0</v>
      </c>
      <c r="Z535" s="31"/>
      <c r="AA535" s="31">
        <f t="shared" si="254"/>
        <v>0</v>
      </c>
      <c r="AB535" s="31"/>
      <c r="AC535" s="31">
        <f t="shared" si="255"/>
        <v>0</v>
      </c>
      <c r="AD535" s="48"/>
      <c r="AE535" s="31"/>
      <c r="AF535" s="31">
        <f>IFERROR(COUNTIF(AK337:AT337,"S")/(COUNTIF(AK337:AT337,"V")+COUNTIF(AK337:AT337,"S")),0)</f>
        <v>0</v>
      </c>
      <c r="AG535" s="31">
        <f t="shared" si="256"/>
        <v>0</v>
      </c>
      <c r="AH535" s="48"/>
      <c r="AI535" s="31">
        <f t="shared" si="257"/>
        <v>0</v>
      </c>
      <c r="AJ535" s="31">
        <f t="shared" si="258"/>
        <v>0</v>
      </c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2:49" s="306" customFormat="1" ht="13" outlineLevel="1">
      <c r="B536" s="563"/>
      <c r="C536" s="654"/>
      <c r="D536" s="38" t="s">
        <v>2695</v>
      </c>
      <c r="E536" s="651"/>
      <c r="F536" s="497"/>
      <c r="G536" s="362" t="s">
        <v>1395</v>
      </c>
      <c r="H536" s="46"/>
      <c r="I536" s="48">
        <v>10</v>
      </c>
      <c r="J536" s="328">
        <v>10</v>
      </c>
      <c r="K536" s="327">
        <v>0</v>
      </c>
      <c r="L536" s="173"/>
      <c r="M536" s="173"/>
      <c r="N536" s="173"/>
      <c r="O536" s="173"/>
      <c r="P536" s="173"/>
      <c r="Q536" s="173"/>
      <c r="R536" s="55"/>
      <c r="S536" s="48"/>
      <c r="T536" s="31">
        <f t="shared" ref="T536:T537" si="259">SUMIF(S536,"Y",I536)</f>
        <v>0</v>
      </c>
      <c r="U536" s="48"/>
      <c r="V536" s="48"/>
      <c r="W536" s="31"/>
      <c r="X536" s="31">
        <f t="shared" ref="X536:X537" si="260">T536*W536</f>
        <v>0</v>
      </c>
      <c r="Z536" s="31"/>
      <c r="AA536" s="31">
        <f t="shared" ref="AA536:AA537" si="261">SUMIF(Z536,"Y",K536)*W536</f>
        <v>0</v>
      </c>
      <c r="AB536" s="31"/>
      <c r="AC536" s="31">
        <f t="shared" ref="AC536:AC537" si="262">(I536-AA536)*COUNTIF(AK536:AT536,"L")</f>
        <v>0</v>
      </c>
      <c r="AD536" s="48"/>
      <c r="AE536" s="31"/>
      <c r="AF536" s="31">
        <f>IFERROR(COUNTIF(AK338:AT338,"S")/(COUNTIF(AK338:AT338,"V")+COUNTIF(AK338:AT338,"S")),0)</f>
        <v>0</v>
      </c>
      <c r="AG536" s="31">
        <f t="shared" ref="AG536:AG537" si="263">(X536-AA536-AC536)*AF536</f>
        <v>0</v>
      </c>
      <c r="AH536" s="48"/>
      <c r="AI536" s="31">
        <f t="shared" ref="AI536:AI537" si="264">COUNTIF(AK536:AT536,"V")</f>
        <v>0</v>
      </c>
      <c r="AJ536" s="31">
        <f t="shared" ref="AJ536:AJ537" si="265">X536-AA536-AC536-AG536</f>
        <v>0</v>
      </c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2:49" s="306" customFormat="1" ht="13" outlineLevel="1">
      <c r="B537" s="563"/>
      <c r="C537" s="654"/>
      <c r="D537" s="38" t="s">
        <v>2696</v>
      </c>
      <c r="E537" s="651"/>
      <c r="F537" s="497"/>
      <c r="G537" s="362" t="s">
        <v>1395</v>
      </c>
      <c r="H537" s="46"/>
      <c r="I537" s="48">
        <v>40</v>
      </c>
      <c r="J537" s="328">
        <v>40</v>
      </c>
      <c r="K537" s="327">
        <v>0</v>
      </c>
      <c r="L537" s="173"/>
      <c r="M537" s="173"/>
      <c r="N537" s="173"/>
      <c r="O537" s="173"/>
      <c r="P537" s="173"/>
      <c r="Q537" s="173"/>
      <c r="R537" s="55"/>
      <c r="S537" s="48"/>
      <c r="T537" s="31">
        <f t="shared" si="259"/>
        <v>0</v>
      </c>
      <c r="U537" s="48"/>
      <c r="V537" s="48"/>
      <c r="W537" s="31"/>
      <c r="X537" s="31">
        <f t="shared" si="260"/>
        <v>0</v>
      </c>
      <c r="Z537" s="31"/>
      <c r="AA537" s="31">
        <f t="shared" si="261"/>
        <v>0</v>
      </c>
      <c r="AB537" s="31"/>
      <c r="AC537" s="31">
        <f t="shared" si="262"/>
        <v>0</v>
      </c>
      <c r="AD537" s="48"/>
      <c r="AE537" s="31"/>
      <c r="AF537" s="31">
        <f>IFERROR(COUNTIF(AK338:AT338,"S")/(COUNTIF(AK338:AT338,"V")+COUNTIF(AK338:AT338,"S")),0)</f>
        <v>0</v>
      </c>
      <c r="AG537" s="31">
        <f t="shared" si="263"/>
        <v>0</v>
      </c>
      <c r="AH537" s="48"/>
      <c r="AI537" s="31">
        <f t="shared" si="264"/>
        <v>0</v>
      </c>
      <c r="AJ537" s="31">
        <f t="shared" si="265"/>
        <v>0</v>
      </c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2:49" s="306" customFormat="1" ht="13" outlineLevel="1">
      <c r="B538" s="564"/>
      <c r="C538" s="655"/>
      <c r="D538" s="38" t="s">
        <v>2697</v>
      </c>
      <c r="E538" s="652"/>
      <c r="F538" s="447"/>
      <c r="G538" s="362" t="s">
        <v>1395</v>
      </c>
      <c r="H538" s="46"/>
      <c r="I538" s="48">
        <v>30</v>
      </c>
      <c r="J538" s="328">
        <v>30</v>
      </c>
      <c r="K538" s="327">
        <v>0</v>
      </c>
      <c r="L538" s="173"/>
      <c r="M538" s="173"/>
      <c r="N538" s="173"/>
      <c r="O538" s="173"/>
      <c r="P538" s="173"/>
      <c r="Q538" s="173"/>
      <c r="R538" s="55"/>
      <c r="S538" s="48"/>
      <c r="T538" s="31">
        <f t="shared" ref="T538" si="266">SUMIF(S538,"Y",I538)</f>
        <v>0</v>
      </c>
      <c r="U538" s="48"/>
      <c r="V538" s="48"/>
      <c r="W538" s="31"/>
      <c r="X538" s="31">
        <f t="shared" ref="X538" si="267">T538*W538</f>
        <v>0</v>
      </c>
      <c r="Z538" s="31"/>
      <c r="AA538" s="31">
        <f t="shared" ref="AA538" si="268">SUMIF(Z538,"Y",K538)*W538</f>
        <v>0</v>
      </c>
      <c r="AB538" s="31"/>
      <c r="AC538" s="31">
        <f t="shared" ref="AC538" si="269">(I538-AA538)*COUNTIF(AK538:AT538,"L")</f>
        <v>0</v>
      </c>
      <c r="AD538" s="48"/>
      <c r="AE538" s="31"/>
      <c r="AF538" s="31">
        <f>IFERROR(COUNTIF(AK339:AT339,"S")/(COUNTIF(AK339:AT339,"V")+COUNTIF(AK339:AT339,"S")),0)</f>
        <v>0</v>
      </c>
      <c r="AG538" s="31">
        <f t="shared" ref="AG538" si="270">(X538-AA538-AC538)*AF538</f>
        <v>0</v>
      </c>
      <c r="AH538" s="48"/>
      <c r="AI538" s="31">
        <f t="shared" ref="AI538" si="271">COUNTIF(AK538:AT538,"V")</f>
        <v>0</v>
      </c>
      <c r="AJ538" s="31">
        <f t="shared" ref="AJ538" si="272">X538-AA538-AC538-AG538</f>
        <v>0</v>
      </c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2:49" s="306" customFormat="1" ht="13">
      <c r="B539" s="527" t="s">
        <v>240</v>
      </c>
      <c r="C539" s="528"/>
      <c r="D539" s="528"/>
      <c r="E539" s="529"/>
      <c r="F539" s="533"/>
      <c r="G539" s="41" t="s">
        <v>7</v>
      </c>
      <c r="H539" s="42"/>
      <c r="I539" s="23">
        <f>I540/60</f>
        <v>121.52333333333331</v>
      </c>
      <c r="J539" s="23">
        <f>J540/60</f>
        <v>102.19666666666667</v>
      </c>
      <c r="K539" s="252">
        <f>K540/60</f>
        <v>2.3333333333333335</v>
      </c>
      <c r="L539" s="42"/>
      <c r="M539" s="42"/>
      <c r="N539" s="42"/>
      <c r="O539" s="42"/>
      <c r="P539" s="42"/>
      <c r="Q539" s="42"/>
      <c r="R539" s="43"/>
      <c r="S539" s="42"/>
      <c r="T539" s="23">
        <f>T540/60</f>
        <v>0</v>
      </c>
      <c r="U539" s="43"/>
      <c r="V539" s="42"/>
      <c r="W539" s="42"/>
      <c r="X539" s="23">
        <f>X540/60</f>
        <v>0</v>
      </c>
      <c r="Z539" s="45"/>
      <c r="AA539" s="45">
        <f>AA540/60</f>
        <v>0</v>
      </c>
      <c r="AB539" s="45"/>
      <c r="AC539" s="45">
        <f t="shared" ref="AC539:AJ539" si="273">AC540/60</f>
        <v>0</v>
      </c>
      <c r="AD539" s="45"/>
      <c r="AE539" s="45"/>
      <c r="AF539" s="45"/>
      <c r="AG539" s="45">
        <f t="shared" si="273"/>
        <v>0</v>
      </c>
      <c r="AH539" s="45"/>
      <c r="AI539" s="42"/>
      <c r="AJ539" s="45">
        <f t="shared" si="273"/>
        <v>0</v>
      </c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5"/>
      <c r="AV539" s="45"/>
      <c r="AW539" s="45">
        <f>AW540/60</f>
        <v>0</v>
      </c>
    </row>
    <row r="540" spans="2:49" s="306" customFormat="1" ht="13">
      <c r="B540" s="530"/>
      <c r="C540" s="531"/>
      <c r="D540" s="531"/>
      <c r="E540" s="532"/>
      <c r="F540" s="534"/>
      <c r="G540" s="44" t="s">
        <v>8</v>
      </c>
      <c r="H540" s="45"/>
      <c r="I540" s="23">
        <f>SUMIF($G$541:$G$639,"DQA",I541:I639)</f>
        <v>7291.3999999999987</v>
      </c>
      <c r="J540" s="23">
        <f>SUMIF($G$541:$G$639,"DQA",J541:J639)</f>
        <v>6131.8</v>
      </c>
      <c r="K540" s="252">
        <f>SUM(K541:K639)</f>
        <v>140</v>
      </c>
      <c r="L540" s="42"/>
      <c r="M540" s="42"/>
      <c r="N540" s="42"/>
      <c r="O540" s="42"/>
      <c r="P540" s="42"/>
      <c r="Q540" s="42"/>
      <c r="R540" s="43"/>
      <c r="S540" s="42"/>
      <c r="T540" s="23">
        <f>SUM(T541:T639)</f>
        <v>0</v>
      </c>
      <c r="U540" s="43"/>
      <c r="V540" s="42"/>
      <c r="W540" s="42"/>
      <c r="X540" s="23">
        <f>SUM(X541:X639)</f>
        <v>0</v>
      </c>
      <c r="Z540" s="45"/>
      <c r="AA540" s="45">
        <f>SUM(AA541:AA639)</f>
        <v>0</v>
      </c>
      <c r="AB540" s="45"/>
      <c r="AC540" s="45">
        <f>SUM(AC541:AC639)</f>
        <v>0</v>
      </c>
      <c r="AD540" s="45"/>
      <c r="AE540" s="45"/>
      <c r="AF540" s="45"/>
      <c r="AG540" s="45">
        <f>SUM(AG541:AG639)</f>
        <v>0</v>
      </c>
      <c r="AH540" s="45"/>
      <c r="AI540" s="42"/>
      <c r="AJ540" s="45">
        <f>SUM(AJ541:AJ639)</f>
        <v>0</v>
      </c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5"/>
      <c r="AV540" s="45"/>
      <c r="AW540" s="45">
        <f>SUM(AW541:AW639)</f>
        <v>0</v>
      </c>
    </row>
    <row r="541" spans="2:49" s="306" customFormat="1" ht="13" outlineLevel="1">
      <c r="B541" s="457" t="s">
        <v>244</v>
      </c>
      <c r="C541" s="541" t="s">
        <v>2091</v>
      </c>
      <c r="D541" s="14" t="s">
        <v>1746</v>
      </c>
      <c r="E541" s="541" t="s">
        <v>2092</v>
      </c>
      <c r="F541" s="460">
        <v>43693</v>
      </c>
      <c r="G541" s="362" t="s">
        <v>1395</v>
      </c>
      <c r="H541" s="27" t="s">
        <v>13</v>
      </c>
      <c r="I541" s="48">
        <v>6</v>
      </c>
      <c r="J541" s="48">
        <v>1</v>
      </c>
      <c r="K541" s="253">
        <v>0</v>
      </c>
      <c r="L541" s="31" t="s">
        <v>1695</v>
      </c>
      <c r="M541" s="31" t="s">
        <v>1691</v>
      </c>
      <c r="N541" s="31" t="s">
        <v>1761</v>
      </c>
      <c r="O541" s="31" t="s">
        <v>1703</v>
      </c>
      <c r="P541" s="31" t="s">
        <v>1708</v>
      </c>
      <c r="Q541" s="31" t="s">
        <v>1691</v>
      </c>
      <c r="R541" s="541" t="s">
        <v>1218</v>
      </c>
      <c r="S541" s="48"/>
      <c r="T541" s="31">
        <f t="shared" ref="T541:T639" si="274">SUMIF(S541,"Y",I541)</f>
        <v>0</v>
      </c>
      <c r="U541" s="615"/>
      <c r="V541" s="615"/>
      <c r="W541" s="48"/>
      <c r="X541" s="31">
        <f t="shared" ref="X541:X639" si="275">T541*W541</f>
        <v>0</v>
      </c>
      <c r="Z541" s="31"/>
      <c r="AA541" s="31">
        <f>SUMIF(Z541,"Y",K541)*W541</f>
        <v>0</v>
      </c>
      <c r="AB541" s="31"/>
      <c r="AC541" s="31">
        <f t="shared" ref="AC541:AC605" si="276">(I541-AA541)*COUNTIF(AK541:AT541,"L")</f>
        <v>0</v>
      </c>
      <c r="AD541" s="31"/>
      <c r="AE541" s="31"/>
      <c r="AF541" s="31">
        <f t="shared" ref="AF541:AF555" si="277">IFERROR(COUNTIF(AK341:AT341,"S")/(COUNTIF(AK341:AT341,"V")+COUNTIF(AK341:AT341,"S")),0)</f>
        <v>0</v>
      </c>
      <c r="AG541" s="31">
        <f t="shared" ref="AG541:AG605" si="278">(X541-AA541-AC541)*AF541</f>
        <v>0</v>
      </c>
      <c r="AH541" s="31"/>
      <c r="AI541" s="31">
        <f t="shared" ref="AI541:AI639" si="279">COUNTIF(AK541:AT541,"V")</f>
        <v>0</v>
      </c>
      <c r="AJ541" s="31">
        <f t="shared" ref="AJ541:AJ605" si="280">X541-AA541-AC541-AG541</f>
        <v>0</v>
      </c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</row>
    <row r="542" spans="2:49" s="306" customFormat="1" ht="13" outlineLevel="1">
      <c r="B542" s="458"/>
      <c r="C542" s="542"/>
      <c r="D542" s="14" t="s">
        <v>2093</v>
      </c>
      <c r="E542" s="542"/>
      <c r="F542" s="461"/>
      <c r="G542" s="362" t="s">
        <v>1395</v>
      </c>
      <c r="H542" s="27" t="s">
        <v>13</v>
      </c>
      <c r="I542" s="48">
        <v>4.2</v>
      </c>
      <c r="J542" s="48">
        <v>1</v>
      </c>
      <c r="K542" s="253">
        <v>0</v>
      </c>
      <c r="L542" s="31" t="s">
        <v>1703</v>
      </c>
      <c r="M542" s="31" t="s">
        <v>1155</v>
      </c>
      <c r="N542" s="31" t="s">
        <v>1142</v>
      </c>
      <c r="O542" s="31" t="s">
        <v>1695</v>
      </c>
      <c r="P542" s="31" t="s">
        <v>1698</v>
      </c>
      <c r="Q542" s="31" t="s">
        <v>1759</v>
      </c>
      <c r="R542" s="542"/>
      <c r="S542" s="48"/>
      <c r="T542" s="31">
        <f t="shared" si="274"/>
        <v>0</v>
      </c>
      <c r="U542" s="616"/>
      <c r="V542" s="616"/>
      <c r="W542" s="48"/>
      <c r="X542" s="31">
        <f t="shared" si="275"/>
        <v>0</v>
      </c>
      <c r="Z542" s="31"/>
      <c r="AA542" s="31">
        <f t="shared" ref="AA542:AA606" si="281">SUMIF(Z542,"Y",K542)*W542</f>
        <v>0</v>
      </c>
      <c r="AB542" s="31"/>
      <c r="AC542" s="31">
        <f t="shared" si="276"/>
        <v>0</v>
      </c>
      <c r="AD542" s="31"/>
      <c r="AE542" s="31"/>
      <c r="AF542" s="31">
        <f t="shared" si="277"/>
        <v>0</v>
      </c>
      <c r="AG542" s="31">
        <f t="shared" si="278"/>
        <v>0</v>
      </c>
      <c r="AH542" s="31"/>
      <c r="AI542" s="31">
        <f t="shared" si="279"/>
        <v>0</v>
      </c>
      <c r="AJ542" s="31">
        <f t="shared" si="280"/>
        <v>0</v>
      </c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</row>
    <row r="543" spans="2:49" s="306" customFormat="1" ht="13" outlineLevel="1">
      <c r="B543" s="458"/>
      <c r="C543" s="542"/>
      <c r="D543" s="14" t="s">
        <v>2046</v>
      </c>
      <c r="E543" s="542"/>
      <c r="F543" s="461"/>
      <c r="G543" s="362" t="s">
        <v>1395</v>
      </c>
      <c r="H543" s="27" t="s">
        <v>13</v>
      </c>
      <c r="I543" s="48">
        <v>90</v>
      </c>
      <c r="J543" s="48">
        <v>1</v>
      </c>
      <c r="K543" s="253">
        <v>0</v>
      </c>
      <c r="L543" s="31" t="s">
        <v>1703</v>
      </c>
      <c r="M543" s="31" t="s">
        <v>1155</v>
      </c>
      <c r="N543" s="31" t="s">
        <v>1142</v>
      </c>
      <c r="O543" s="31" t="s">
        <v>1695</v>
      </c>
      <c r="P543" s="31" t="s">
        <v>1698</v>
      </c>
      <c r="Q543" s="31" t="s">
        <v>1759</v>
      </c>
      <c r="R543" s="542"/>
      <c r="S543" s="48"/>
      <c r="T543" s="31">
        <f t="shared" si="274"/>
        <v>0</v>
      </c>
      <c r="U543" s="616"/>
      <c r="V543" s="616"/>
      <c r="W543" s="48"/>
      <c r="X543" s="31">
        <f t="shared" si="275"/>
        <v>0</v>
      </c>
      <c r="Z543" s="31"/>
      <c r="AA543" s="31">
        <f t="shared" si="281"/>
        <v>0</v>
      </c>
      <c r="AB543" s="31"/>
      <c r="AC543" s="31">
        <f t="shared" si="276"/>
        <v>0</v>
      </c>
      <c r="AD543" s="31"/>
      <c r="AE543" s="31"/>
      <c r="AF543" s="31">
        <f t="shared" si="277"/>
        <v>0</v>
      </c>
      <c r="AG543" s="31">
        <f t="shared" si="278"/>
        <v>0</v>
      </c>
      <c r="AH543" s="31"/>
      <c r="AI543" s="31">
        <f t="shared" si="279"/>
        <v>0</v>
      </c>
      <c r="AJ543" s="31">
        <f t="shared" si="280"/>
        <v>0</v>
      </c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</row>
    <row r="544" spans="2:49" s="306" customFormat="1" ht="13" outlineLevel="1">
      <c r="B544" s="458"/>
      <c r="C544" s="542"/>
      <c r="D544" s="14" t="s">
        <v>2094</v>
      </c>
      <c r="E544" s="542"/>
      <c r="F544" s="461"/>
      <c r="G544" s="362" t="s">
        <v>1395</v>
      </c>
      <c r="H544" s="27" t="s">
        <v>24</v>
      </c>
      <c r="I544" s="48">
        <v>60</v>
      </c>
      <c r="J544" s="48">
        <v>1</v>
      </c>
      <c r="K544" s="253">
        <v>0</v>
      </c>
      <c r="L544" s="31" t="s">
        <v>1703</v>
      </c>
      <c r="M544" s="31" t="s">
        <v>1155</v>
      </c>
      <c r="N544" s="31" t="s">
        <v>1142</v>
      </c>
      <c r="O544" s="31" t="s">
        <v>1695</v>
      </c>
      <c r="P544" s="31" t="s">
        <v>1698</v>
      </c>
      <c r="Q544" s="31" t="s">
        <v>1759</v>
      </c>
      <c r="R544" s="542"/>
      <c r="S544" s="48"/>
      <c r="T544" s="31">
        <f t="shared" si="274"/>
        <v>0</v>
      </c>
      <c r="U544" s="616"/>
      <c r="V544" s="616"/>
      <c r="W544" s="48"/>
      <c r="X544" s="31">
        <f t="shared" si="275"/>
        <v>0</v>
      </c>
      <c r="Z544" s="31"/>
      <c r="AA544" s="31">
        <f t="shared" si="281"/>
        <v>0</v>
      </c>
      <c r="AB544" s="31"/>
      <c r="AC544" s="31">
        <f t="shared" si="276"/>
        <v>0</v>
      </c>
      <c r="AD544" s="31"/>
      <c r="AE544" s="31"/>
      <c r="AF544" s="31">
        <f t="shared" si="277"/>
        <v>0</v>
      </c>
      <c r="AG544" s="31">
        <f t="shared" si="278"/>
        <v>0</v>
      </c>
      <c r="AH544" s="31"/>
      <c r="AI544" s="31">
        <f t="shared" si="279"/>
        <v>0</v>
      </c>
      <c r="AJ544" s="31">
        <f t="shared" si="280"/>
        <v>0</v>
      </c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</row>
    <row r="545" spans="2:49" s="306" customFormat="1" ht="13" outlineLevel="1">
      <c r="B545" s="459"/>
      <c r="C545" s="543"/>
      <c r="D545" s="14" t="s">
        <v>1712</v>
      </c>
      <c r="E545" s="543"/>
      <c r="F545" s="462"/>
      <c r="G545" s="362" t="s">
        <v>1395</v>
      </c>
      <c r="H545" s="27" t="s">
        <v>13</v>
      </c>
      <c r="I545" s="48">
        <v>180</v>
      </c>
      <c r="J545" s="48">
        <v>1</v>
      </c>
      <c r="K545" s="253">
        <v>0</v>
      </c>
      <c r="L545" s="31" t="s">
        <v>1703</v>
      </c>
      <c r="M545" s="31" t="s">
        <v>1155</v>
      </c>
      <c r="N545" s="31" t="s">
        <v>1155</v>
      </c>
      <c r="O545" s="31" t="s">
        <v>1695</v>
      </c>
      <c r="P545" s="31" t="s">
        <v>1691</v>
      </c>
      <c r="Q545" s="31" t="s">
        <v>1759</v>
      </c>
      <c r="R545" s="543"/>
      <c r="S545" s="48"/>
      <c r="T545" s="31">
        <f t="shared" si="274"/>
        <v>0</v>
      </c>
      <c r="U545" s="617"/>
      <c r="V545" s="617"/>
      <c r="W545" s="48"/>
      <c r="X545" s="31">
        <f t="shared" si="275"/>
        <v>0</v>
      </c>
      <c r="Z545" s="31"/>
      <c r="AA545" s="31">
        <f t="shared" si="281"/>
        <v>0</v>
      </c>
      <c r="AB545" s="31"/>
      <c r="AC545" s="31">
        <f t="shared" si="276"/>
        <v>0</v>
      </c>
      <c r="AD545" s="31"/>
      <c r="AE545" s="31"/>
      <c r="AF545" s="31">
        <f t="shared" si="277"/>
        <v>0</v>
      </c>
      <c r="AG545" s="31">
        <f t="shared" si="278"/>
        <v>0</v>
      </c>
      <c r="AH545" s="31"/>
      <c r="AI545" s="31">
        <f t="shared" si="279"/>
        <v>0</v>
      </c>
      <c r="AJ545" s="31">
        <f t="shared" si="280"/>
        <v>0</v>
      </c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</row>
    <row r="546" spans="2:49" s="306" customFormat="1" ht="13" outlineLevel="1">
      <c r="B546" s="457" t="s">
        <v>246</v>
      </c>
      <c r="C546" s="558" t="s">
        <v>247</v>
      </c>
      <c r="D546" s="14" t="s">
        <v>2046</v>
      </c>
      <c r="E546" s="558" t="s">
        <v>36</v>
      </c>
      <c r="F546" s="460">
        <v>43073</v>
      </c>
      <c r="G546" s="362" t="s">
        <v>1395</v>
      </c>
      <c r="H546" s="27" t="s">
        <v>24</v>
      </c>
      <c r="I546" s="48">
        <v>40.200000000000003</v>
      </c>
      <c r="J546" s="48">
        <v>40</v>
      </c>
      <c r="K546" s="253">
        <v>0</v>
      </c>
      <c r="L546" s="31" t="s">
        <v>1703</v>
      </c>
      <c r="M546" s="31" t="s">
        <v>1155</v>
      </c>
      <c r="N546" s="31" t="s">
        <v>1142</v>
      </c>
      <c r="O546" s="31" t="s">
        <v>1695</v>
      </c>
      <c r="P546" s="174" t="s">
        <v>1841</v>
      </c>
      <c r="Q546" s="31" t="s">
        <v>1759</v>
      </c>
      <c r="R546" s="558" t="s">
        <v>2095</v>
      </c>
      <c r="S546" s="333"/>
      <c r="T546" s="31">
        <f t="shared" si="274"/>
        <v>0</v>
      </c>
      <c r="U546" s="629"/>
      <c r="V546" s="629"/>
      <c r="W546" s="333"/>
      <c r="X546" s="31">
        <f t="shared" si="275"/>
        <v>0</v>
      </c>
      <c r="Z546" s="31"/>
      <c r="AA546" s="31">
        <f t="shared" si="281"/>
        <v>0</v>
      </c>
      <c r="AB546" s="31"/>
      <c r="AC546" s="31">
        <f t="shared" si="276"/>
        <v>0</v>
      </c>
      <c r="AD546" s="31"/>
      <c r="AE546" s="31"/>
      <c r="AF546" s="31">
        <f t="shared" si="277"/>
        <v>0</v>
      </c>
      <c r="AG546" s="31">
        <f t="shared" si="278"/>
        <v>0</v>
      </c>
      <c r="AH546" s="31"/>
      <c r="AI546" s="31">
        <f t="shared" si="279"/>
        <v>0</v>
      </c>
      <c r="AJ546" s="31">
        <f t="shared" si="280"/>
        <v>0</v>
      </c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</row>
    <row r="547" spans="2:49" s="306" customFormat="1" ht="13" outlineLevel="1">
      <c r="B547" s="459"/>
      <c r="C547" s="560"/>
      <c r="D547" s="14" t="s">
        <v>454</v>
      </c>
      <c r="E547" s="560"/>
      <c r="F547" s="462"/>
      <c r="G547" s="362" t="s">
        <v>1395</v>
      </c>
      <c r="H547" s="27" t="s">
        <v>24</v>
      </c>
      <c r="I547" s="48">
        <v>19.8</v>
      </c>
      <c r="J547" s="48">
        <v>20</v>
      </c>
      <c r="K547" s="253">
        <v>0</v>
      </c>
      <c r="L547" s="31" t="s">
        <v>1703</v>
      </c>
      <c r="M547" s="31" t="s">
        <v>1155</v>
      </c>
      <c r="N547" s="31" t="s">
        <v>1142</v>
      </c>
      <c r="O547" s="31" t="s">
        <v>1695</v>
      </c>
      <c r="P547" s="174" t="s">
        <v>1841</v>
      </c>
      <c r="Q547" s="31" t="s">
        <v>1140</v>
      </c>
      <c r="R547" s="560"/>
      <c r="S547" s="333"/>
      <c r="T547" s="31">
        <f t="shared" si="274"/>
        <v>0</v>
      </c>
      <c r="U547" s="630"/>
      <c r="V547" s="630"/>
      <c r="W547" s="333"/>
      <c r="X547" s="31">
        <f t="shared" si="275"/>
        <v>0</v>
      </c>
      <c r="Z547" s="31"/>
      <c r="AA547" s="31">
        <f t="shared" si="281"/>
        <v>0</v>
      </c>
      <c r="AB547" s="31"/>
      <c r="AC547" s="31">
        <f t="shared" si="276"/>
        <v>0</v>
      </c>
      <c r="AD547" s="31"/>
      <c r="AE547" s="31"/>
      <c r="AF547" s="31">
        <f t="shared" si="277"/>
        <v>0</v>
      </c>
      <c r="AG547" s="31">
        <f t="shared" si="278"/>
        <v>0</v>
      </c>
      <c r="AH547" s="31"/>
      <c r="AI547" s="31">
        <f t="shared" si="279"/>
        <v>0</v>
      </c>
      <c r="AJ547" s="31">
        <f t="shared" si="280"/>
        <v>0</v>
      </c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</row>
    <row r="548" spans="2:49" s="306" customFormat="1" ht="13" outlineLevel="1">
      <c r="B548" s="457" t="s">
        <v>248</v>
      </c>
      <c r="C548" s="541" t="s">
        <v>2096</v>
      </c>
      <c r="D548" s="14" t="s">
        <v>2097</v>
      </c>
      <c r="E548" s="541" t="s">
        <v>2098</v>
      </c>
      <c r="F548" s="460">
        <v>43216</v>
      </c>
      <c r="G548" s="362" t="s">
        <v>1395</v>
      </c>
      <c r="H548" s="27" t="s">
        <v>13</v>
      </c>
      <c r="I548" s="48">
        <v>1.2</v>
      </c>
      <c r="J548" s="48">
        <v>0</v>
      </c>
      <c r="K548" s="253">
        <v>0</v>
      </c>
      <c r="L548" s="31" t="s">
        <v>1695</v>
      </c>
      <c r="M548" s="31" t="s">
        <v>1691</v>
      </c>
      <c r="N548" s="31" t="s">
        <v>1761</v>
      </c>
      <c r="O548" s="31" t="s">
        <v>1703</v>
      </c>
      <c r="P548" s="31" t="s">
        <v>1142</v>
      </c>
      <c r="Q548" s="31" t="s">
        <v>1155</v>
      </c>
      <c r="R548" s="541" t="s">
        <v>1232</v>
      </c>
      <c r="S548" s="48"/>
      <c r="T548" s="31">
        <f t="shared" si="274"/>
        <v>0</v>
      </c>
      <c r="U548" s="615"/>
      <c r="V548" s="615"/>
      <c r="W548" s="48"/>
      <c r="X548" s="31">
        <f t="shared" si="275"/>
        <v>0</v>
      </c>
      <c r="Z548" s="31"/>
      <c r="AA548" s="31">
        <f t="shared" si="281"/>
        <v>0</v>
      </c>
      <c r="AB548" s="31"/>
      <c r="AC548" s="31">
        <f t="shared" si="276"/>
        <v>0</v>
      </c>
      <c r="AD548" s="31"/>
      <c r="AE548" s="31"/>
      <c r="AF548" s="31">
        <f t="shared" si="277"/>
        <v>0</v>
      </c>
      <c r="AG548" s="31">
        <f t="shared" si="278"/>
        <v>0</v>
      </c>
      <c r="AH548" s="31"/>
      <c r="AI548" s="31">
        <f t="shared" si="279"/>
        <v>0</v>
      </c>
      <c r="AJ548" s="31">
        <f t="shared" si="280"/>
        <v>0</v>
      </c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</row>
    <row r="549" spans="2:49" s="306" customFormat="1" ht="13" outlineLevel="1">
      <c r="B549" s="458"/>
      <c r="C549" s="542"/>
      <c r="D549" s="14" t="s">
        <v>2046</v>
      </c>
      <c r="E549" s="542"/>
      <c r="F549" s="461"/>
      <c r="G549" s="362" t="s">
        <v>1395</v>
      </c>
      <c r="H549" s="27" t="s">
        <v>13</v>
      </c>
      <c r="I549" s="48">
        <v>199.8</v>
      </c>
      <c r="J549" s="48">
        <v>1</v>
      </c>
      <c r="K549" s="253">
        <v>0</v>
      </c>
      <c r="L549" s="31" t="s">
        <v>1703</v>
      </c>
      <c r="M549" s="31" t="s">
        <v>1155</v>
      </c>
      <c r="N549" s="31" t="s">
        <v>1142</v>
      </c>
      <c r="O549" s="31" t="s">
        <v>1695</v>
      </c>
      <c r="P549" s="31" t="s">
        <v>1698</v>
      </c>
      <c r="Q549" s="31" t="s">
        <v>1759</v>
      </c>
      <c r="R549" s="542"/>
      <c r="S549" s="48"/>
      <c r="T549" s="31">
        <f t="shared" si="274"/>
        <v>0</v>
      </c>
      <c r="U549" s="616"/>
      <c r="V549" s="616"/>
      <c r="W549" s="48"/>
      <c r="X549" s="31">
        <f t="shared" si="275"/>
        <v>0</v>
      </c>
      <c r="Z549" s="31"/>
      <c r="AA549" s="31">
        <f t="shared" si="281"/>
        <v>0</v>
      </c>
      <c r="AB549" s="31"/>
      <c r="AC549" s="31">
        <f t="shared" si="276"/>
        <v>0</v>
      </c>
      <c r="AD549" s="31"/>
      <c r="AE549" s="31"/>
      <c r="AF549" s="31">
        <f t="shared" si="277"/>
        <v>0</v>
      </c>
      <c r="AG549" s="31">
        <f t="shared" si="278"/>
        <v>0</v>
      </c>
      <c r="AH549" s="31"/>
      <c r="AI549" s="31">
        <f t="shared" si="279"/>
        <v>0</v>
      </c>
      <c r="AJ549" s="31">
        <f t="shared" si="280"/>
        <v>0</v>
      </c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</row>
    <row r="550" spans="2:49" s="306" customFormat="1" ht="13" outlineLevel="1">
      <c r="B550" s="458"/>
      <c r="C550" s="542"/>
      <c r="D550" s="14" t="s">
        <v>1859</v>
      </c>
      <c r="E550" s="542"/>
      <c r="F550" s="461"/>
      <c r="G550" s="362" t="s">
        <v>1395</v>
      </c>
      <c r="H550" s="27" t="s">
        <v>24</v>
      </c>
      <c r="I550" s="48">
        <v>80</v>
      </c>
      <c r="J550" s="48">
        <v>1</v>
      </c>
      <c r="K550" s="253">
        <v>0</v>
      </c>
      <c r="L550" s="31" t="s">
        <v>1703</v>
      </c>
      <c r="M550" s="31" t="s">
        <v>1155</v>
      </c>
      <c r="N550" s="31" t="s">
        <v>1142</v>
      </c>
      <c r="O550" s="31" t="s">
        <v>1695</v>
      </c>
      <c r="P550" s="31" t="s">
        <v>1698</v>
      </c>
      <c r="Q550" s="31" t="s">
        <v>1761</v>
      </c>
      <c r="R550" s="542"/>
      <c r="S550" s="48"/>
      <c r="T550" s="31">
        <f t="shared" si="274"/>
        <v>0</v>
      </c>
      <c r="U550" s="616"/>
      <c r="V550" s="616"/>
      <c r="W550" s="48"/>
      <c r="X550" s="31">
        <f t="shared" si="275"/>
        <v>0</v>
      </c>
      <c r="Z550" s="31"/>
      <c r="AA550" s="31">
        <f t="shared" si="281"/>
        <v>0</v>
      </c>
      <c r="AB550" s="31"/>
      <c r="AC550" s="31">
        <f t="shared" si="276"/>
        <v>0</v>
      </c>
      <c r="AD550" s="31"/>
      <c r="AE550" s="31"/>
      <c r="AF550" s="31">
        <f t="shared" si="277"/>
        <v>0</v>
      </c>
      <c r="AG550" s="31">
        <f t="shared" si="278"/>
        <v>0</v>
      </c>
      <c r="AH550" s="31"/>
      <c r="AI550" s="31">
        <f t="shared" si="279"/>
        <v>0</v>
      </c>
      <c r="AJ550" s="31">
        <f t="shared" si="280"/>
        <v>0</v>
      </c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</row>
    <row r="551" spans="2:49" s="306" customFormat="1" ht="13" outlineLevel="1">
      <c r="B551" s="458"/>
      <c r="C551" s="542"/>
      <c r="D551" s="14" t="s">
        <v>1712</v>
      </c>
      <c r="E551" s="542"/>
      <c r="F551" s="461"/>
      <c r="G551" s="362" t="s">
        <v>1395</v>
      </c>
      <c r="H551" s="27" t="s">
        <v>24</v>
      </c>
      <c r="I551" s="48">
        <v>19.8</v>
      </c>
      <c r="J551" s="48">
        <v>0</v>
      </c>
      <c r="K551" s="253">
        <v>0</v>
      </c>
      <c r="L551" s="31" t="s">
        <v>1703</v>
      </c>
      <c r="M551" s="31" t="s">
        <v>1155</v>
      </c>
      <c r="N551" s="31" t="s">
        <v>1142</v>
      </c>
      <c r="O551" s="31" t="s">
        <v>1695</v>
      </c>
      <c r="P551" s="31" t="s">
        <v>1698</v>
      </c>
      <c r="Q551" s="31" t="s">
        <v>1759</v>
      </c>
      <c r="R551" s="542"/>
      <c r="S551" s="48"/>
      <c r="T551" s="31">
        <f t="shared" si="274"/>
        <v>0</v>
      </c>
      <c r="U551" s="616"/>
      <c r="V551" s="616"/>
      <c r="W551" s="48"/>
      <c r="X551" s="31">
        <f t="shared" si="275"/>
        <v>0</v>
      </c>
      <c r="Z551" s="31"/>
      <c r="AA551" s="31">
        <f t="shared" si="281"/>
        <v>0</v>
      </c>
      <c r="AB551" s="31"/>
      <c r="AC551" s="31">
        <f t="shared" si="276"/>
        <v>0</v>
      </c>
      <c r="AD551" s="31"/>
      <c r="AE551" s="31"/>
      <c r="AF551" s="31">
        <f t="shared" si="277"/>
        <v>0</v>
      </c>
      <c r="AG551" s="31">
        <f t="shared" si="278"/>
        <v>0</v>
      </c>
      <c r="AH551" s="31"/>
      <c r="AI551" s="31">
        <f t="shared" si="279"/>
        <v>0</v>
      </c>
      <c r="AJ551" s="31">
        <f t="shared" si="280"/>
        <v>0</v>
      </c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</row>
    <row r="552" spans="2:49" s="306" customFormat="1" ht="13" outlineLevel="1">
      <c r="B552" s="458"/>
      <c r="C552" s="542"/>
      <c r="D552" s="14" t="s">
        <v>2094</v>
      </c>
      <c r="E552" s="542"/>
      <c r="F552" s="461"/>
      <c r="G552" s="362" t="s">
        <v>1395</v>
      </c>
      <c r="H552" s="27" t="s">
        <v>13</v>
      </c>
      <c r="I552" s="48">
        <v>120</v>
      </c>
      <c r="J552" s="48">
        <v>1</v>
      </c>
      <c r="K552" s="253">
        <v>0</v>
      </c>
      <c r="L552" s="31" t="s">
        <v>1703</v>
      </c>
      <c r="M552" s="31" t="s">
        <v>1155</v>
      </c>
      <c r="N552" s="31" t="s">
        <v>1142</v>
      </c>
      <c r="O552" s="31" t="s">
        <v>1695</v>
      </c>
      <c r="P552" s="31" t="s">
        <v>1698</v>
      </c>
      <c r="Q552" s="31" t="s">
        <v>1759</v>
      </c>
      <c r="R552" s="542"/>
      <c r="S552" s="48"/>
      <c r="T552" s="31">
        <f t="shared" si="274"/>
        <v>0</v>
      </c>
      <c r="U552" s="616"/>
      <c r="V552" s="616"/>
      <c r="W552" s="48"/>
      <c r="X552" s="31">
        <f t="shared" si="275"/>
        <v>0</v>
      </c>
      <c r="Z552" s="31"/>
      <c r="AA552" s="31">
        <f t="shared" si="281"/>
        <v>0</v>
      </c>
      <c r="AB552" s="31"/>
      <c r="AC552" s="31">
        <f t="shared" si="276"/>
        <v>0</v>
      </c>
      <c r="AD552" s="31"/>
      <c r="AE552" s="31"/>
      <c r="AF552" s="31">
        <f t="shared" si="277"/>
        <v>0</v>
      </c>
      <c r="AG552" s="31">
        <f t="shared" si="278"/>
        <v>0</v>
      </c>
      <c r="AH552" s="31"/>
      <c r="AI552" s="31">
        <f t="shared" si="279"/>
        <v>0</v>
      </c>
      <c r="AJ552" s="31">
        <f t="shared" si="280"/>
        <v>0</v>
      </c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</row>
    <row r="553" spans="2:49" s="306" customFormat="1" ht="13" outlineLevel="1">
      <c r="B553" s="459"/>
      <c r="C553" s="543"/>
      <c r="D553" s="14" t="s">
        <v>2048</v>
      </c>
      <c r="E553" s="543"/>
      <c r="F553" s="462"/>
      <c r="G553" s="362" t="s">
        <v>1395</v>
      </c>
      <c r="H553" s="27" t="s">
        <v>24</v>
      </c>
      <c r="I553" s="48">
        <v>30</v>
      </c>
      <c r="J553" s="48">
        <v>660</v>
      </c>
      <c r="K553" s="253">
        <v>0</v>
      </c>
      <c r="L553" s="31" t="s">
        <v>1703</v>
      </c>
      <c r="M553" s="31" t="s">
        <v>1155</v>
      </c>
      <c r="N553" s="31" t="s">
        <v>1142</v>
      </c>
      <c r="O553" s="31" t="s">
        <v>1695</v>
      </c>
      <c r="P553" s="31" t="s">
        <v>1698</v>
      </c>
      <c r="Q553" s="31" t="s">
        <v>1761</v>
      </c>
      <c r="R553" s="543"/>
      <c r="S553" s="48"/>
      <c r="T553" s="31">
        <f t="shared" si="274"/>
        <v>0</v>
      </c>
      <c r="U553" s="617"/>
      <c r="V553" s="617"/>
      <c r="W553" s="48"/>
      <c r="X553" s="31">
        <f t="shared" si="275"/>
        <v>0</v>
      </c>
      <c r="Z553" s="31"/>
      <c r="AA553" s="31">
        <f t="shared" si="281"/>
        <v>0</v>
      </c>
      <c r="AB553" s="31"/>
      <c r="AC553" s="31">
        <f t="shared" si="276"/>
        <v>0</v>
      </c>
      <c r="AD553" s="31"/>
      <c r="AE553" s="31"/>
      <c r="AF553" s="31">
        <f t="shared" si="277"/>
        <v>0</v>
      </c>
      <c r="AG553" s="31">
        <f t="shared" si="278"/>
        <v>0</v>
      </c>
      <c r="AH553" s="31"/>
      <c r="AI553" s="31">
        <f t="shared" si="279"/>
        <v>0</v>
      </c>
      <c r="AJ553" s="31">
        <f t="shared" si="280"/>
        <v>0</v>
      </c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</row>
    <row r="554" spans="2:49" s="306" customFormat="1" ht="13" outlineLevel="1">
      <c r="B554" s="457" t="s">
        <v>252</v>
      </c>
      <c r="C554" s="541" t="s">
        <v>2099</v>
      </c>
      <c r="D554" s="14" t="s">
        <v>1746</v>
      </c>
      <c r="E554" s="541" t="s">
        <v>2100</v>
      </c>
      <c r="F554" s="460">
        <v>43693</v>
      </c>
      <c r="G554" s="362" t="s">
        <v>1395</v>
      </c>
      <c r="H554" s="27" t="s">
        <v>13</v>
      </c>
      <c r="I554" s="48">
        <v>1</v>
      </c>
      <c r="J554" s="48">
        <v>1</v>
      </c>
      <c r="K554" s="332">
        <v>0</v>
      </c>
      <c r="L554" s="31" t="s">
        <v>1695</v>
      </c>
      <c r="M554" s="31" t="s">
        <v>1691</v>
      </c>
      <c r="N554" s="31" t="s">
        <v>1761</v>
      </c>
      <c r="O554" s="31" t="s">
        <v>1703</v>
      </c>
      <c r="P554" s="31" t="s">
        <v>1142</v>
      </c>
      <c r="Q554" s="31" t="s">
        <v>1155</v>
      </c>
      <c r="R554" s="541" t="s">
        <v>1218</v>
      </c>
      <c r="S554" s="48"/>
      <c r="T554" s="31">
        <f t="shared" si="274"/>
        <v>0</v>
      </c>
      <c r="U554" s="615"/>
      <c r="V554" s="615"/>
      <c r="W554" s="48"/>
      <c r="X554" s="31">
        <f t="shared" si="275"/>
        <v>0</v>
      </c>
      <c r="Z554" s="174" t="s">
        <v>1480</v>
      </c>
      <c r="AA554" s="31">
        <f t="shared" si="281"/>
        <v>0</v>
      </c>
      <c r="AB554" s="31" t="s">
        <v>2101</v>
      </c>
      <c r="AC554" s="31">
        <f t="shared" si="276"/>
        <v>0</v>
      </c>
      <c r="AD554" s="31"/>
      <c r="AE554" s="31"/>
      <c r="AF554" s="31">
        <f t="shared" si="277"/>
        <v>0</v>
      </c>
      <c r="AG554" s="31">
        <f t="shared" si="278"/>
        <v>0</v>
      </c>
      <c r="AH554" s="31"/>
      <c r="AI554" s="31">
        <f t="shared" si="279"/>
        <v>0</v>
      </c>
      <c r="AJ554" s="235">
        <f t="shared" si="280"/>
        <v>0</v>
      </c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</row>
    <row r="555" spans="2:49" s="306" customFormat="1" ht="13" outlineLevel="1">
      <c r="B555" s="458"/>
      <c r="C555" s="542"/>
      <c r="D555" s="14" t="s">
        <v>2046</v>
      </c>
      <c r="E555" s="542"/>
      <c r="F555" s="461"/>
      <c r="G555" s="362" t="s">
        <v>1395</v>
      </c>
      <c r="H555" s="27" t="s">
        <v>13</v>
      </c>
      <c r="I555" s="48">
        <v>138</v>
      </c>
      <c r="J555" s="48">
        <v>153</v>
      </c>
      <c r="K555" s="332">
        <v>20</v>
      </c>
      <c r="L555" s="31" t="s">
        <v>1139</v>
      </c>
      <c r="M555" s="31" t="s">
        <v>1139</v>
      </c>
      <c r="N555" s="31" t="s">
        <v>1140</v>
      </c>
      <c r="O555" s="31" t="s">
        <v>1139</v>
      </c>
      <c r="P555" s="31" t="s">
        <v>1140</v>
      </c>
      <c r="Q555" s="31" t="s">
        <v>1139</v>
      </c>
      <c r="R555" s="542"/>
      <c r="S555" s="48"/>
      <c r="T555" s="31">
        <f t="shared" ref="T555" si="282">SUMIF(S555,"Y",I555)</f>
        <v>0</v>
      </c>
      <c r="U555" s="616"/>
      <c r="V555" s="616"/>
      <c r="W555" s="48"/>
      <c r="X555" s="31">
        <f t="shared" ref="X555" si="283">T555*W555</f>
        <v>0</v>
      </c>
      <c r="Z555" s="174" t="s">
        <v>1480</v>
      </c>
      <c r="AA555" s="31">
        <f t="shared" ref="AA555" si="284">SUMIF(Z555,"Y",K555)*W555</f>
        <v>0</v>
      </c>
      <c r="AB555" s="31" t="s">
        <v>1480</v>
      </c>
      <c r="AC555" s="31">
        <f t="shared" ref="AC555" si="285">(I555-AA555)*COUNTIF(AK555:AT555,"L")</f>
        <v>0</v>
      </c>
      <c r="AD555" s="31"/>
      <c r="AE555" s="31"/>
      <c r="AF555" s="31">
        <f t="shared" si="277"/>
        <v>0</v>
      </c>
      <c r="AG555" s="31">
        <f t="shared" ref="AG555" si="286">(X555-AA555-AC555)*AF555</f>
        <v>0</v>
      </c>
      <c r="AH555" s="31"/>
      <c r="AI555" s="31">
        <f t="shared" ref="AI555" si="287">COUNTIF(AK555:AT555,"V")</f>
        <v>0</v>
      </c>
      <c r="AJ555" s="235">
        <f t="shared" ref="AJ555" si="288">X555-AA555-AC555-AG555</f>
        <v>0</v>
      </c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</row>
    <row r="556" spans="2:49" s="306" customFormat="1" ht="13" outlineLevel="1">
      <c r="B556" s="458"/>
      <c r="C556" s="542"/>
      <c r="D556" s="14" t="s">
        <v>1894</v>
      </c>
      <c r="E556" s="542"/>
      <c r="F556" s="461"/>
      <c r="G556" s="362" t="s">
        <v>1395</v>
      </c>
      <c r="H556" s="27" t="s">
        <v>24</v>
      </c>
      <c r="I556" s="48">
        <v>40</v>
      </c>
      <c r="J556" s="48">
        <v>70</v>
      </c>
      <c r="K556" s="332">
        <v>120</v>
      </c>
      <c r="L556" s="31" t="s">
        <v>1703</v>
      </c>
      <c r="M556" s="31" t="s">
        <v>1155</v>
      </c>
      <c r="N556" s="31" t="s">
        <v>1142</v>
      </c>
      <c r="O556" s="31" t="s">
        <v>1695</v>
      </c>
      <c r="P556" s="31" t="s">
        <v>1698</v>
      </c>
      <c r="Q556" s="31" t="s">
        <v>1759</v>
      </c>
      <c r="R556" s="542"/>
      <c r="S556" s="48"/>
      <c r="T556" s="31">
        <f t="shared" si="274"/>
        <v>0</v>
      </c>
      <c r="U556" s="616"/>
      <c r="V556" s="616"/>
      <c r="W556" s="48"/>
      <c r="X556" s="31">
        <f t="shared" si="275"/>
        <v>0</v>
      </c>
      <c r="Z556" s="174"/>
      <c r="AA556" s="31">
        <f t="shared" si="281"/>
        <v>0</v>
      </c>
      <c r="AB556" s="31"/>
      <c r="AC556" s="31">
        <f t="shared" si="276"/>
        <v>0</v>
      </c>
      <c r="AD556" s="31"/>
      <c r="AE556" s="31"/>
      <c r="AF556" s="31">
        <f>IFERROR(COUNTIF(AK355:AT355,"S")/(COUNTIF(AK355:AT355,"V")+COUNTIF(AK355:AT355,"S")),0)</f>
        <v>0</v>
      </c>
      <c r="AG556" s="31">
        <f t="shared" si="278"/>
        <v>0</v>
      </c>
      <c r="AH556" s="31"/>
      <c r="AI556" s="31">
        <f t="shared" si="279"/>
        <v>0</v>
      </c>
      <c r="AJ556" s="235">
        <f t="shared" si="280"/>
        <v>0</v>
      </c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</row>
    <row r="557" spans="2:49" s="306" customFormat="1" ht="13" outlineLevel="1">
      <c r="B557" s="458"/>
      <c r="C557" s="542"/>
      <c r="D557" s="14" t="s">
        <v>1712</v>
      </c>
      <c r="E557" s="542"/>
      <c r="F557" s="461"/>
      <c r="G557" s="362" t="s">
        <v>1395</v>
      </c>
      <c r="H557" s="27" t="s">
        <v>13</v>
      </c>
      <c r="I557" s="48">
        <v>120</v>
      </c>
      <c r="J557" s="48">
        <v>120</v>
      </c>
      <c r="K557" s="253">
        <v>0</v>
      </c>
      <c r="L557" s="31" t="s">
        <v>1703</v>
      </c>
      <c r="M557" s="31" t="s">
        <v>1155</v>
      </c>
      <c r="N557" s="31" t="s">
        <v>1142</v>
      </c>
      <c r="O557" s="31" t="s">
        <v>1695</v>
      </c>
      <c r="P557" s="31" t="s">
        <v>1698</v>
      </c>
      <c r="Q557" s="31" t="s">
        <v>1759</v>
      </c>
      <c r="R557" s="542"/>
      <c r="S557" s="48"/>
      <c r="T557" s="31">
        <f t="shared" si="274"/>
        <v>0</v>
      </c>
      <c r="U557" s="616"/>
      <c r="V557" s="616"/>
      <c r="W557" s="48"/>
      <c r="X557" s="31">
        <f t="shared" si="275"/>
        <v>0</v>
      </c>
      <c r="Z557" s="174"/>
      <c r="AA557" s="31">
        <f t="shared" si="281"/>
        <v>0</v>
      </c>
      <c r="AB557" s="31"/>
      <c r="AC557" s="31">
        <f t="shared" si="276"/>
        <v>0</v>
      </c>
      <c r="AD557" s="31"/>
      <c r="AE557" s="31"/>
      <c r="AF557" s="31">
        <f>IFERROR(COUNTIF(AK356:AT356,"S")/(COUNTIF(AK356:AT356,"V")+COUNTIF(AK356:AT356,"S")),0)</f>
        <v>0</v>
      </c>
      <c r="AG557" s="31">
        <f t="shared" si="278"/>
        <v>0</v>
      </c>
      <c r="AH557" s="31"/>
      <c r="AI557" s="31">
        <f t="shared" si="279"/>
        <v>0</v>
      </c>
      <c r="AJ557" s="235">
        <f t="shared" si="280"/>
        <v>0</v>
      </c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</row>
    <row r="558" spans="2:49" s="306" customFormat="1" ht="13" outlineLevel="1">
      <c r="B558" s="459"/>
      <c r="C558" s="543"/>
      <c r="D558" s="14" t="s">
        <v>2102</v>
      </c>
      <c r="E558" s="543"/>
      <c r="F558" s="462"/>
      <c r="G558" s="362" t="s">
        <v>1395</v>
      </c>
      <c r="H558" s="27" t="s">
        <v>24</v>
      </c>
      <c r="I558" s="48">
        <v>40.200000000000003</v>
      </c>
      <c r="J558" s="48">
        <v>40.200000000000003</v>
      </c>
      <c r="K558" s="253">
        <v>0</v>
      </c>
      <c r="L558" s="31" t="s">
        <v>1703</v>
      </c>
      <c r="M558" s="31" t="s">
        <v>1155</v>
      </c>
      <c r="N558" s="31" t="s">
        <v>1142</v>
      </c>
      <c r="O558" s="31" t="s">
        <v>1695</v>
      </c>
      <c r="P558" s="31" t="s">
        <v>1698</v>
      </c>
      <c r="Q558" s="31" t="s">
        <v>1759</v>
      </c>
      <c r="R558" s="543"/>
      <c r="S558" s="48"/>
      <c r="T558" s="31">
        <f t="shared" si="274"/>
        <v>0</v>
      </c>
      <c r="U558" s="617"/>
      <c r="V558" s="617"/>
      <c r="W558" s="48"/>
      <c r="X558" s="31">
        <f t="shared" si="275"/>
        <v>0</v>
      </c>
      <c r="Z558" s="174"/>
      <c r="AA558" s="31">
        <f t="shared" si="281"/>
        <v>0</v>
      </c>
      <c r="AB558" s="31"/>
      <c r="AC558" s="31">
        <f t="shared" si="276"/>
        <v>0</v>
      </c>
      <c r="AD558" s="31"/>
      <c r="AE558" s="31"/>
      <c r="AF558" s="31">
        <f>IFERROR(COUNTIF(AK357:AT357,"S")/(COUNTIF(AK357:AT357,"V")+COUNTIF(AK357:AT357,"S")),0)</f>
        <v>0</v>
      </c>
      <c r="AG558" s="31">
        <f t="shared" si="278"/>
        <v>0</v>
      </c>
      <c r="AH558" s="31"/>
      <c r="AI558" s="31">
        <f t="shared" si="279"/>
        <v>0</v>
      </c>
      <c r="AJ558" s="235">
        <f t="shared" si="280"/>
        <v>0</v>
      </c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</row>
    <row r="559" spans="2:49" s="306" customFormat="1" ht="13" outlineLevel="1">
      <c r="B559" s="457" t="s">
        <v>254</v>
      </c>
      <c r="C559" s="558" t="s">
        <v>255</v>
      </c>
      <c r="D559" s="14" t="s">
        <v>1746</v>
      </c>
      <c r="E559" s="558" t="s">
        <v>58</v>
      </c>
      <c r="F559" s="460">
        <v>43073</v>
      </c>
      <c r="G559" s="362" t="s">
        <v>1395</v>
      </c>
      <c r="H559" s="27" t="s">
        <v>24</v>
      </c>
      <c r="I559" s="48">
        <v>34.799999999999997</v>
      </c>
      <c r="J559" s="48">
        <v>35</v>
      </c>
      <c r="K559" s="253">
        <v>0</v>
      </c>
      <c r="L559" s="31" t="s">
        <v>1703</v>
      </c>
      <c r="M559" s="31" t="s">
        <v>1155</v>
      </c>
      <c r="N559" s="31" t="s">
        <v>1142</v>
      </c>
      <c r="O559" s="31" t="s">
        <v>1695</v>
      </c>
      <c r="P559" s="31" t="s">
        <v>1698</v>
      </c>
      <c r="Q559" s="31" t="s">
        <v>1759</v>
      </c>
      <c r="R559" s="558" t="s">
        <v>2095</v>
      </c>
      <c r="S559" s="333"/>
      <c r="T559" s="31">
        <f t="shared" si="274"/>
        <v>0</v>
      </c>
      <c r="U559" s="629"/>
      <c r="V559" s="629"/>
      <c r="W559" s="333"/>
      <c r="X559" s="31">
        <f t="shared" si="275"/>
        <v>0</v>
      </c>
      <c r="Z559" s="31"/>
      <c r="AA559" s="31">
        <f t="shared" si="281"/>
        <v>0</v>
      </c>
      <c r="AB559" s="31"/>
      <c r="AC559" s="31">
        <f t="shared" si="276"/>
        <v>0</v>
      </c>
      <c r="AD559" s="31"/>
      <c r="AE559" s="31"/>
      <c r="AF559" s="31">
        <f>IFERROR(COUNTIF(AK359:AT359,"S")/(COUNTIF(AK359:AT359,"V")+COUNTIF(AK359:AT359,"S")),0)</f>
        <v>0</v>
      </c>
      <c r="AG559" s="31">
        <f t="shared" si="278"/>
        <v>0</v>
      </c>
      <c r="AH559" s="31"/>
      <c r="AI559" s="31">
        <f t="shared" si="279"/>
        <v>0</v>
      </c>
      <c r="AJ559" s="31">
        <f t="shared" si="280"/>
        <v>0</v>
      </c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</row>
    <row r="560" spans="2:49" s="306" customFormat="1" ht="13" outlineLevel="1">
      <c r="B560" s="458"/>
      <c r="C560" s="559"/>
      <c r="D560" s="14" t="s">
        <v>2103</v>
      </c>
      <c r="E560" s="559"/>
      <c r="F560" s="461"/>
      <c r="G560" s="362" t="s">
        <v>1395</v>
      </c>
      <c r="H560" s="27" t="s">
        <v>24</v>
      </c>
      <c r="I560" s="48">
        <v>1.2</v>
      </c>
      <c r="J560" s="48">
        <v>1</v>
      </c>
      <c r="K560" s="253">
        <v>0</v>
      </c>
      <c r="L560" s="31" t="s">
        <v>1703</v>
      </c>
      <c r="M560" s="31" t="s">
        <v>1155</v>
      </c>
      <c r="N560" s="31" t="s">
        <v>1142</v>
      </c>
      <c r="O560" s="31" t="s">
        <v>1695</v>
      </c>
      <c r="P560" s="31" t="s">
        <v>1698</v>
      </c>
      <c r="Q560" s="31" t="s">
        <v>1759</v>
      </c>
      <c r="R560" s="559"/>
      <c r="S560" s="333"/>
      <c r="T560" s="31">
        <f t="shared" si="274"/>
        <v>0</v>
      </c>
      <c r="U560" s="631"/>
      <c r="V560" s="631"/>
      <c r="W560" s="333"/>
      <c r="X560" s="31">
        <f t="shared" si="275"/>
        <v>0</v>
      </c>
      <c r="Z560" s="31"/>
      <c r="AA560" s="31">
        <f t="shared" si="281"/>
        <v>0</v>
      </c>
      <c r="AB560" s="31"/>
      <c r="AC560" s="31">
        <f t="shared" si="276"/>
        <v>0</v>
      </c>
      <c r="AD560" s="31"/>
      <c r="AE560" s="31"/>
      <c r="AF560" s="31">
        <f>IFERROR(COUNTIF(#REF!,"S")/(COUNTIF(#REF!,"V")+COUNTIF(#REF!,"S")),0)</f>
        <v>0</v>
      </c>
      <c r="AG560" s="31">
        <f t="shared" si="278"/>
        <v>0</v>
      </c>
      <c r="AH560" s="31"/>
      <c r="AI560" s="31">
        <f t="shared" si="279"/>
        <v>0</v>
      </c>
      <c r="AJ560" s="31">
        <f t="shared" si="280"/>
        <v>0</v>
      </c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</row>
    <row r="561" spans="2:49" s="306" customFormat="1" ht="13" outlineLevel="1">
      <c r="B561" s="458"/>
      <c r="C561" s="559"/>
      <c r="D561" s="14" t="s">
        <v>2104</v>
      </c>
      <c r="E561" s="559"/>
      <c r="F561" s="461"/>
      <c r="G561" s="362" t="s">
        <v>1395</v>
      </c>
      <c r="H561" s="27" t="s">
        <v>24</v>
      </c>
      <c r="I561" s="48">
        <v>4.8</v>
      </c>
      <c r="J561" s="48">
        <v>5</v>
      </c>
      <c r="K561" s="253">
        <v>0</v>
      </c>
      <c r="L561" s="31" t="s">
        <v>1703</v>
      </c>
      <c r="M561" s="31" t="s">
        <v>1155</v>
      </c>
      <c r="N561" s="31" t="s">
        <v>1142</v>
      </c>
      <c r="O561" s="31" t="s">
        <v>1155</v>
      </c>
      <c r="P561" s="31" t="s">
        <v>1142</v>
      </c>
      <c r="Q561" s="31" t="s">
        <v>1759</v>
      </c>
      <c r="R561" s="559"/>
      <c r="S561" s="333"/>
      <c r="T561" s="31">
        <f t="shared" si="274"/>
        <v>0</v>
      </c>
      <c r="U561" s="631"/>
      <c r="V561" s="631"/>
      <c r="W561" s="333"/>
      <c r="X561" s="31">
        <f t="shared" si="275"/>
        <v>0</v>
      </c>
      <c r="Z561" s="31"/>
      <c r="AA561" s="31">
        <f t="shared" si="281"/>
        <v>0</v>
      </c>
      <c r="AB561" s="31"/>
      <c r="AC561" s="31">
        <f t="shared" si="276"/>
        <v>0</v>
      </c>
      <c r="AD561" s="31"/>
      <c r="AE561" s="31"/>
      <c r="AF561" s="31">
        <f>IFERROR(COUNTIF(AK360:AT360,"S")/(COUNTIF(AK360:AT360,"V")+COUNTIF(AK360:AT360,"S")),0)</f>
        <v>0</v>
      </c>
      <c r="AG561" s="31">
        <f t="shared" si="278"/>
        <v>0</v>
      </c>
      <c r="AH561" s="31"/>
      <c r="AI561" s="31">
        <f t="shared" si="279"/>
        <v>0</v>
      </c>
      <c r="AJ561" s="31">
        <f t="shared" si="280"/>
        <v>0</v>
      </c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</row>
    <row r="562" spans="2:49" s="306" customFormat="1" ht="13" outlineLevel="1">
      <c r="B562" s="458"/>
      <c r="C562" s="559"/>
      <c r="D562" s="14" t="s">
        <v>2105</v>
      </c>
      <c r="E562" s="559"/>
      <c r="F562" s="461"/>
      <c r="G562" s="362" t="s">
        <v>1395</v>
      </c>
      <c r="H562" s="27" t="s">
        <v>24</v>
      </c>
      <c r="I562" s="48">
        <v>25.2</v>
      </c>
      <c r="J562" s="48">
        <v>25</v>
      </c>
      <c r="K562" s="253">
        <v>0</v>
      </c>
      <c r="L562" s="31" t="s">
        <v>1703</v>
      </c>
      <c r="M562" s="31" t="s">
        <v>1155</v>
      </c>
      <c r="N562" s="31" t="s">
        <v>1142</v>
      </c>
      <c r="O562" s="31" t="s">
        <v>1155</v>
      </c>
      <c r="P562" s="31" t="s">
        <v>1142</v>
      </c>
      <c r="Q562" s="31" t="s">
        <v>1759</v>
      </c>
      <c r="R562" s="559"/>
      <c r="S562" s="333"/>
      <c r="T562" s="31">
        <f t="shared" si="274"/>
        <v>0</v>
      </c>
      <c r="U562" s="631"/>
      <c r="V562" s="631"/>
      <c r="W562" s="333"/>
      <c r="X562" s="31">
        <f t="shared" si="275"/>
        <v>0</v>
      </c>
      <c r="Z562" s="174"/>
      <c r="AA562" s="31">
        <f t="shared" si="281"/>
        <v>0</v>
      </c>
      <c r="AB562" s="31"/>
      <c r="AC562" s="31">
        <f t="shared" si="276"/>
        <v>0</v>
      </c>
      <c r="AD562" s="31"/>
      <c r="AE562" s="31"/>
      <c r="AF562" s="31">
        <f>IFERROR(COUNTIF(AK361:AT361,"S")/(COUNTIF(AK361:AT361,"V")+COUNTIF(AK361:AT361,"S")),0)</f>
        <v>0</v>
      </c>
      <c r="AG562" s="31">
        <f t="shared" si="278"/>
        <v>0</v>
      </c>
      <c r="AH562" s="31"/>
      <c r="AI562" s="31">
        <f t="shared" si="279"/>
        <v>0</v>
      </c>
      <c r="AJ562" s="235">
        <f t="shared" si="280"/>
        <v>0</v>
      </c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</row>
    <row r="563" spans="2:49" s="306" customFormat="1" ht="13" outlineLevel="1">
      <c r="B563" s="458"/>
      <c r="C563" s="559"/>
      <c r="D563" s="14" t="s">
        <v>2106</v>
      </c>
      <c r="E563" s="559"/>
      <c r="F563" s="461"/>
      <c r="G563" s="362" t="s">
        <v>1395</v>
      </c>
      <c r="H563" s="27" t="s">
        <v>24</v>
      </c>
      <c r="I563" s="48">
        <v>79.800000000000011</v>
      </c>
      <c r="J563" s="48">
        <v>79.800000000000011</v>
      </c>
      <c r="K563" s="253">
        <v>0</v>
      </c>
      <c r="L563" s="31" t="s">
        <v>1703</v>
      </c>
      <c r="M563" s="31" t="s">
        <v>1155</v>
      </c>
      <c r="N563" s="31" t="s">
        <v>1142</v>
      </c>
      <c r="O563" s="31" t="s">
        <v>1155</v>
      </c>
      <c r="P563" s="31" t="s">
        <v>1142</v>
      </c>
      <c r="Q563" s="31" t="s">
        <v>1759</v>
      </c>
      <c r="R563" s="559"/>
      <c r="S563" s="333"/>
      <c r="T563" s="31">
        <f t="shared" si="274"/>
        <v>0</v>
      </c>
      <c r="U563" s="631"/>
      <c r="V563" s="631"/>
      <c r="W563" s="333"/>
      <c r="X563" s="31">
        <f t="shared" si="275"/>
        <v>0</v>
      </c>
      <c r="Z563" s="174"/>
      <c r="AA563" s="31">
        <f t="shared" si="281"/>
        <v>0</v>
      </c>
      <c r="AB563" s="31"/>
      <c r="AC563" s="31">
        <f t="shared" si="276"/>
        <v>0</v>
      </c>
      <c r="AD563" s="31"/>
      <c r="AE563" s="31"/>
      <c r="AF563" s="31">
        <f>IFERROR(COUNTIF(#REF!,"S")/(COUNTIF(#REF!,"V")+COUNTIF(#REF!,"S")),0)</f>
        <v>0</v>
      </c>
      <c r="AG563" s="31">
        <f t="shared" si="278"/>
        <v>0</v>
      </c>
      <c r="AH563" s="31"/>
      <c r="AI563" s="31">
        <f t="shared" si="279"/>
        <v>0</v>
      </c>
      <c r="AJ563" s="235">
        <f t="shared" si="280"/>
        <v>0</v>
      </c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</row>
    <row r="564" spans="2:49" s="306" customFormat="1" ht="13" outlineLevel="1">
      <c r="B564" s="459"/>
      <c r="C564" s="560"/>
      <c r="D564" s="14" t="s">
        <v>2107</v>
      </c>
      <c r="E564" s="560"/>
      <c r="F564" s="462"/>
      <c r="G564" s="362" t="s">
        <v>1395</v>
      </c>
      <c r="H564" s="27" t="s">
        <v>24</v>
      </c>
      <c r="I564" s="48">
        <v>220.2</v>
      </c>
      <c r="J564" s="48">
        <v>220.2</v>
      </c>
      <c r="K564" s="253">
        <v>0</v>
      </c>
      <c r="L564" s="31" t="s">
        <v>1703</v>
      </c>
      <c r="M564" s="31" t="s">
        <v>1155</v>
      </c>
      <c r="N564" s="31" t="s">
        <v>1142</v>
      </c>
      <c r="O564" s="31" t="s">
        <v>1155</v>
      </c>
      <c r="P564" s="31" t="s">
        <v>1142</v>
      </c>
      <c r="Q564" s="31" t="s">
        <v>1759</v>
      </c>
      <c r="R564" s="560"/>
      <c r="S564" s="333"/>
      <c r="T564" s="31">
        <f t="shared" si="274"/>
        <v>0</v>
      </c>
      <c r="U564" s="630"/>
      <c r="V564" s="630"/>
      <c r="W564" s="333"/>
      <c r="X564" s="31">
        <f t="shared" si="275"/>
        <v>0</v>
      </c>
      <c r="Z564" s="174"/>
      <c r="AA564" s="31">
        <f t="shared" si="281"/>
        <v>0</v>
      </c>
      <c r="AB564" s="31"/>
      <c r="AC564" s="31">
        <f t="shared" si="276"/>
        <v>0</v>
      </c>
      <c r="AD564" s="31"/>
      <c r="AE564" s="31"/>
      <c r="AF564" s="31">
        <f t="shared" ref="AF564:AF595" si="289">IFERROR(COUNTIF(AK362:AT362,"S")/(COUNTIF(AK362:AT362,"V")+COUNTIF(AK362:AT362,"S")),0)</f>
        <v>0</v>
      </c>
      <c r="AG564" s="31">
        <f t="shared" si="278"/>
        <v>0</v>
      </c>
      <c r="AH564" s="31"/>
      <c r="AI564" s="31">
        <f t="shared" si="279"/>
        <v>0</v>
      </c>
      <c r="AJ564" s="235">
        <f t="shared" si="280"/>
        <v>0</v>
      </c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</row>
    <row r="565" spans="2:49" s="306" customFormat="1" ht="13" outlineLevel="1">
      <c r="B565" s="457" t="s">
        <v>259</v>
      </c>
      <c r="C565" s="558" t="s">
        <v>260</v>
      </c>
      <c r="D565" s="14" t="s">
        <v>2108</v>
      </c>
      <c r="E565" s="558" t="s">
        <v>19</v>
      </c>
      <c r="F565" s="460">
        <v>43517</v>
      </c>
      <c r="G565" s="362" t="s">
        <v>1395</v>
      </c>
      <c r="H565" s="27" t="s">
        <v>24</v>
      </c>
      <c r="I565" s="48">
        <v>1</v>
      </c>
      <c r="J565" s="48">
        <v>0</v>
      </c>
      <c r="K565" s="253">
        <v>0</v>
      </c>
      <c r="L565" s="31" t="s">
        <v>1703</v>
      </c>
      <c r="M565" s="31" t="s">
        <v>1155</v>
      </c>
      <c r="N565" s="31" t="s">
        <v>1142</v>
      </c>
      <c r="O565" s="31" t="s">
        <v>1155</v>
      </c>
      <c r="P565" s="31" t="s">
        <v>1142</v>
      </c>
      <c r="Q565" s="31" t="s">
        <v>1761</v>
      </c>
      <c r="R565" s="541" t="s">
        <v>2109</v>
      </c>
      <c r="S565" s="48"/>
      <c r="T565" s="31">
        <f t="shared" si="274"/>
        <v>0</v>
      </c>
      <c r="U565" s="615"/>
      <c r="V565" s="615"/>
      <c r="W565" s="48"/>
      <c r="X565" s="31">
        <f t="shared" si="275"/>
        <v>0</v>
      </c>
      <c r="Z565" s="31"/>
      <c r="AA565" s="31">
        <f t="shared" si="281"/>
        <v>0</v>
      </c>
      <c r="AB565" s="31"/>
      <c r="AC565" s="31">
        <f t="shared" si="276"/>
        <v>0</v>
      </c>
      <c r="AD565" s="31"/>
      <c r="AE565" s="31"/>
      <c r="AF565" s="31">
        <f t="shared" si="289"/>
        <v>0</v>
      </c>
      <c r="AG565" s="31">
        <f t="shared" si="278"/>
        <v>0</v>
      </c>
      <c r="AH565" s="31"/>
      <c r="AI565" s="31">
        <f t="shared" si="279"/>
        <v>0</v>
      </c>
      <c r="AJ565" s="31">
        <f t="shared" si="280"/>
        <v>0</v>
      </c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</row>
    <row r="566" spans="2:49" s="306" customFormat="1" ht="13" outlineLevel="1">
      <c r="B566" s="458"/>
      <c r="C566" s="559"/>
      <c r="D566" s="14" t="s">
        <v>2110</v>
      </c>
      <c r="E566" s="559"/>
      <c r="F566" s="461"/>
      <c r="G566" s="362" t="s">
        <v>1395</v>
      </c>
      <c r="H566" s="27" t="s">
        <v>24</v>
      </c>
      <c r="I566" s="48">
        <v>1.2</v>
      </c>
      <c r="J566" s="48">
        <v>0</v>
      </c>
      <c r="K566" s="253">
        <v>0</v>
      </c>
      <c r="L566" s="31" t="s">
        <v>1703</v>
      </c>
      <c r="M566" s="31" t="s">
        <v>1155</v>
      </c>
      <c r="N566" s="31" t="s">
        <v>1142</v>
      </c>
      <c r="O566" s="31" t="s">
        <v>1155</v>
      </c>
      <c r="P566" s="31" t="s">
        <v>1142</v>
      </c>
      <c r="Q566" s="31" t="s">
        <v>1761</v>
      </c>
      <c r="R566" s="542"/>
      <c r="S566" s="48"/>
      <c r="T566" s="31">
        <f t="shared" si="274"/>
        <v>0</v>
      </c>
      <c r="U566" s="616"/>
      <c r="V566" s="616"/>
      <c r="W566" s="48"/>
      <c r="X566" s="31">
        <f t="shared" si="275"/>
        <v>0</v>
      </c>
      <c r="Z566" s="31"/>
      <c r="AA566" s="31">
        <f t="shared" si="281"/>
        <v>0</v>
      </c>
      <c r="AB566" s="31"/>
      <c r="AC566" s="31">
        <f t="shared" si="276"/>
        <v>0</v>
      </c>
      <c r="AD566" s="31"/>
      <c r="AE566" s="31"/>
      <c r="AF566" s="31">
        <f t="shared" si="289"/>
        <v>0</v>
      </c>
      <c r="AG566" s="31">
        <f t="shared" si="278"/>
        <v>0</v>
      </c>
      <c r="AH566" s="31"/>
      <c r="AI566" s="31">
        <f t="shared" si="279"/>
        <v>0</v>
      </c>
      <c r="AJ566" s="31">
        <f t="shared" si="280"/>
        <v>0</v>
      </c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</row>
    <row r="567" spans="2:49" s="306" customFormat="1" ht="13" outlineLevel="1">
      <c r="B567" s="458"/>
      <c r="C567" s="559"/>
      <c r="D567" s="14" t="s">
        <v>2111</v>
      </c>
      <c r="E567" s="559"/>
      <c r="F567" s="461"/>
      <c r="G567" s="362" t="s">
        <v>1395</v>
      </c>
      <c r="H567" s="27" t="s">
        <v>24</v>
      </c>
      <c r="I567" s="48">
        <v>4.2</v>
      </c>
      <c r="J567" s="48">
        <v>0</v>
      </c>
      <c r="K567" s="253">
        <v>0</v>
      </c>
      <c r="L567" s="31" t="s">
        <v>1703</v>
      </c>
      <c r="M567" s="31" t="s">
        <v>1155</v>
      </c>
      <c r="N567" s="31" t="s">
        <v>1142</v>
      </c>
      <c r="O567" s="31" t="s">
        <v>1155</v>
      </c>
      <c r="P567" s="31" t="s">
        <v>1142</v>
      </c>
      <c r="Q567" s="31" t="s">
        <v>1761</v>
      </c>
      <c r="R567" s="543"/>
      <c r="S567" s="48"/>
      <c r="T567" s="31">
        <f t="shared" si="274"/>
        <v>0</v>
      </c>
      <c r="U567" s="617"/>
      <c r="V567" s="617"/>
      <c r="W567" s="48"/>
      <c r="X567" s="31">
        <f t="shared" si="275"/>
        <v>0</v>
      </c>
      <c r="Z567" s="31"/>
      <c r="AA567" s="31">
        <f t="shared" si="281"/>
        <v>0</v>
      </c>
      <c r="AB567" s="31"/>
      <c r="AC567" s="31">
        <f t="shared" si="276"/>
        <v>0</v>
      </c>
      <c r="AD567" s="31"/>
      <c r="AE567" s="31"/>
      <c r="AF567" s="31">
        <f t="shared" si="289"/>
        <v>0</v>
      </c>
      <c r="AG567" s="31">
        <f t="shared" si="278"/>
        <v>0</v>
      </c>
      <c r="AH567" s="31"/>
      <c r="AI567" s="31">
        <f t="shared" si="279"/>
        <v>0</v>
      </c>
      <c r="AJ567" s="31">
        <f t="shared" si="280"/>
        <v>0</v>
      </c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</row>
    <row r="568" spans="2:49" s="306" customFormat="1" ht="13" outlineLevel="1">
      <c r="B568" s="458"/>
      <c r="C568" s="559"/>
      <c r="D568" s="14" t="s">
        <v>2112</v>
      </c>
      <c r="E568" s="559"/>
      <c r="F568" s="461"/>
      <c r="G568" s="362" t="s">
        <v>1395</v>
      </c>
      <c r="H568" s="27" t="s">
        <v>13</v>
      </c>
      <c r="I568" s="48">
        <v>19.8</v>
      </c>
      <c r="J568" s="48">
        <v>0</v>
      </c>
      <c r="K568" s="253">
        <v>0</v>
      </c>
      <c r="L568" s="31" t="s">
        <v>1703</v>
      </c>
      <c r="M568" s="31" t="s">
        <v>1155</v>
      </c>
      <c r="N568" s="31" t="s">
        <v>1142</v>
      </c>
      <c r="O568" s="31" t="s">
        <v>1155</v>
      </c>
      <c r="P568" s="31" t="s">
        <v>1142</v>
      </c>
      <c r="Q568" s="31" t="s">
        <v>1759</v>
      </c>
      <c r="R568" s="55" t="s">
        <v>2113</v>
      </c>
      <c r="S568" s="48"/>
      <c r="T568" s="31">
        <f t="shared" si="274"/>
        <v>0</v>
      </c>
      <c r="U568" s="48"/>
      <c r="V568" s="48"/>
      <c r="W568" s="48"/>
      <c r="X568" s="31">
        <f t="shared" si="275"/>
        <v>0</v>
      </c>
      <c r="Z568" s="31"/>
      <c r="AA568" s="31">
        <f t="shared" si="281"/>
        <v>0</v>
      </c>
      <c r="AB568" s="31"/>
      <c r="AC568" s="31">
        <f t="shared" si="276"/>
        <v>0</v>
      </c>
      <c r="AD568" s="31"/>
      <c r="AE568" s="31"/>
      <c r="AF568" s="31">
        <f t="shared" si="289"/>
        <v>0</v>
      </c>
      <c r="AG568" s="31">
        <f t="shared" si="278"/>
        <v>0</v>
      </c>
      <c r="AH568" s="31"/>
      <c r="AI568" s="31">
        <f t="shared" si="279"/>
        <v>0</v>
      </c>
      <c r="AJ568" s="31">
        <f t="shared" si="280"/>
        <v>0</v>
      </c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</row>
    <row r="569" spans="2:49" s="306" customFormat="1" ht="13" outlineLevel="1">
      <c r="B569" s="458"/>
      <c r="C569" s="559"/>
      <c r="D569" s="14" t="s">
        <v>2114</v>
      </c>
      <c r="E569" s="559"/>
      <c r="F569" s="461"/>
      <c r="G569" s="362" t="s">
        <v>1395</v>
      </c>
      <c r="H569" s="27" t="s">
        <v>13</v>
      </c>
      <c r="I569" s="48">
        <v>40.200000000000003</v>
      </c>
      <c r="J569" s="48">
        <v>0</v>
      </c>
      <c r="K569" s="253">
        <v>0</v>
      </c>
      <c r="L569" s="31" t="s">
        <v>1703</v>
      </c>
      <c r="M569" s="31" t="s">
        <v>1155</v>
      </c>
      <c r="N569" s="31" t="s">
        <v>1142</v>
      </c>
      <c r="O569" s="31" t="s">
        <v>1155</v>
      </c>
      <c r="P569" s="31" t="s">
        <v>1142</v>
      </c>
      <c r="Q569" s="31" t="s">
        <v>1759</v>
      </c>
      <c r="R569" s="541" t="s">
        <v>2115</v>
      </c>
      <c r="S569" s="48"/>
      <c r="T569" s="31">
        <f t="shared" si="274"/>
        <v>0</v>
      </c>
      <c r="U569" s="615"/>
      <c r="V569" s="615"/>
      <c r="W569" s="48"/>
      <c r="X569" s="31">
        <f t="shared" si="275"/>
        <v>0</v>
      </c>
      <c r="Z569" s="31"/>
      <c r="AA569" s="31">
        <f t="shared" si="281"/>
        <v>0</v>
      </c>
      <c r="AB569" s="31"/>
      <c r="AC569" s="31">
        <f t="shared" si="276"/>
        <v>0</v>
      </c>
      <c r="AD569" s="31"/>
      <c r="AE569" s="31"/>
      <c r="AF569" s="31">
        <f t="shared" si="289"/>
        <v>0</v>
      </c>
      <c r="AG569" s="31">
        <f t="shared" si="278"/>
        <v>0</v>
      </c>
      <c r="AH569" s="31"/>
      <c r="AI569" s="31">
        <f t="shared" si="279"/>
        <v>0</v>
      </c>
      <c r="AJ569" s="31">
        <f t="shared" si="280"/>
        <v>0</v>
      </c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</row>
    <row r="570" spans="2:49" s="306" customFormat="1" ht="13" outlineLevel="1">
      <c r="B570" s="458"/>
      <c r="C570" s="559"/>
      <c r="D570" s="14" t="s">
        <v>2116</v>
      </c>
      <c r="E570" s="559"/>
      <c r="F570" s="461"/>
      <c r="G570" s="362" t="s">
        <v>1395</v>
      </c>
      <c r="H570" s="27" t="s">
        <v>13</v>
      </c>
      <c r="I570" s="48">
        <v>139.80000000000001</v>
      </c>
      <c r="J570" s="48">
        <v>0</v>
      </c>
      <c r="K570" s="253">
        <v>0</v>
      </c>
      <c r="L570" s="31" t="s">
        <v>1703</v>
      </c>
      <c r="M570" s="31" t="s">
        <v>1155</v>
      </c>
      <c r="N570" s="31" t="s">
        <v>1155</v>
      </c>
      <c r="O570" s="31" t="s">
        <v>1155</v>
      </c>
      <c r="P570" s="31" t="s">
        <v>1155</v>
      </c>
      <c r="Q570" s="31" t="s">
        <v>1759</v>
      </c>
      <c r="R570" s="542"/>
      <c r="S570" s="48"/>
      <c r="T570" s="31">
        <f t="shared" si="274"/>
        <v>0</v>
      </c>
      <c r="U570" s="616"/>
      <c r="V570" s="616"/>
      <c r="W570" s="48"/>
      <c r="X570" s="31">
        <f t="shared" si="275"/>
        <v>0</v>
      </c>
      <c r="Z570" s="31"/>
      <c r="AA570" s="31">
        <f t="shared" si="281"/>
        <v>0</v>
      </c>
      <c r="AB570" s="31"/>
      <c r="AC570" s="31">
        <f t="shared" si="276"/>
        <v>0</v>
      </c>
      <c r="AD570" s="31"/>
      <c r="AE570" s="31"/>
      <c r="AF570" s="31">
        <f t="shared" si="289"/>
        <v>0</v>
      </c>
      <c r="AG570" s="31">
        <f t="shared" si="278"/>
        <v>0</v>
      </c>
      <c r="AH570" s="31"/>
      <c r="AI570" s="31">
        <f t="shared" si="279"/>
        <v>0</v>
      </c>
      <c r="AJ570" s="31">
        <f t="shared" si="280"/>
        <v>0</v>
      </c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</row>
    <row r="571" spans="2:49" s="306" customFormat="1" ht="13" outlineLevel="1">
      <c r="B571" s="458"/>
      <c r="C571" s="559"/>
      <c r="D571" s="14" t="s">
        <v>1712</v>
      </c>
      <c r="E571" s="559"/>
      <c r="F571" s="461"/>
      <c r="G571" s="362" t="s">
        <v>1395</v>
      </c>
      <c r="H571" s="27" t="s">
        <v>24</v>
      </c>
      <c r="I571" s="48">
        <v>30</v>
      </c>
      <c r="J571" s="48">
        <v>0</v>
      </c>
      <c r="K571" s="253">
        <v>0</v>
      </c>
      <c r="L571" s="31" t="s">
        <v>1703</v>
      </c>
      <c r="M571" s="31" t="s">
        <v>1155</v>
      </c>
      <c r="N571" s="31" t="s">
        <v>1142</v>
      </c>
      <c r="O571" s="31" t="s">
        <v>1155</v>
      </c>
      <c r="P571" s="31" t="s">
        <v>1142</v>
      </c>
      <c r="Q571" s="31" t="s">
        <v>1759</v>
      </c>
      <c r="R571" s="542"/>
      <c r="S571" s="48"/>
      <c r="T571" s="31">
        <f t="shared" si="274"/>
        <v>0</v>
      </c>
      <c r="U571" s="616"/>
      <c r="V571" s="616"/>
      <c r="W571" s="48"/>
      <c r="X571" s="31">
        <f t="shared" si="275"/>
        <v>0</v>
      </c>
      <c r="Z571" s="31"/>
      <c r="AA571" s="31">
        <f t="shared" si="281"/>
        <v>0</v>
      </c>
      <c r="AB571" s="31"/>
      <c r="AC571" s="31">
        <f t="shared" si="276"/>
        <v>0</v>
      </c>
      <c r="AD571" s="31"/>
      <c r="AE571" s="31"/>
      <c r="AF571" s="31">
        <f t="shared" si="289"/>
        <v>0</v>
      </c>
      <c r="AG571" s="31">
        <f t="shared" si="278"/>
        <v>0</v>
      </c>
      <c r="AH571" s="31"/>
      <c r="AI571" s="31">
        <f t="shared" si="279"/>
        <v>0</v>
      </c>
      <c r="AJ571" s="31">
        <f t="shared" si="280"/>
        <v>0</v>
      </c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</row>
    <row r="572" spans="2:49" s="306" customFormat="1" ht="13" outlineLevel="1">
      <c r="B572" s="458"/>
      <c r="C572" s="559"/>
      <c r="D572" s="14" t="s">
        <v>2048</v>
      </c>
      <c r="E572" s="559"/>
      <c r="F572" s="461"/>
      <c r="G572" s="362" t="s">
        <v>1395</v>
      </c>
      <c r="H572" s="27" t="s">
        <v>24</v>
      </c>
      <c r="I572" s="48">
        <v>160.19999999999999</v>
      </c>
      <c r="J572" s="48">
        <v>700.2</v>
      </c>
      <c r="K572" s="253">
        <v>0</v>
      </c>
      <c r="L572" s="31" t="s">
        <v>1703</v>
      </c>
      <c r="M572" s="31" t="s">
        <v>1155</v>
      </c>
      <c r="N572" s="31" t="s">
        <v>1142</v>
      </c>
      <c r="O572" s="31" t="s">
        <v>1155</v>
      </c>
      <c r="P572" s="31" t="s">
        <v>1142</v>
      </c>
      <c r="Q572" s="31" t="s">
        <v>1761</v>
      </c>
      <c r="R572" s="542"/>
      <c r="S572" s="48"/>
      <c r="T572" s="31">
        <f t="shared" si="274"/>
        <v>0</v>
      </c>
      <c r="U572" s="616"/>
      <c r="V572" s="616"/>
      <c r="W572" s="48"/>
      <c r="X572" s="31">
        <f t="shared" si="275"/>
        <v>0</v>
      </c>
      <c r="Z572" s="31"/>
      <c r="AA572" s="31">
        <f t="shared" si="281"/>
        <v>0</v>
      </c>
      <c r="AB572" s="31"/>
      <c r="AC572" s="31">
        <f t="shared" si="276"/>
        <v>0</v>
      </c>
      <c r="AD572" s="31"/>
      <c r="AE572" s="31"/>
      <c r="AF572" s="31">
        <f t="shared" si="289"/>
        <v>0</v>
      </c>
      <c r="AG572" s="31">
        <f t="shared" si="278"/>
        <v>0</v>
      </c>
      <c r="AH572" s="31"/>
      <c r="AI572" s="31">
        <f t="shared" si="279"/>
        <v>0</v>
      </c>
      <c r="AJ572" s="31">
        <f t="shared" si="280"/>
        <v>0</v>
      </c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</row>
    <row r="573" spans="2:49" s="306" customFormat="1" ht="13" outlineLevel="1">
      <c r="B573" s="458"/>
      <c r="C573" s="559"/>
      <c r="D573" s="14" t="s">
        <v>2117</v>
      </c>
      <c r="E573" s="559"/>
      <c r="F573" s="461"/>
      <c r="G573" s="362" t="s">
        <v>1395</v>
      </c>
      <c r="H573" s="27" t="s">
        <v>24</v>
      </c>
      <c r="I573" s="48">
        <v>10.200000000000001</v>
      </c>
      <c r="J573" s="48">
        <v>0</v>
      </c>
      <c r="K573" s="253">
        <v>0</v>
      </c>
      <c r="L573" s="31" t="s">
        <v>1703</v>
      </c>
      <c r="M573" s="31" t="s">
        <v>1155</v>
      </c>
      <c r="N573" s="31" t="s">
        <v>1142</v>
      </c>
      <c r="O573" s="31" t="s">
        <v>1155</v>
      </c>
      <c r="P573" s="31" t="s">
        <v>1142</v>
      </c>
      <c r="Q573" s="31" t="s">
        <v>1761</v>
      </c>
      <c r="R573" s="543"/>
      <c r="S573" s="48"/>
      <c r="T573" s="31">
        <f t="shared" si="274"/>
        <v>0</v>
      </c>
      <c r="U573" s="617"/>
      <c r="V573" s="617"/>
      <c r="W573" s="48"/>
      <c r="X573" s="31">
        <f t="shared" si="275"/>
        <v>0</v>
      </c>
      <c r="Z573" s="31"/>
      <c r="AA573" s="31">
        <f t="shared" si="281"/>
        <v>0</v>
      </c>
      <c r="AB573" s="31"/>
      <c r="AC573" s="31">
        <f t="shared" si="276"/>
        <v>0</v>
      </c>
      <c r="AD573" s="31"/>
      <c r="AE573" s="31"/>
      <c r="AF573" s="31">
        <f t="shared" si="289"/>
        <v>0</v>
      </c>
      <c r="AG573" s="31">
        <f t="shared" si="278"/>
        <v>0</v>
      </c>
      <c r="AH573" s="31"/>
      <c r="AI573" s="31">
        <f t="shared" si="279"/>
        <v>0</v>
      </c>
      <c r="AJ573" s="31">
        <f t="shared" si="280"/>
        <v>0</v>
      </c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</row>
    <row r="574" spans="2:49" s="306" customFormat="1" ht="26" outlineLevel="1">
      <c r="B574" s="459"/>
      <c r="C574" s="560"/>
      <c r="D574" s="14" t="s">
        <v>2118</v>
      </c>
      <c r="E574" s="560"/>
      <c r="F574" s="462"/>
      <c r="G574" s="362" t="s">
        <v>1395</v>
      </c>
      <c r="H574" s="27" t="s">
        <v>13</v>
      </c>
      <c r="I574" s="48">
        <v>150</v>
      </c>
      <c r="J574" s="48">
        <v>0</v>
      </c>
      <c r="K574" s="253">
        <v>0</v>
      </c>
      <c r="L574" s="31" t="s">
        <v>1703</v>
      </c>
      <c r="M574" s="31" t="s">
        <v>1155</v>
      </c>
      <c r="N574" s="31" t="s">
        <v>1142</v>
      </c>
      <c r="O574" s="31" t="s">
        <v>1155</v>
      </c>
      <c r="P574" s="31" t="s">
        <v>1142</v>
      </c>
      <c r="Q574" s="31" t="s">
        <v>1761</v>
      </c>
      <c r="R574" s="55" t="s">
        <v>2119</v>
      </c>
      <c r="S574" s="48"/>
      <c r="T574" s="31">
        <f t="shared" si="274"/>
        <v>0</v>
      </c>
      <c r="U574" s="48"/>
      <c r="V574" s="48"/>
      <c r="W574" s="48"/>
      <c r="X574" s="31">
        <f t="shared" si="275"/>
        <v>0</v>
      </c>
      <c r="Z574" s="31"/>
      <c r="AA574" s="31">
        <f t="shared" si="281"/>
        <v>0</v>
      </c>
      <c r="AB574" s="31"/>
      <c r="AC574" s="31">
        <f t="shared" si="276"/>
        <v>0</v>
      </c>
      <c r="AD574" s="31"/>
      <c r="AE574" s="31"/>
      <c r="AF574" s="31">
        <f t="shared" si="289"/>
        <v>0</v>
      </c>
      <c r="AG574" s="31">
        <f t="shared" si="278"/>
        <v>0</v>
      </c>
      <c r="AH574" s="31"/>
      <c r="AI574" s="31">
        <f t="shared" si="279"/>
        <v>0</v>
      </c>
      <c r="AJ574" s="31">
        <f t="shared" si="280"/>
        <v>0</v>
      </c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</row>
    <row r="575" spans="2:49" s="306" customFormat="1" ht="13.75" customHeight="1" outlineLevel="1">
      <c r="B575" s="457" t="s">
        <v>263</v>
      </c>
      <c r="C575" s="541" t="s">
        <v>2120</v>
      </c>
      <c r="D575" s="14" t="s">
        <v>1719</v>
      </c>
      <c r="E575" s="541" t="s">
        <v>1609</v>
      </c>
      <c r="F575" s="460">
        <v>43073</v>
      </c>
      <c r="G575" s="362" t="s">
        <v>1395</v>
      </c>
      <c r="H575" s="27" t="s">
        <v>13</v>
      </c>
      <c r="I575" s="48">
        <v>60</v>
      </c>
      <c r="J575" s="48">
        <v>60</v>
      </c>
      <c r="K575" s="253">
        <v>0</v>
      </c>
      <c r="L575" s="31" t="s">
        <v>1155</v>
      </c>
      <c r="M575" s="31" t="s">
        <v>1155</v>
      </c>
      <c r="N575" s="31" t="s">
        <v>1761</v>
      </c>
      <c r="O575" s="31" t="s">
        <v>1155</v>
      </c>
      <c r="P575" s="31" t="s">
        <v>1142</v>
      </c>
      <c r="Q575" s="31" t="s">
        <v>1155</v>
      </c>
      <c r="R575" s="541" t="s">
        <v>2121</v>
      </c>
      <c r="S575" s="48"/>
      <c r="T575" s="31">
        <f t="shared" si="274"/>
        <v>0</v>
      </c>
      <c r="U575" s="615"/>
      <c r="V575" s="615"/>
      <c r="W575" s="48"/>
      <c r="X575" s="31">
        <f t="shared" si="275"/>
        <v>0</v>
      </c>
      <c r="Z575" s="31"/>
      <c r="AA575" s="31">
        <f t="shared" si="281"/>
        <v>0</v>
      </c>
      <c r="AB575" s="31"/>
      <c r="AC575" s="31">
        <f t="shared" si="276"/>
        <v>0</v>
      </c>
      <c r="AD575" s="31"/>
      <c r="AE575" s="31"/>
      <c r="AF575" s="31">
        <f t="shared" si="289"/>
        <v>0</v>
      </c>
      <c r="AG575" s="31">
        <f t="shared" si="278"/>
        <v>0</v>
      </c>
      <c r="AH575" s="31"/>
      <c r="AI575" s="31">
        <f t="shared" si="279"/>
        <v>0</v>
      </c>
      <c r="AJ575" s="31">
        <f t="shared" si="280"/>
        <v>0</v>
      </c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</row>
    <row r="576" spans="2:49" s="306" customFormat="1" ht="13" outlineLevel="1">
      <c r="B576" s="459"/>
      <c r="C576" s="543"/>
      <c r="D576" s="14" t="s">
        <v>1712</v>
      </c>
      <c r="E576" s="543"/>
      <c r="F576" s="462"/>
      <c r="G576" s="362" t="s">
        <v>1395</v>
      </c>
      <c r="H576" s="27" t="s">
        <v>13</v>
      </c>
      <c r="I576" s="48">
        <v>25.2</v>
      </c>
      <c r="J576" s="48">
        <v>25.2</v>
      </c>
      <c r="K576" s="253">
        <v>0</v>
      </c>
      <c r="L576" s="31" t="s">
        <v>1703</v>
      </c>
      <c r="M576" s="31" t="s">
        <v>1155</v>
      </c>
      <c r="N576" s="31" t="s">
        <v>1142</v>
      </c>
      <c r="O576" s="31" t="s">
        <v>1155</v>
      </c>
      <c r="P576" s="31" t="s">
        <v>1142</v>
      </c>
      <c r="Q576" s="31" t="s">
        <v>1759</v>
      </c>
      <c r="R576" s="543"/>
      <c r="S576" s="48"/>
      <c r="T576" s="31">
        <f t="shared" si="274"/>
        <v>0</v>
      </c>
      <c r="U576" s="617"/>
      <c r="V576" s="617"/>
      <c r="W576" s="48"/>
      <c r="X576" s="31">
        <f t="shared" si="275"/>
        <v>0</v>
      </c>
      <c r="Z576" s="31"/>
      <c r="AA576" s="31">
        <f t="shared" si="281"/>
        <v>0</v>
      </c>
      <c r="AB576" s="31"/>
      <c r="AC576" s="31">
        <f t="shared" si="276"/>
        <v>0</v>
      </c>
      <c r="AD576" s="31"/>
      <c r="AE576" s="31"/>
      <c r="AF576" s="31">
        <f t="shared" si="289"/>
        <v>0</v>
      </c>
      <c r="AG576" s="31">
        <f t="shared" si="278"/>
        <v>0</v>
      </c>
      <c r="AH576" s="31"/>
      <c r="AI576" s="31">
        <f t="shared" si="279"/>
        <v>0</v>
      </c>
      <c r="AJ576" s="31">
        <f t="shared" si="280"/>
        <v>0</v>
      </c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</row>
    <row r="577" spans="2:49" s="306" customFormat="1" ht="13" outlineLevel="1">
      <c r="B577" s="457" t="s">
        <v>265</v>
      </c>
      <c r="C577" s="556" t="s">
        <v>266</v>
      </c>
      <c r="D577" s="14" t="s">
        <v>1931</v>
      </c>
      <c r="E577" s="556" t="s">
        <v>31</v>
      </c>
      <c r="F577" s="460">
        <v>43216</v>
      </c>
      <c r="G577" s="362" t="s">
        <v>1395</v>
      </c>
      <c r="H577" s="27" t="s">
        <v>13</v>
      </c>
      <c r="I577" s="48">
        <v>25.2</v>
      </c>
      <c r="J577" s="48">
        <v>1</v>
      </c>
      <c r="K577" s="253">
        <v>0</v>
      </c>
      <c r="L577" s="31" t="s">
        <v>1703</v>
      </c>
      <c r="M577" s="31" t="s">
        <v>1155</v>
      </c>
      <c r="N577" s="31" t="s">
        <v>1142</v>
      </c>
      <c r="O577" s="31" t="s">
        <v>1155</v>
      </c>
      <c r="P577" s="31" t="s">
        <v>1142</v>
      </c>
      <c r="Q577" s="31" t="s">
        <v>1759</v>
      </c>
      <c r="R577" s="541" t="s">
        <v>2122</v>
      </c>
      <c r="S577" s="48"/>
      <c r="T577" s="31">
        <f t="shared" si="274"/>
        <v>0</v>
      </c>
      <c r="U577" s="615"/>
      <c r="V577" s="615"/>
      <c r="W577" s="48"/>
      <c r="X577" s="31">
        <f t="shared" si="275"/>
        <v>0</v>
      </c>
      <c r="Z577" s="31"/>
      <c r="AA577" s="31">
        <f t="shared" si="281"/>
        <v>0</v>
      </c>
      <c r="AB577" s="31"/>
      <c r="AC577" s="31">
        <f t="shared" si="276"/>
        <v>0</v>
      </c>
      <c r="AD577" s="31"/>
      <c r="AE577" s="31"/>
      <c r="AF577" s="31">
        <f t="shared" si="289"/>
        <v>0</v>
      </c>
      <c r="AG577" s="31">
        <f t="shared" si="278"/>
        <v>0</v>
      </c>
      <c r="AH577" s="31"/>
      <c r="AI577" s="31">
        <f t="shared" si="279"/>
        <v>0</v>
      </c>
      <c r="AJ577" s="31">
        <f t="shared" si="280"/>
        <v>0</v>
      </c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</row>
    <row r="578" spans="2:49" s="306" customFormat="1" ht="13" outlineLevel="1">
      <c r="B578" s="458"/>
      <c r="C578" s="561"/>
      <c r="D578" s="14" t="s">
        <v>2123</v>
      </c>
      <c r="E578" s="561"/>
      <c r="F578" s="461"/>
      <c r="G578" s="362" t="s">
        <v>1395</v>
      </c>
      <c r="H578" s="27" t="s">
        <v>13</v>
      </c>
      <c r="I578" s="48">
        <v>4.8</v>
      </c>
      <c r="J578" s="48">
        <v>1</v>
      </c>
      <c r="K578" s="253">
        <v>0</v>
      </c>
      <c r="L578" s="31" t="s">
        <v>1703</v>
      </c>
      <c r="M578" s="31" t="s">
        <v>1155</v>
      </c>
      <c r="N578" s="31" t="s">
        <v>1142</v>
      </c>
      <c r="O578" s="31" t="s">
        <v>1155</v>
      </c>
      <c r="P578" s="31" t="s">
        <v>1142</v>
      </c>
      <c r="Q578" s="31" t="s">
        <v>1761</v>
      </c>
      <c r="R578" s="542"/>
      <c r="S578" s="48"/>
      <c r="T578" s="31">
        <f t="shared" si="274"/>
        <v>0</v>
      </c>
      <c r="U578" s="616"/>
      <c r="V578" s="616"/>
      <c r="W578" s="48"/>
      <c r="X578" s="31">
        <f t="shared" si="275"/>
        <v>0</v>
      </c>
      <c r="Z578" s="31"/>
      <c r="AA578" s="31">
        <f t="shared" si="281"/>
        <v>0</v>
      </c>
      <c r="AB578" s="31"/>
      <c r="AC578" s="31">
        <f t="shared" si="276"/>
        <v>0</v>
      </c>
      <c r="AD578" s="31"/>
      <c r="AE578" s="31"/>
      <c r="AF578" s="31">
        <f t="shared" si="289"/>
        <v>0</v>
      </c>
      <c r="AG578" s="31">
        <f t="shared" si="278"/>
        <v>0</v>
      </c>
      <c r="AH578" s="31"/>
      <c r="AI578" s="31">
        <f t="shared" si="279"/>
        <v>0</v>
      </c>
      <c r="AJ578" s="31">
        <f t="shared" si="280"/>
        <v>0</v>
      </c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</row>
    <row r="579" spans="2:49" s="306" customFormat="1" ht="13" outlineLevel="1">
      <c r="B579" s="458"/>
      <c r="C579" s="561"/>
      <c r="D579" s="14" t="s">
        <v>2124</v>
      </c>
      <c r="E579" s="561"/>
      <c r="F579" s="461"/>
      <c r="G579" s="362" t="s">
        <v>1395</v>
      </c>
      <c r="H579" s="27" t="s">
        <v>13</v>
      </c>
      <c r="I579" s="48">
        <v>30</v>
      </c>
      <c r="J579" s="48">
        <v>10</v>
      </c>
      <c r="K579" s="253">
        <v>0</v>
      </c>
      <c r="L579" s="31" t="s">
        <v>1703</v>
      </c>
      <c r="M579" s="31" t="s">
        <v>1155</v>
      </c>
      <c r="N579" s="31" t="s">
        <v>1142</v>
      </c>
      <c r="O579" s="31" t="s">
        <v>1155</v>
      </c>
      <c r="P579" s="31" t="s">
        <v>1142</v>
      </c>
      <c r="Q579" s="31" t="s">
        <v>1761</v>
      </c>
      <c r="R579" s="542"/>
      <c r="S579" s="48"/>
      <c r="T579" s="31">
        <f t="shared" si="274"/>
        <v>0</v>
      </c>
      <c r="U579" s="616"/>
      <c r="V579" s="616"/>
      <c r="W579" s="48"/>
      <c r="X579" s="31">
        <f t="shared" si="275"/>
        <v>0</v>
      </c>
      <c r="Z579" s="31"/>
      <c r="AA579" s="31">
        <f t="shared" si="281"/>
        <v>0</v>
      </c>
      <c r="AB579" s="31"/>
      <c r="AC579" s="31">
        <f t="shared" si="276"/>
        <v>0</v>
      </c>
      <c r="AD579" s="31"/>
      <c r="AE579" s="31"/>
      <c r="AF579" s="31">
        <f t="shared" si="289"/>
        <v>0</v>
      </c>
      <c r="AG579" s="31">
        <f t="shared" si="278"/>
        <v>0</v>
      </c>
      <c r="AH579" s="31"/>
      <c r="AI579" s="31">
        <f t="shared" si="279"/>
        <v>0</v>
      </c>
      <c r="AJ579" s="31">
        <f t="shared" si="280"/>
        <v>0</v>
      </c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</row>
    <row r="580" spans="2:49" s="306" customFormat="1" ht="13" outlineLevel="1">
      <c r="B580" s="458"/>
      <c r="C580" s="561"/>
      <c r="D580" s="14" t="s">
        <v>2125</v>
      </c>
      <c r="E580" s="561"/>
      <c r="F580" s="461"/>
      <c r="G580" s="362" t="s">
        <v>1395</v>
      </c>
      <c r="H580" s="27" t="s">
        <v>24</v>
      </c>
      <c r="I580" s="48">
        <v>60</v>
      </c>
      <c r="J580" s="48">
        <v>1</v>
      </c>
      <c r="K580" s="253">
        <v>0</v>
      </c>
      <c r="L580" s="31" t="s">
        <v>1703</v>
      </c>
      <c r="M580" s="31" t="s">
        <v>1155</v>
      </c>
      <c r="N580" s="31" t="s">
        <v>1142</v>
      </c>
      <c r="O580" s="31" t="s">
        <v>1155</v>
      </c>
      <c r="P580" s="31" t="s">
        <v>1142</v>
      </c>
      <c r="Q580" s="31" t="s">
        <v>1761</v>
      </c>
      <c r="R580" s="542"/>
      <c r="S580" s="48"/>
      <c r="T580" s="31">
        <f t="shared" si="274"/>
        <v>0</v>
      </c>
      <c r="U580" s="616"/>
      <c r="V580" s="616"/>
      <c r="W580" s="48"/>
      <c r="X580" s="31">
        <f t="shared" si="275"/>
        <v>0</v>
      </c>
      <c r="Z580" s="31"/>
      <c r="AA580" s="31">
        <f t="shared" si="281"/>
        <v>0</v>
      </c>
      <c r="AB580" s="31"/>
      <c r="AC580" s="31">
        <f t="shared" si="276"/>
        <v>0</v>
      </c>
      <c r="AD580" s="31"/>
      <c r="AE580" s="31"/>
      <c r="AF580" s="31">
        <f t="shared" si="289"/>
        <v>0</v>
      </c>
      <c r="AG580" s="31">
        <f t="shared" si="278"/>
        <v>0</v>
      </c>
      <c r="AH580" s="31"/>
      <c r="AI580" s="31">
        <f t="shared" si="279"/>
        <v>0</v>
      </c>
      <c r="AJ580" s="31">
        <f t="shared" si="280"/>
        <v>0</v>
      </c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</row>
    <row r="581" spans="2:49" s="306" customFormat="1" ht="13" outlineLevel="1">
      <c r="B581" s="458"/>
      <c r="C581" s="561"/>
      <c r="D581" s="14" t="s">
        <v>1712</v>
      </c>
      <c r="E581" s="561"/>
      <c r="F581" s="461"/>
      <c r="G581" s="362" t="s">
        <v>1395</v>
      </c>
      <c r="H581" s="27" t="s">
        <v>24</v>
      </c>
      <c r="I581" s="48">
        <v>79.800000000000011</v>
      </c>
      <c r="J581" s="48">
        <v>60</v>
      </c>
      <c r="K581" s="253">
        <v>0</v>
      </c>
      <c r="L581" s="31" t="s">
        <v>1703</v>
      </c>
      <c r="M581" s="31" t="s">
        <v>1155</v>
      </c>
      <c r="N581" s="31" t="s">
        <v>1142</v>
      </c>
      <c r="O581" s="31" t="s">
        <v>1155</v>
      </c>
      <c r="P581" s="31" t="s">
        <v>1142</v>
      </c>
      <c r="Q581" s="31" t="s">
        <v>1759</v>
      </c>
      <c r="R581" s="543"/>
      <c r="S581" s="48"/>
      <c r="T581" s="31">
        <f t="shared" si="274"/>
        <v>0</v>
      </c>
      <c r="U581" s="617"/>
      <c r="V581" s="617"/>
      <c r="W581" s="48"/>
      <c r="X581" s="31">
        <f t="shared" si="275"/>
        <v>0</v>
      </c>
      <c r="Z581" s="31"/>
      <c r="AA581" s="31">
        <f t="shared" si="281"/>
        <v>0</v>
      </c>
      <c r="AB581" s="31"/>
      <c r="AC581" s="31">
        <f t="shared" si="276"/>
        <v>0</v>
      </c>
      <c r="AD581" s="31"/>
      <c r="AE581" s="31"/>
      <c r="AF581" s="31">
        <f t="shared" si="289"/>
        <v>0</v>
      </c>
      <c r="AG581" s="31">
        <f t="shared" si="278"/>
        <v>0</v>
      </c>
      <c r="AH581" s="31"/>
      <c r="AI581" s="31">
        <f t="shared" si="279"/>
        <v>0</v>
      </c>
      <c r="AJ581" s="31">
        <f t="shared" si="280"/>
        <v>0</v>
      </c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</row>
    <row r="582" spans="2:49" s="306" customFormat="1" ht="13" outlineLevel="1">
      <c r="B582" s="458"/>
      <c r="C582" s="561"/>
      <c r="D582" s="14" t="s">
        <v>2094</v>
      </c>
      <c r="E582" s="561"/>
      <c r="F582" s="461"/>
      <c r="G582" s="362" t="s">
        <v>1395</v>
      </c>
      <c r="H582" s="27" t="s">
        <v>13</v>
      </c>
      <c r="I582" s="48">
        <v>60</v>
      </c>
      <c r="J582" s="48">
        <v>1</v>
      </c>
      <c r="K582" s="253">
        <v>0</v>
      </c>
      <c r="L582" s="31" t="s">
        <v>1703</v>
      </c>
      <c r="M582" s="31" t="s">
        <v>1155</v>
      </c>
      <c r="N582" s="31" t="s">
        <v>1142</v>
      </c>
      <c r="O582" s="31" t="s">
        <v>1155</v>
      </c>
      <c r="P582" s="31" t="s">
        <v>1142</v>
      </c>
      <c r="Q582" s="31" t="s">
        <v>1759</v>
      </c>
      <c r="R582" s="55" t="s">
        <v>2126</v>
      </c>
      <c r="S582" s="48"/>
      <c r="T582" s="31">
        <f t="shared" si="274"/>
        <v>0</v>
      </c>
      <c r="U582" s="48"/>
      <c r="V582" s="48"/>
      <c r="W582" s="48"/>
      <c r="X582" s="31">
        <f t="shared" si="275"/>
        <v>0</v>
      </c>
      <c r="Z582" s="31"/>
      <c r="AA582" s="31">
        <f t="shared" si="281"/>
        <v>0</v>
      </c>
      <c r="AB582" s="31"/>
      <c r="AC582" s="31">
        <f t="shared" si="276"/>
        <v>0</v>
      </c>
      <c r="AD582" s="31"/>
      <c r="AE582" s="31"/>
      <c r="AF582" s="31">
        <f t="shared" si="289"/>
        <v>0</v>
      </c>
      <c r="AG582" s="31">
        <f t="shared" si="278"/>
        <v>0</v>
      </c>
      <c r="AH582" s="31"/>
      <c r="AI582" s="31">
        <f t="shared" si="279"/>
        <v>0</v>
      </c>
      <c r="AJ582" s="31">
        <f t="shared" si="280"/>
        <v>0</v>
      </c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</row>
    <row r="583" spans="2:49" s="306" customFormat="1" ht="13" outlineLevel="1">
      <c r="B583" s="458"/>
      <c r="C583" s="561"/>
      <c r="D583" s="14" t="s">
        <v>2127</v>
      </c>
      <c r="E583" s="561"/>
      <c r="F583" s="461"/>
      <c r="G583" s="362" t="s">
        <v>1395</v>
      </c>
      <c r="H583" s="27" t="s">
        <v>24</v>
      </c>
      <c r="I583" s="48">
        <v>40.200000000000003</v>
      </c>
      <c r="J583" s="48">
        <v>1</v>
      </c>
      <c r="K583" s="253">
        <v>0</v>
      </c>
      <c r="L583" s="31" t="s">
        <v>1155</v>
      </c>
      <c r="M583" s="31" t="s">
        <v>1155</v>
      </c>
      <c r="N583" s="31" t="s">
        <v>1708</v>
      </c>
      <c r="O583" s="31" t="s">
        <v>1691</v>
      </c>
      <c r="P583" s="31" t="s">
        <v>1761</v>
      </c>
      <c r="Q583" s="31" t="s">
        <v>1693</v>
      </c>
      <c r="R583" s="541" t="s">
        <v>2128</v>
      </c>
      <c r="S583" s="48"/>
      <c r="T583" s="31">
        <f t="shared" si="274"/>
        <v>0</v>
      </c>
      <c r="U583" s="615"/>
      <c r="V583" s="615"/>
      <c r="W583" s="48"/>
      <c r="X583" s="31">
        <f t="shared" si="275"/>
        <v>0</v>
      </c>
      <c r="Z583" s="31"/>
      <c r="AA583" s="31">
        <f t="shared" si="281"/>
        <v>0</v>
      </c>
      <c r="AB583" s="31"/>
      <c r="AC583" s="31">
        <f t="shared" si="276"/>
        <v>0</v>
      </c>
      <c r="AD583" s="31"/>
      <c r="AE583" s="31"/>
      <c r="AF583" s="31">
        <f t="shared" si="289"/>
        <v>0</v>
      </c>
      <c r="AG583" s="31">
        <f t="shared" si="278"/>
        <v>0</v>
      </c>
      <c r="AH583" s="31"/>
      <c r="AI583" s="31">
        <f t="shared" si="279"/>
        <v>0</v>
      </c>
      <c r="AJ583" s="31">
        <f t="shared" si="280"/>
        <v>0</v>
      </c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</row>
    <row r="584" spans="2:49" s="306" customFormat="1" ht="13" outlineLevel="1">
      <c r="B584" s="459"/>
      <c r="C584" s="557"/>
      <c r="D584" s="14" t="s">
        <v>2048</v>
      </c>
      <c r="E584" s="557"/>
      <c r="F584" s="462"/>
      <c r="G584" s="362" t="s">
        <v>1395</v>
      </c>
      <c r="H584" s="27" t="s">
        <v>24</v>
      </c>
      <c r="I584" s="48">
        <v>19.8</v>
      </c>
      <c r="J584" s="48">
        <v>660</v>
      </c>
      <c r="K584" s="253">
        <v>0</v>
      </c>
      <c r="L584" s="31" t="s">
        <v>1155</v>
      </c>
      <c r="M584" s="31" t="s">
        <v>1155</v>
      </c>
      <c r="N584" s="31" t="s">
        <v>1708</v>
      </c>
      <c r="O584" s="31" t="s">
        <v>1691</v>
      </c>
      <c r="P584" s="31" t="s">
        <v>1761</v>
      </c>
      <c r="Q584" s="31" t="s">
        <v>1693</v>
      </c>
      <c r="R584" s="543"/>
      <c r="S584" s="48"/>
      <c r="T584" s="31">
        <f t="shared" si="274"/>
        <v>0</v>
      </c>
      <c r="U584" s="617"/>
      <c r="V584" s="617"/>
      <c r="W584" s="48"/>
      <c r="X584" s="31">
        <f t="shared" si="275"/>
        <v>0</v>
      </c>
      <c r="Z584" s="31"/>
      <c r="AA584" s="31">
        <f t="shared" si="281"/>
        <v>0</v>
      </c>
      <c r="AB584" s="31"/>
      <c r="AC584" s="31">
        <f t="shared" si="276"/>
        <v>0</v>
      </c>
      <c r="AD584" s="31"/>
      <c r="AE584" s="31"/>
      <c r="AF584" s="31">
        <f t="shared" si="289"/>
        <v>0</v>
      </c>
      <c r="AG584" s="31">
        <f t="shared" si="278"/>
        <v>0</v>
      </c>
      <c r="AH584" s="31"/>
      <c r="AI584" s="31">
        <f t="shared" si="279"/>
        <v>0</v>
      </c>
      <c r="AJ584" s="31">
        <f t="shared" si="280"/>
        <v>0</v>
      </c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</row>
    <row r="585" spans="2:49" s="306" customFormat="1" ht="13" outlineLevel="1">
      <c r="B585" s="457" t="s">
        <v>267</v>
      </c>
      <c r="C585" s="556" t="s">
        <v>268</v>
      </c>
      <c r="D585" s="14" t="s">
        <v>1746</v>
      </c>
      <c r="E585" s="556" t="s">
        <v>58</v>
      </c>
      <c r="F585" s="460">
        <v>43073</v>
      </c>
      <c r="G585" s="362" t="s">
        <v>1395</v>
      </c>
      <c r="H585" s="27" t="s">
        <v>24</v>
      </c>
      <c r="I585" s="48">
        <v>1.7999999999999998</v>
      </c>
      <c r="J585" s="48">
        <v>0</v>
      </c>
      <c r="K585" s="253">
        <v>0</v>
      </c>
      <c r="L585" s="31" t="s">
        <v>1155</v>
      </c>
      <c r="M585" s="31" t="s">
        <v>1155</v>
      </c>
      <c r="N585" s="31" t="s">
        <v>1708</v>
      </c>
      <c r="O585" s="31" t="s">
        <v>1691</v>
      </c>
      <c r="P585" s="31" t="s">
        <v>1761</v>
      </c>
      <c r="Q585" s="31" t="s">
        <v>1693</v>
      </c>
      <c r="R585" s="541" t="s">
        <v>2129</v>
      </c>
      <c r="S585" s="48"/>
      <c r="T585" s="31">
        <f t="shared" si="274"/>
        <v>0</v>
      </c>
      <c r="U585" s="615"/>
      <c r="V585" s="615"/>
      <c r="W585" s="48"/>
      <c r="X585" s="31">
        <f t="shared" si="275"/>
        <v>0</v>
      </c>
      <c r="Z585" s="31"/>
      <c r="AA585" s="31">
        <f t="shared" si="281"/>
        <v>0</v>
      </c>
      <c r="AB585" s="31"/>
      <c r="AC585" s="31">
        <f t="shared" si="276"/>
        <v>0</v>
      </c>
      <c r="AD585" s="31"/>
      <c r="AE585" s="31"/>
      <c r="AF585" s="31">
        <f t="shared" si="289"/>
        <v>0</v>
      </c>
      <c r="AG585" s="31">
        <f t="shared" si="278"/>
        <v>0</v>
      </c>
      <c r="AH585" s="31"/>
      <c r="AI585" s="31">
        <f t="shared" si="279"/>
        <v>0</v>
      </c>
      <c r="AJ585" s="31">
        <f t="shared" si="280"/>
        <v>0</v>
      </c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</row>
    <row r="586" spans="2:49" s="306" customFormat="1" ht="13" outlineLevel="1">
      <c r="B586" s="458"/>
      <c r="C586" s="561"/>
      <c r="D586" s="14" t="s">
        <v>2111</v>
      </c>
      <c r="E586" s="561"/>
      <c r="F586" s="461"/>
      <c r="G586" s="368" t="s">
        <v>12</v>
      </c>
      <c r="H586" s="27" t="s">
        <v>24</v>
      </c>
      <c r="I586" s="48">
        <v>4.8</v>
      </c>
      <c r="J586" s="48">
        <v>0</v>
      </c>
      <c r="K586" s="253">
        <v>0</v>
      </c>
      <c r="L586" s="31" t="s">
        <v>1155</v>
      </c>
      <c r="M586" s="31" t="s">
        <v>1155</v>
      </c>
      <c r="N586" s="31" t="s">
        <v>1708</v>
      </c>
      <c r="O586" s="31" t="s">
        <v>1691</v>
      </c>
      <c r="P586" s="31" t="s">
        <v>1761</v>
      </c>
      <c r="Q586" s="31" t="s">
        <v>1693</v>
      </c>
      <c r="R586" s="542"/>
      <c r="S586" s="48"/>
      <c r="T586" s="31">
        <f t="shared" si="274"/>
        <v>0</v>
      </c>
      <c r="U586" s="616"/>
      <c r="V586" s="616"/>
      <c r="W586" s="48"/>
      <c r="X586" s="31">
        <f t="shared" si="275"/>
        <v>0</v>
      </c>
      <c r="Z586" s="31"/>
      <c r="AA586" s="31">
        <f t="shared" si="281"/>
        <v>0</v>
      </c>
      <c r="AB586" s="31"/>
      <c r="AC586" s="31">
        <f t="shared" si="276"/>
        <v>0</v>
      </c>
      <c r="AD586" s="31"/>
      <c r="AE586" s="31"/>
      <c r="AF586" s="31">
        <f t="shared" si="289"/>
        <v>0</v>
      </c>
      <c r="AG586" s="31">
        <f t="shared" si="278"/>
        <v>0</v>
      </c>
      <c r="AH586" s="31"/>
      <c r="AI586" s="31">
        <f t="shared" si="279"/>
        <v>0</v>
      </c>
      <c r="AJ586" s="31">
        <f t="shared" si="280"/>
        <v>0</v>
      </c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</row>
    <row r="587" spans="2:49" s="306" customFormat="1" ht="13" outlineLevel="1">
      <c r="B587" s="458"/>
      <c r="C587" s="561"/>
      <c r="D587" s="14" t="s">
        <v>1719</v>
      </c>
      <c r="E587" s="561"/>
      <c r="F587" s="461"/>
      <c r="G587" s="368" t="s">
        <v>12</v>
      </c>
      <c r="H587" s="27" t="s">
        <v>13</v>
      </c>
      <c r="I587" s="48">
        <v>64.800000000000011</v>
      </c>
      <c r="J587" s="48">
        <v>0</v>
      </c>
      <c r="K587" s="253">
        <v>0</v>
      </c>
      <c r="L587" s="31" t="s">
        <v>1155</v>
      </c>
      <c r="M587" s="31" t="s">
        <v>1155</v>
      </c>
      <c r="N587" s="31" t="s">
        <v>1708</v>
      </c>
      <c r="O587" s="31" t="s">
        <v>1691</v>
      </c>
      <c r="P587" s="31" t="s">
        <v>1761</v>
      </c>
      <c r="Q587" s="31" t="s">
        <v>1703</v>
      </c>
      <c r="R587" s="542"/>
      <c r="S587" s="48"/>
      <c r="T587" s="31">
        <f t="shared" si="274"/>
        <v>0</v>
      </c>
      <c r="U587" s="616"/>
      <c r="V587" s="616"/>
      <c r="W587" s="48"/>
      <c r="X587" s="31">
        <f t="shared" si="275"/>
        <v>0</v>
      </c>
      <c r="Z587" s="31"/>
      <c r="AA587" s="31">
        <f t="shared" si="281"/>
        <v>0</v>
      </c>
      <c r="AB587" s="31"/>
      <c r="AC587" s="31">
        <f t="shared" si="276"/>
        <v>0</v>
      </c>
      <c r="AD587" s="31"/>
      <c r="AE587" s="31"/>
      <c r="AF587" s="31">
        <f t="shared" si="289"/>
        <v>0</v>
      </c>
      <c r="AG587" s="31">
        <f t="shared" si="278"/>
        <v>0</v>
      </c>
      <c r="AH587" s="31"/>
      <c r="AI587" s="31">
        <f t="shared" si="279"/>
        <v>0</v>
      </c>
      <c r="AJ587" s="31">
        <f t="shared" si="280"/>
        <v>0</v>
      </c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</row>
    <row r="588" spans="2:49" s="306" customFormat="1" ht="13" outlineLevel="1">
      <c r="B588" s="458"/>
      <c r="C588" s="561"/>
      <c r="D588" s="14" t="s">
        <v>1894</v>
      </c>
      <c r="E588" s="561"/>
      <c r="F588" s="461"/>
      <c r="G588" s="368" t="s">
        <v>12</v>
      </c>
      <c r="H588" s="27" t="s">
        <v>24</v>
      </c>
      <c r="I588" s="48">
        <v>19.8</v>
      </c>
      <c r="J588" s="48">
        <v>0</v>
      </c>
      <c r="K588" s="253">
        <v>0</v>
      </c>
      <c r="L588" s="31" t="s">
        <v>1155</v>
      </c>
      <c r="M588" s="31" t="s">
        <v>1155</v>
      </c>
      <c r="N588" s="31" t="s">
        <v>1708</v>
      </c>
      <c r="O588" s="31" t="s">
        <v>1691</v>
      </c>
      <c r="P588" s="31" t="s">
        <v>1761</v>
      </c>
      <c r="Q588" s="31" t="s">
        <v>1703</v>
      </c>
      <c r="R588" s="542"/>
      <c r="S588" s="48"/>
      <c r="T588" s="31">
        <f t="shared" si="274"/>
        <v>0</v>
      </c>
      <c r="U588" s="616"/>
      <c r="V588" s="616"/>
      <c r="W588" s="48"/>
      <c r="X588" s="31">
        <f t="shared" si="275"/>
        <v>0</v>
      </c>
      <c r="Z588" s="31"/>
      <c r="AA588" s="31">
        <f t="shared" si="281"/>
        <v>0</v>
      </c>
      <c r="AB588" s="31"/>
      <c r="AC588" s="31">
        <f t="shared" si="276"/>
        <v>0</v>
      </c>
      <c r="AD588" s="31"/>
      <c r="AE588" s="31"/>
      <c r="AF588" s="31">
        <f t="shared" si="289"/>
        <v>0</v>
      </c>
      <c r="AG588" s="31">
        <f t="shared" si="278"/>
        <v>0</v>
      </c>
      <c r="AH588" s="31"/>
      <c r="AI588" s="31">
        <f t="shared" si="279"/>
        <v>0</v>
      </c>
      <c r="AJ588" s="31">
        <f t="shared" si="280"/>
        <v>0</v>
      </c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</row>
    <row r="589" spans="2:49" s="306" customFormat="1" ht="13" outlineLevel="1">
      <c r="B589" s="458"/>
      <c r="C589" s="561"/>
      <c r="D589" s="14" t="s">
        <v>2130</v>
      </c>
      <c r="E589" s="561"/>
      <c r="F589" s="461"/>
      <c r="G589" s="368" t="s">
        <v>12</v>
      </c>
      <c r="H589" s="27" t="s">
        <v>13</v>
      </c>
      <c r="I589" s="48">
        <v>30</v>
      </c>
      <c r="J589" s="48">
        <v>0</v>
      </c>
      <c r="K589" s="253">
        <v>0</v>
      </c>
      <c r="L589" s="31" t="s">
        <v>1155</v>
      </c>
      <c r="M589" s="31" t="s">
        <v>1155</v>
      </c>
      <c r="N589" s="31" t="s">
        <v>1708</v>
      </c>
      <c r="O589" s="31" t="s">
        <v>1691</v>
      </c>
      <c r="P589" s="31" t="s">
        <v>1761</v>
      </c>
      <c r="Q589" s="31" t="s">
        <v>1703</v>
      </c>
      <c r="R589" s="542"/>
      <c r="S589" s="48"/>
      <c r="T589" s="31">
        <f t="shared" si="274"/>
        <v>0</v>
      </c>
      <c r="U589" s="616"/>
      <c r="V589" s="616"/>
      <c r="W589" s="48"/>
      <c r="X589" s="31">
        <f t="shared" si="275"/>
        <v>0</v>
      </c>
      <c r="Z589" s="31"/>
      <c r="AA589" s="31">
        <f t="shared" si="281"/>
        <v>0</v>
      </c>
      <c r="AB589" s="31"/>
      <c r="AC589" s="31">
        <f t="shared" si="276"/>
        <v>0</v>
      </c>
      <c r="AD589" s="31"/>
      <c r="AE589" s="31"/>
      <c r="AF589" s="31">
        <f t="shared" si="289"/>
        <v>0</v>
      </c>
      <c r="AG589" s="31">
        <f t="shared" si="278"/>
        <v>0</v>
      </c>
      <c r="AH589" s="31"/>
      <c r="AI589" s="31">
        <f t="shared" si="279"/>
        <v>0</v>
      </c>
      <c r="AJ589" s="31">
        <f t="shared" si="280"/>
        <v>0</v>
      </c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</row>
    <row r="590" spans="2:49" s="306" customFormat="1" ht="13" outlineLevel="1">
      <c r="B590" s="458"/>
      <c r="C590" s="561"/>
      <c r="D590" s="14" t="s">
        <v>2131</v>
      </c>
      <c r="E590" s="561"/>
      <c r="F590" s="461"/>
      <c r="G590" s="368" t="s">
        <v>12</v>
      </c>
      <c r="H590" s="27" t="s">
        <v>24</v>
      </c>
      <c r="I590" s="48">
        <v>19.8</v>
      </c>
      <c r="J590" s="48">
        <v>0</v>
      </c>
      <c r="K590" s="253">
        <v>0</v>
      </c>
      <c r="L590" s="31" t="s">
        <v>1155</v>
      </c>
      <c r="M590" s="31" t="s">
        <v>1155</v>
      </c>
      <c r="N590" s="31" t="s">
        <v>1708</v>
      </c>
      <c r="O590" s="31" t="s">
        <v>1691</v>
      </c>
      <c r="P590" s="31" t="s">
        <v>1761</v>
      </c>
      <c r="Q590" s="31" t="s">
        <v>1693</v>
      </c>
      <c r="R590" s="542"/>
      <c r="S590" s="48"/>
      <c r="T590" s="31">
        <f t="shared" si="274"/>
        <v>0</v>
      </c>
      <c r="U590" s="616"/>
      <c r="V590" s="616"/>
      <c r="W590" s="48"/>
      <c r="X590" s="31">
        <f t="shared" si="275"/>
        <v>0</v>
      </c>
      <c r="Z590" s="31"/>
      <c r="AA590" s="31">
        <f t="shared" si="281"/>
        <v>0</v>
      </c>
      <c r="AB590" s="31"/>
      <c r="AC590" s="31">
        <f t="shared" si="276"/>
        <v>0</v>
      </c>
      <c r="AD590" s="31"/>
      <c r="AE590" s="31"/>
      <c r="AF590" s="31">
        <f t="shared" si="289"/>
        <v>0</v>
      </c>
      <c r="AG590" s="31">
        <f t="shared" si="278"/>
        <v>0</v>
      </c>
      <c r="AH590" s="31"/>
      <c r="AI590" s="31">
        <f t="shared" si="279"/>
        <v>0</v>
      </c>
      <c r="AJ590" s="31">
        <f t="shared" si="280"/>
        <v>0</v>
      </c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</row>
    <row r="591" spans="2:49" s="306" customFormat="1" ht="13" outlineLevel="1">
      <c r="B591" s="458"/>
      <c r="C591" s="561"/>
      <c r="D591" s="14" t="s">
        <v>2132</v>
      </c>
      <c r="E591" s="561"/>
      <c r="F591" s="461"/>
      <c r="G591" s="368" t="s">
        <v>12</v>
      </c>
      <c r="H591" s="27" t="s">
        <v>24</v>
      </c>
      <c r="I591" s="48">
        <v>19.8</v>
      </c>
      <c r="J591" s="48">
        <v>0</v>
      </c>
      <c r="K591" s="253">
        <v>0</v>
      </c>
      <c r="L591" s="31" t="s">
        <v>1155</v>
      </c>
      <c r="M591" s="31" t="s">
        <v>1155</v>
      </c>
      <c r="N591" s="31" t="s">
        <v>1708</v>
      </c>
      <c r="O591" s="31" t="s">
        <v>1691</v>
      </c>
      <c r="P591" s="31" t="s">
        <v>1761</v>
      </c>
      <c r="Q591" s="31" t="s">
        <v>1693</v>
      </c>
      <c r="R591" s="542"/>
      <c r="S591" s="48"/>
      <c r="T591" s="31">
        <f t="shared" si="274"/>
        <v>0</v>
      </c>
      <c r="U591" s="616"/>
      <c r="V591" s="616"/>
      <c r="W591" s="48"/>
      <c r="X591" s="31">
        <f t="shared" si="275"/>
        <v>0</v>
      </c>
      <c r="Z591" s="31"/>
      <c r="AA591" s="31">
        <f t="shared" si="281"/>
        <v>0</v>
      </c>
      <c r="AB591" s="31"/>
      <c r="AC591" s="31">
        <f t="shared" si="276"/>
        <v>0</v>
      </c>
      <c r="AD591" s="31"/>
      <c r="AE591" s="31"/>
      <c r="AF591" s="31">
        <f t="shared" si="289"/>
        <v>0</v>
      </c>
      <c r="AG591" s="31">
        <f t="shared" si="278"/>
        <v>0</v>
      </c>
      <c r="AH591" s="31"/>
      <c r="AI591" s="31">
        <f t="shared" si="279"/>
        <v>0</v>
      </c>
      <c r="AJ591" s="31">
        <f t="shared" si="280"/>
        <v>0</v>
      </c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</row>
    <row r="592" spans="2:49" s="306" customFormat="1" ht="13" outlineLevel="1">
      <c r="B592" s="459"/>
      <c r="C592" s="557"/>
      <c r="D592" s="14" t="s">
        <v>2133</v>
      </c>
      <c r="E592" s="557"/>
      <c r="F592" s="462"/>
      <c r="G592" s="368" t="s">
        <v>12</v>
      </c>
      <c r="H592" s="27" t="s">
        <v>24</v>
      </c>
      <c r="I592" s="48">
        <v>10.200000000000001</v>
      </c>
      <c r="J592" s="48">
        <v>0</v>
      </c>
      <c r="K592" s="253">
        <v>0</v>
      </c>
      <c r="L592" s="31" t="s">
        <v>1155</v>
      </c>
      <c r="M592" s="31" t="s">
        <v>1155</v>
      </c>
      <c r="N592" s="31" t="s">
        <v>1708</v>
      </c>
      <c r="O592" s="31" t="s">
        <v>1691</v>
      </c>
      <c r="P592" s="31" t="s">
        <v>1761</v>
      </c>
      <c r="Q592" s="31" t="s">
        <v>1693</v>
      </c>
      <c r="R592" s="543"/>
      <c r="S592" s="48"/>
      <c r="T592" s="31">
        <f t="shared" si="274"/>
        <v>0</v>
      </c>
      <c r="U592" s="617"/>
      <c r="V592" s="617"/>
      <c r="W592" s="48"/>
      <c r="X592" s="31">
        <f t="shared" si="275"/>
        <v>0</v>
      </c>
      <c r="Z592" s="31"/>
      <c r="AA592" s="31">
        <f t="shared" si="281"/>
        <v>0</v>
      </c>
      <c r="AB592" s="31"/>
      <c r="AC592" s="31">
        <f t="shared" si="276"/>
        <v>0</v>
      </c>
      <c r="AD592" s="31"/>
      <c r="AE592" s="31"/>
      <c r="AF592" s="31">
        <f t="shared" si="289"/>
        <v>0</v>
      </c>
      <c r="AG592" s="31">
        <f t="shared" si="278"/>
        <v>0</v>
      </c>
      <c r="AH592" s="31"/>
      <c r="AI592" s="31">
        <f t="shared" si="279"/>
        <v>0</v>
      </c>
      <c r="AJ592" s="31">
        <f t="shared" si="280"/>
        <v>0</v>
      </c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</row>
    <row r="593" spans="2:49" s="306" customFormat="1" ht="13" outlineLevel="1">
      <c r="B593" s="457" t="s">
        <v>269</v>
      </c>
      <c r="C593" s="558" t="s">
        <v>270</v>
      </c>
      <c r="D593" s="14" t="s">
        <v>2134</v>
      </c>
      <c r="E593" s="558" t="s">
        <v>58</v>
      </c>
      <c r="F593" s="460">
        <v>43174</v>
      </c>
      <c r="G593" s="368" t="s">
        <v>12</v>
      </c>
      <c r="H593" s="27" t="s">
        <v>24</v>
      </c>
      <c r="I593" s="48">
        <v>1.2</v>
      </c>
      <c r="J593" s="48">
        <v>0</v>
      </c>
      <c r="K593" s="253">
        <v>0</v>
      </c>
      <c r="L593" s="31" t="s">
        <v>1155</v>
      </c>
      <c r="M593" s="31" t="s">
        <v>1155</v>
      </c>
      <c r="N593" s="31" t="s">
        <v>1708</v>
      </c>
      <c r="O593" s="31" t="s">
        <v>1691</v>
      </c>
      <c r="P593" s="31" t="s">
        <v>1761</v>
      </c>
      <c r="Q593" s="31" t="s">
        <v>1703</v>
      </c>
      <c r="R593" s="541" t="s">
        <v>2135</v>
      </c>
      <c r="S593" s="48"/>
      <c r="T593" s="31">
        <f t="shared" si="274"/>
        <v>0</v>
      </c>
      <c r="U593" s="615"/>
      <c r="V593" s="615"/>
      <c r="W593" s="48"/>
      <c r="X593" s="31">
        <f t="shared" si="275"/>
        <v>0</v>
      </c>
      <c r="Z593" s="31"/>
      <c r="AA593" s="31">
        <f t="shared" si="281"/>
        <v>0</v>
      </c>
      <c r="AB593" s="31"/>
      <c r="AC593" s="31">
        <f t="shared" si="276"/>
        <v>0</v>
      </c>
      <c r="AD593" s="31"/>
      <c r="AE593" s="31"/>
      <c r="AF593" s="31">
        <f t="shared" si="289"/>
        <v>0</v>
      </c>
      <c r="AG593" s="31">
        <f t="shared" si="278"/>
        <v>0</v>
      </c>
      <c r="AH593" s="31"/>
      <c r="AI593" s="31">
        <f t="shared" si="279"/>
        <v>0</v>
      </c>
      <c r="AJ593" s="31">
        <f t="shared" si="280"/>
        <v>0</v>
      </c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</row>
    <row r="594" spans="2:49" s="306" customFormat="1" ht="13" outlineLevel="1">
      <c r="B594" s="458"/>
      <c r="C594" s="559"/>
      <c r="D594" s="14" t="s">
        <v>2136</v>
      </c>
      <c r="E594" s="559"/>
      <c r="F594" s="461"/>
      <c r="G594" s="368" t="s">
        <v>12</v>
      </c>
      <c r="H594" s="27" t="s">
        <v>24</v>
      </c>
      <c r="I594" s="48">
        <v>10.200000000000001</v>
      </c>
      <c r="J594" s="48">
        <v>0</v>
      </c>
      <c r="K594" s="253">
        <v>0</v>
      </c>
      <c r="L594" s="31" t="s">
        <v>1155</v>
      </c>
      <c r="M594" s="31" t="s">
        <v>1155</v>
      </c>
      <c r="N594" s="31" t="s">
        <v>1708</v>
      </c>
      <c r="O594" s="31" t="s">
        <v>1691</v>
      </c>
      <c r="P594" s="31" t="s">
        <v>1761</v>
      </c>
      <c r="Q594" s="31" t="s">
        <v>1693</v>
      </c>
      <c r="R594" s="542"/>
      <c r="S594" s="48"/>
      <c r="T594" s="31">
        <f t="shared" si="274"/>
        <v>0</v>
      </c>
      <c r="U594" s="616"/>
      <c r="V594" s="616"/>
      <c r="W594" s="48"/>
      <c r="X594" s="31">
        <f t="shared" si="275"/>
        <v>0</v>
      </c>
      <c r="Z594" s="31"/>
      <c r="AA594" s="31">
        <f t="shared" si="281"/>
        <v>0</v>
      </c>
      <c r="AB594" s="31"/>
      <c r="AC594" s="31">
        <f t="shared" si="276"/>
        <v>0</v>
      </c>
      <c r="AD594" s="31"/>
      <c r="AE594" s="31"/>
      <c r="AF594" s="31">
        <f t="shared" si="289"/>
        <v>0</v>
      </c>
      <c r="AG594" s="31">
        <f t="shared" si="278"/>
        <v>0</v>
      </c>
      <c r="AH594" s="31"/>
      <c r="AI594" s="31">
        <f t="shared" si="279"/>
        <v>0</v>
      </c>
      <c r="AJ594" s="31">
        <f t="shared" si="280"/>
        <v>0</v>
      </c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</row>
    <row r="595" spans="2:49" s="306" customFormat="1" ht="13" outlineLevel="1">
      <c r="B595" s="458"/>
      <c r="C595" s="559"/>
      <c r="D595" s="14" t="s">
        <v>2137</v>
      </c>
      <c r="E595" s="559"/>
      <c r="F595" s="461"/>
      <c r="G595" s="368" t="s">
        <v>12</v>
      </c>
      <c r="H595" s="27" t="s">
        <v>13</v>
      </c>
      <c r="I595" s="48">
        <v>19.8</v>
      </c>
      <c r="J595" s="48">
        <v>0</v>
      </c>
      <c r="K595" s="253">
        <v>0</v>
      </c>
      <c r="L595" s="31" t="s">
        <v>1155</v>
      </c>
      <c r="M595" s="31" t="s">
        <v>1155</v>
      </c>
      <c r="N595" s="31" t="s">
        <v>1708</v>
      </c>
      <c r="O595" s="31" t="s">
        <v>1691</v>
      </c>
      <c r="P595" s="31" t="s">
        <v>1761</v>
      </c>
      <c r="Q595" s="31" t="s">
        <v>1703</v>
      </c>
      <c r="R595" s="542"/>
      <c r="S595" s="48"/>
      <c r="T595" s="31">
        <f t="shared" si="274"/>
        <v>0</v>
      </c>
      <c r="U595" s="616"/>
      <c r="V595" s="616"/>
      <c r="W595" s="48"/>
      <c r="X595" s="31">
        <f t="shared" si="275"/>
        <v>0</v>
      </c>
      <c r="Z595" s="31"/>
      <c r="AA595" s="31">
        <f t="shared" si="281"/>
        <v>0</v>
      </c>
      <c r="AB595" s="31"/>
      <c r="AC595" s="31">
        <f t="shared" si="276"/>
        <v>0</v>
      </c>
      <c r="AD595" s="31"/>
      <c r="AE595" s="31"/>
      <c r="AF595" s="31">
        <f t="shared" si="289"/>
        <v>0</v>
      </c>
      <c r="AG595" s="31">
        <f t="shared" si="278"/>
        <v>0</v>
      </c>
      <c r="AH595" s="31"/>
      <c r="AI595" s="31">
        <f t="shared" si="279"/>
        <v>0</v>
      </c>
      <c r="AJ595" s="31">
        <f t="shared" si="280"/>
        <v>0</v>
      </c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</row>
    <row r="596" spans="2:49" s="306" customFormat="1" ht="13" outlineLevel="1">
      <c r="B596" s="458"/>
      <c r="C596" s="559"/>
      <c r="D596" s="14" t="s">
        <v>2130</v>
      </c>
      <c r="E596" s="559"/>
      <c r="F596" s="461"/>
      <c r="G596" s="368" t="s">
        <v>12</v>
      </c>
      <c r="H596" s="27" t="s">
        <v>24</v>
      </c>
      <c r="I596" s="48">
        <v>45</v>
      </c>
      <c r="J596" s="48">
        <v>0</v>
      </c>
      <c r="K596" s="253">
        <v>0</v>
      </c>
      <c r="L596" s="31" t="s">
        <v>1155</v>
      </c>
      <c r="M596" s="31" t="s">
        <v>1155</v>
      </c>
      <c r="N596" s="31" t="s">
        <v>1708</v>
      </c>
      <c r="O596" s="31" t="s">
        <v>1691</v>
      </c>
      <c r="P596" s="31" t="s">
        <v>1761</v>
      </c>
      <c r="Q596" s="31" t="s">
        <v>1703</v>
      </c>
      <c r="R596" s="542"/>
      <c r="S596" s="48"/>
      <c r="T596" s="31">
        <f t="shared" si="274"/>
        <v>0</v>
      </c>
      <c r="U596" s="616"/>
      <c r="V596" s="616"/>
      <c r="W596" s="48"/>
      <c r="X596" s="31">
        <f t="shared" si="275"/>
        <v>0</v>
      </c>
      <c r="Z596" s="31"/>
      <c r="AA596" s="31">
        <f t="shared" si="281"/>
        <v>0</v>
      </c>
      <c r="AB596" s="31"/>
      <c r="AC596" s="31">
        <f t="shared" si="276"/>
        <v>0</v>
      </c>
      <c r="AD596" s="31"/>
      <c r="AE596" s="31"/>
      <c r="AF596" s="31">
        <f t="shared" ref="AF596:AF613" si="290">IFERROR(COUNTIF(AK394:AT394,"S")/(COUNTIF(AK394:AT394,"V")+COUNTIF(AK394:AT394,"S")),0)</f>
        <v>0</v>
      </c>
      <c r="AG596" s="31">
        <f t="shared" si="278"/>
        <v>0</v>
      </c>
      <c r="AH596" s="31"/>
      <c r="AI596" s="31">
        <f t="shared" si="279"/>
        <v>0</v>
      </c>
      <c r="AJ596" s="31">
        <f t="shared" si="280"/>
        <v>0</v>
      </c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</row>
    <row r="597" spans="2:49" s="306" customFormat="1" ht="13" outlineLevel="1">
      <c r="B597" s="458"/>
      <c r="C597" s="559"/>
      <c r="D597" s="14" t="s">
        <v>2138</v>
      </c>
      <c r="E597" s="559"/>
      <c r="F597" s="461"/>
      <c r="G597" s="368" t="s">
        <v>12</v>
      </c>
      <c r="H597" s="27" t="s">
        <v>24</v>
      </c>
      <c r="I597" s="48">
        <v>15</v>
      </c>
      <c r="J597" s="48">
        <v>0</v>
      </c>
      <c r="K597" s="253">
        <v>0</v>
      </c>
      <c r="L597" s="31" t="s">
        <v>1155</v>
      </c>
      <c r="M597" s="31" t="s">
        <v>1155</v>
      </c>
      <c r="N597" s="31" t="s">
        <v>1708</v>
      </c>
      <c r="O597" s="31" t="s">
        <v>1691</v>
      </c>
      <c r="P597" s="31" t="s">
        <v>1761</v>
      </c>
      <c r="Q597" s="31" t="s">
        <v>1693</v>
      </c>
      <c r="R597" s="542"/>
      <c r="S597" s="48"/>
      <c r="T597" s="31">
        <f t="shared" si="274"/>
        <v>0</v>
      </c>
      <c r="U597" s="616"/>
      <c r="V597" s="616"/>
      <c r="W597" s="48"/>
      <c r="X597" s="31">
        <f t="shared" si="275"/>
        <v>0</v>
      </c>
      <c r="Z597" s="31"/>
      <c r="AA597" s="31">
        <f t="shared" si="281"/>
        <v>0</v>
      </c>
      <c r="AB597" s="31"/>
      <c r="AC597" s="31">
        <f t="shared" si="276"/>
        <v>0</v>
      </c>
      <c r="AD597" s="31"/>
      <c r="AE597" s="31"/>
      <c r="AF597" s="31">
        <f t="shared" si="290"/>
        <v>0</v>
      </c>
      <c r="AG597" s="31">
        <f t="shared" si="278"/>
        <v>0</v>
      </c>
      <c r="AH597" s="31"/>
      <c r="AI597" s="31">
        <f t="shared" si="279"/>
        <v>0</v>
      </c>
      <c r="AJ597" s="31">
        <f t="shared" si="280"/>
        <v>0</v>
      </c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</row>
    <row r="598" spans="2:49" s="306" customFormat="1" ht="13" outlineLevel="1">
      <c r="B598" s="458"/>
      <c r="C598" s="559"/>
      <c r="D598" s="14" t="s">
        <v>2139</v>
      </c>
      <c r="E598" s="559"/>
      <c r="F598" s="461"/>
      <c r="G598" s="368" t="s">
        <v>12</v>
      </c>
      <c r="H598" s="27" t="s">
        <v>24</v>
      </c>
      <c r="I598" s="48">
        <v>199.8</v>
      </c>
      <c r="J598" s="48">
        <v>0</v>
      </c>
      <c r="K598" s="253">
        <v>0</v>
      </c>
      <c r="L598" s="31" t="s">
        <v>1155</v>
      </c>
      <c r="M598" s="31" t="s">
        <v>1155</v>
      </c>
      <c r="N598" s="31" t="s">
        <v>1708</v>
      </c>
      <c r="O598" s="31" t="s">
        <v>1691</v>
      </c>
      <c r="P598" s="31" t="s">
        <v>1761</v>
      </c>
      <c r="Q598" s="31" t="s">
        <v>1693</v>
      </c>
      <c r="R598" s="543"/>
      <c r="S598" s="48"/>
      <c r="T598" s="31">
        <f t="shared" si="274"/>
        <v>0</v>
      </c>
      <c r="U598" s="617"/>
      <c r="V598" s="617"/>
      <c r="W598" s="48"/>
      <c r="X598" s="31">
        <f t="shared" si="275"/>
        <v>0</v>
      </c>
      <c r="Z598" s="31"/>
      <c r="AA598" s="31">
        <f t="shared" si="281"/>
        <v>0</v>
      </c>
      <c r="AB598" s="31"/>
      <c r="AC598" s="31">
        <f t="shared" si="276"/>
        <v>0</v>
      </c>
      <c r="AD598" s="31"/>
      <c r="AE598" s="31"/>
      <c r="AF598" s="31">
        <f t="shared" si="290"/>
        <v>0</v>
      </c>
      <c r="AG598" s="31">
        <f t="shared" si="278"/>
        <v>0</v>
      </c>
      <c r="AH598" s="31"/>
      <c r="AI598" s="31">
        <f t="shared" si="279"/>
        <v>0</v>
      </c>
      <c r="AJ598" s="31">
        <f t="shared" si="280"/>
        <v>0</v>
      </c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</row>
    <row r="599" spans="2:49" s="306" customFormat="1" ht="26" outlineLevel="1">
      <c r="B599" s="459"/>
      <c r="C599" s="560"/>
      <c r="D599" s="14" t="s">
        <v>2140</v>
      </c>
      <c r="E599" s="560"/>
      <c r="F599" s="462"/>
      <c r="G599" s="368" t="s">
        <v>12</v>
      </c>
      <c r="H599" s="27" t="s">
        <v>24</v>
      </c>
      <c r="I599" s="48">
        <v>30</v>
      </c>
      <c r="J599" s="48">
        <v>0</v>
      </c>
      <c r="K599" s="253">
        <v>0</v>
      </c>
      <c r="L599" s="31" t="s">
        <v>1155</v>
      </c>
      <c r="M599" s="31" t="s">
        <v>1155</v>
      </c>
      <c r="N599" s="31" t="s">
        <v>1708</v>
      </c>
      <c r="O599" s="31" t="s">
        <v>1691</v>
      </c>
      <c r="P599" s="31" t="s">
        <v>1761</v>
      </c>
      <c r="Q599" s="31" t="s">
        <v>1693</v>
      </c>
      <c r="R599" s="55" t="s">
        <v>2141</v>
      </c>
      <c r="S599" s="48"/>
      <c r="T599" s="31">
        <f t="shared" si="274"/>
        <v>0</v>
      </c>
      <c r="U599" s="48"/>
      <c r="V599" s="48"/>
      <c r="W599" s="48"/>
      <c r="X599" s="31">
        <f t="shared" si="275"/>
        <v>0</v>
      </c>
      <c r="Z599" s="31"/>
      <c r="AA599" s="31">
        <f t="shared" si="281"/>
        <v>0</v>
      </c>
      <c r="AB599" s="31"/>
      <c r="AC599" s="31">
        <f t="shared" si="276"/>
        <v>0</v>
      </c>
      <c r="AD599" s="31"/>
      <c r="AE599" s="31"/>
      <c r="AF599" s="31">
        <f t="shared" si="290"/>
        <v>0</v>
      </c>
      <c r="AG599" s="31">
        <f t="shared" si="278"/>
        <v>0</v>
      </c>
      <c r="AH599" s="31"/>
      <c r="AI599" s="31">
        <f t="shared" si="279"/>
        <v>0</v>
      </c>
      <c r="AJ599" s="31">
        <f t="shared" si="280"/>
        <v>0</v>
      </c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</row>
    <row r="600" spans="2:49" s="306" customFormat="1" ht="13" outlineLevel="1">
      <c r="B600" s="457" t="s">
        <v>283</v>
      </c>
      <c r="C600" s="541" t="s">
        <v>2142</v>
      </c>
      <c r="D600" s="14" t="s">
        <v>2143</v>
      </c>
      <c r="E600" s="541" t="s">
        <v>1609</v>
      </c>
      <c r="F600" s="460">
        <v>43073</v>
      </c>
      <c r="G600" s="368" t="s">
        <v>12</v>
      </c>
      <c r="H600" s="27" t="s">
        <v>13</v>
      </c>
      <c r="I600" s="48">
        <v>1.2</v>
      </c>
      <c r="J600" s="48">
        <v>1</v>
      </c>
      <c r="K600" s="253">
        <v>0</v>
      </c>
      <c r="L600" s="31" t="s">
        <v>1691</v>
      </c>
      <c r="M600" s="31" t="s">
        <v>1759</v>
      </c>
      <c r="N600" s="31" t="s">
        <v>1693</v>
      </c>
      <c r="O600" s="31" t="s">
        <v>1703</v>
      </c>
      <c r="P600" s="31" t="s">
        <v>1142</v>
      </c>
      <c r="Q600" s="31" t="s">
        <v>1155</v>
      </c>
      <c r="R600" s="541" t="s">
        <v>1232</v>
      </c>
      <c r="S600" s="48"/>
      <c r="T600" s="31">
        <f t="shared" si="274"/>
        <v>0</v>
      </c>
      <c r="U600" s="615"/>
      <c r="V600" s="615"/>
      <c r="W600" s="48"/>
      <c r="X600" s="31">
        <f t="shared" si="275"/>
        <v>0</v>
      </c>
      <c r="Z600" s="31"/>
      <c r="AA600" s="31">
        <f t="shared" si="281"/>
        <v>0</v>
      </c>
      <c r="AB600" s="31"/>
      <c r="AC600" s="31">
        <f t="shared" si="276"/>
        <v>0</v>
      </c>
      <c r="AD600" s="31"/>
      <c r="AE600" s="31"/>
      <c r="AF600" s="31">
        <f t="shared" si="290"/>
        <v>0</v>
      </c>
      <c r="AG600" s="31">
        <f t="shared" si="278"/>
        <v>0</v>
      </c>
      <c r="AH600" s="31"/>
      <c r="AI600" s="31">
        <f t="shared" si="279"/>
        <v>0</v>
      </c>
      <c r="AJ600" s="31">
        <f t="shared" si="280"/>
        <v>0</v>
      </c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</row>
    <row r="601" spans="2:49" s="306" customFormat="1" ht="13" outlineLevel="1">
      <c r="B601" s="458"/>
      <c r="C601" s="542"/>
      <c r="D601" s="14" t="s">
        <v>2046</v>
      </c>
      <c r="E601" s="542"/>
      <c r="F601" s="461"/>
      <c r="G601" s="362" t="s">
        <v>1395</v>
      </c>
      <c r="H601" s="27" t="s">
        <v>13</v>
      </c>
      <c r="I601" s="48">
        <v>90</v>
      </c>
      <c r="J601" s="48">
        <v>90</v>
      </c>
      <c r="K601" s="253">
        <v>0</v>
      </c>
      <c r="L601" s="31" t="s">
        <v>1155</v>
      </c>
      <c r="M601" s="31" t="s">
        <v>1155</v>
      </c>
      <c r="N601" s="31" t="s">
        <v>1708</v>
      </c>
      <c r="O601" s="31" t="s">
        <v>1691</v>
      </c>
      <c r="P601" s="31" t="s">
        <v>1761</v>
      </c>
      <c r="Q601" s="31" t="s">
        <v>1703</v>
      </c>
      <c r="R601" s="542"/>
      <c r="S601" s="48"/>
      <c r="T601" s="31">
        <f t="shared" si="274"/>
        <v>0</v>
      </c>
      <c r="U601" s="616"/>
      <c r="V601" s="616"/>
      <c r="W601" s="48"/>
      <c r="X601" s="31">
        <f t="shared" si="275"/>
        <v>0</v>
      </c>
      <c r="Z601" s="31"/>
      <c r="AA601" s="31">
        <f t="shared" si="281"/>
        <v>0</v>
      </c>
      <c r="AB601" s="31"/>
      <c r="AC601" s="31">
        <f t="shared" si="276"/>
        <v>0</v>
      </c>
      <c r="AD601" s="31"/>
      <c r="AE601" s="31"/>
      <c r="AF601" s="31">
        <f t="shared" si="290"/>
        <v>0</v>
      </c>
      <c r="AG601" s="31">
        <f t="shared" si="278"/>
        <v>0</v>
      </c>
      <c r="AH601" s="31"/>
      <c r="AI601" s="31">
        <f t="shared" si="279"/>
        <v>0</v>
      </c>
      <c r="AJ601" s="31">
        <f t="shared" si="280"/>
        <v>0</v>
      </c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</row>
    <row r="602" spans="2:49" s="306" customFormat="1" ht="13" outlineLevel="1">
      <c r="B602" s="458"/>
      <c r="C602" s="542"/>
      <c r="D602" s="14" t="s">
        <v>2094</v>
      </c>
      <c r="E602" s="542"/>
      <c r="F602" s="461"/>
      <c r="G602" s="362" t="s">
        <v>1395</v>
      </c>
      <c r="H602" s="27" t="s">
        <v>13</v>
      </c>
      <c r="I602" s="48">
        <v>60</v>
      </c>
      <c r="J602" s="48">
        <v>60</v>
      </c>
      <c r="K602" s="253">
        <v>0</v>
      </c>
      <c r="L602" s="31" t="s">
        <v>1155</v>
      </c>
      <c r="M602" s="31" t="s">
        <v>1155</v>
      </c>
      <c r="N602" s="31" t="s">
        <v>1695</v>
      </c>
      <c r="O602" s="31" t="s">
        <v>1691</v>
      </c>
      <c r="P602" s="31" t="s">
        <v>1759</v>
      </c>
      <c r="Q602" s="31" t="s">
        <v>1703</v>
      </c>
      <c r="R602" s="542"/>
      <c r="S602" s="48"/>
      <c r="T602" s="31">
        <f t="shared" si="274"/>
        <v>0</v>
      </c>
      <c r="U602" s="616"/>
      <c r="V602" s="616"/>
      <c r="W602" s="48"/>
      <c r="X602" s="31">
        <f t="shared" si="275"/>
        <v>0</v>
      </c>
      <c r="Z602" s="31"/>
      <c r="AA602" s="31">
        <f t="shared" si="281"/>
        <v>0</v>
      </c>
      <c r="AB602" s="31"/>
      <c r="AC602" s="31">
        <f t="shared" si="276"/>
        <v>0</v>
      </c>
      <c r="AD602" s="31"/>
      <c r="AE602" s="31"/>
      <c r="AF602" s="31">
        <f t="shared" si="290"/>
        <v>0</v>
      </c>
      <c r="AG602" s="31">
        <f t="shared" si="278"/>
        <v>0</v>
      </c>
      <c r="AH602" s="31"/>
      <c r="AI602" s="31">
        <f t="shared" si="279"/>
        <v>0</v>
      </c>
      <c r="AJ602" s="31">
        <f t="shared" si="280"/>
        <v>0</v>
      </c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</row>
    <row r="603" spans="2:49" s="306" customFormat="1" ht="13" outlineLevel="1">
      <c r="B603" s="458"/>
      <c r="C603" s="542"/>
      <c r="D603" s="14" t="s">
        <v>1712</v>
      </c>
      <c r="E603" s="542"/>
      <c r="F603" s="461"/>
      <c r="G603" s="362" t="s">
        <v>1395</v>
      </c>
      <c r="H603" s="27" t="s">
        <v>13</v>
      </c>
      <c r="I603" s="48">
        <v>120</v>
      </c>
      <c r="J603" s="48">
        <v>120</v>
      </c>
      <c r="K603" s="253">
        <v>0</v>
      </c>
      <c r="L603" s="31" t="s">
        <v>1155</v>
      </c>
      <c r="M603" s="31" t="s">
        <v>1155</v>
      </c>
      <c r="N603" s="31" t="s">
        <v>1708</v>
      </c>
      <c r="O603" s="31" t="s">
        <v>1691</v>
      </c>
      <c r="P603" s="31" t="s">
        <v>1761</v>
      </c>
      <c r="Q603" s="31" t="s">
        <v>1703</v>
      </c>
      <c r="R603" s="542"/>
      <c r="S603" s="48"/>
      <c r="T603" s="31">
        <f t="shared" si="274"/>
        <v>0</v>
      </c>
      <c r="U603" s="616"/>
      <c r="V603" s="616"/>
      <c r="W603" s="48"/>
      <c r="X603" s="31">
        <f t="shared" si="275"/>
        <v>0</v>
      </c>
      <c r="Z603" s="31"/>
      <c r="AA603" s="31">
        <f t="shared" si="281"/>
        <v>0</v>
      </c>
      <c r="AB603" s="31"/>
      <c r="AC603" s="31">
        <f t="shared" si="276"/>
        <v>0</v>
      </c>
      <c r="AD603" s="31"/>
      <c r="AE603" s="31"/>
      <c r="AF603" s="31">
        <f t="shared" si="290"/>
        <v>0</v>
      </c>
      <c r="AG603" s="31">
        <f t="shared" si="278"/>
        <v>0</v>
      </c>
      <c r="AH603" s="31"/>
      <c r="AI603" s="31">
        <f t="shared" si="279"/>
        <v>0</v>
      </c>
      <c r="AJ603" s="31">
        <f t="shared" si="280"/>
        <v>0</v>
      </c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</row>
    <row r="604" spans="2:49" s="306" customFormat="1" ht="13" outlineLevel="1">
      <c r="B604" s="459"/>
      <c r="C604" s="543"/>
      <c r="D604" s="14" t="s">
        <v>2048</v>
      </c>
      <c r="E604" s="543"/>
      <c r="F604" s="462"/>
      <c r="G604" s="362" t="s">
        <v>1395</v>
      </c>
      <c r="H604" s="27" t="s">
        <v>24</v>
      </c>
      <c r="I604" s="48">
        <v>10.200000000000001</v>
      </c>
      <c r="J604" s="48">
        <v>960</v>
      </c>
      <c r="K604" s="253">
        <v>0</v>
      </c>
      <c r="L604" s="31" t="s">
        <v>1155</v>
      </c>
      <c r="M604" s="31" t="s">
        <v>1155</v>
      </c>
      <c r="N604" s="31" t="s">
        <v>1708</v>
      </c>
      <c r="O604" s="31" t="s">
        <v>1691</v>
      </c>
      <c r="P604" s="31" t="s">
        <v>1761</v>
      </c>
      <c r="Q604" s="31" t="s">
        <v>1703</v>
      </c>
      <c r="R604" s="543"/>
      <c r="S604" s="48"/>
      <c r="T604" s="31">
        <f t="shared" si="274"/>
        <v>0</v>
      </c>
      <c r="U604" s="617"/>
      <c r="V604" s="617"/>
      <c r="W604" s="48"/>
      <c r="X604" s="31">
        <f t="shared" si="275"/>
        <v>0</v>
      </c>
      <c r="Z604" s="31"/>
      <c r="AA604" s="31">
        <f t="shared" si="281"/>
        <v>0</v>
      </c>
      <c r="AB604" s="31"/>
      <c r="AC604" s="31">
        <f t="shared" si="276"/>
        <v>0</v>
      </c>
      <c r="AD604" s="31"/>
      <c r="AE604" s="31"/>
      <c r="AF604" s="31">
        <f t="shared" si="290"/>
        <v>0</v>
      </c>
      <c r="AG604" s="31">
        <f t="shared" si="278"/>
        <v>0</v>
      </c>
      <c r="AH604" s="31"/>
      <c r="AI604" s="31">
        <f t="shared" si="279"/>
        <v>0</v>
      </c>
      <c r="AJ604" s="31">
        <f t="shared" si="280"/>
        <v>0</v>
      </c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</row>
    <row r="605" spans="2:49" s="306" customFormat="1" ht="13" outlineLevel="1">
      <c r="B605" s="457" t="s">
        <v>287</v>
      </c>
      <c r="C605" s="541" t="s">
        <v>2144</v>
      </c>
      <c r="D605" s="14" t="s">
        <v>1746</v>
      </c>
      <c r="E605" s="541" t="s">
        <v>1008</v>
      </c>
      <c r="F605" s="460">
        <v>42930</v>
      </c>
      <c r="G605" s="362" t="s">
        <v>1395</v>
      </c>
      <c r="H605" s="27" t="s">
        <v>24</v>
      </c>
      <c r="I605" s="48">
        <v>60</v>
      </c>
      <c r="J605" s="48">
        <v>0</v>
      </c>
      <c r="K605" s="253">
        <v>0</v>
      </c>
      <c r="L605" s="31" t="s">
        <v>1691</v>
      </c>
      <c r="M605" s="31" t="s">
        <v>1759</v>
      </c>
      <c r="N605" s="31" t="s">
        <v>1693</v>
      </c>
      <c r="O605" s="31" t="s">
        <v>1703</v>
      </c>
      <c r="P605" s="31" t="s">
        <v>1142</v>
      </c>
      <c r="Q605" s="31" t="s">
        <v>1155</v>
      </c>
      <c r="R605" s="541" t="s">
        <v>1232</v>
      </c>
      <c r="S605" s="48"/>
      <c r="T605" s="31">
        <f t="shared" si="274"/>
        <v>0</v>
      </c>
      <c r="U605" s="615"/>
      <c r="V605" s="615"/>
      <c r="W605" s="48"/>
      <c r="X605" s="31">
        <f t="shared" si="275"/>
        <v>0</v>
      </c>
      <c r="Z605" s="31"/>
      <c r="AA605" s="31">
        <f t="shared" si="281"/>
        <v>0</v>
      </c>
      <c r="AB605" s="31"/>
      <c r="AC605" s="31">
        <f t="shared" si="276"/>
        <v>0</v>
      </c>
      <c r="AD605" s="31"/>
      <c r="AE605" s="31"/>
      <c r="AF605" s="31">
        <f t="shared" si="290"/>
        <v>0</v>
      </c>
      <c r="AG605" s="31">
        <f t="shared" si="278"/>
        <v>0</v>
      </c>
      <c r="AH605" s="31"/>
      <c r="AI605" s="31">
        <f t="shared" si="279"/>
        <v>0</v>
      </c>
      <c r="AJ605" s="31">
        <f t="shared" si="280"/>
        <v>0</v>
      </c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</row>
    <row r="606" spans="2:49" s="306" customFormat="1" ht="13" outlineLevel="1">
      <c r="B606" s="458"/>
      <c r="C606" s="542"/>
      <c r="D606" s="14" t="s">
        <v>2111</v>
      </c>
      <c r="E606" s="542"/>
      <c r="F606" s="461"/>
      <c r="G606" s="362" t="s">
        <v>1395</v>
      </c>
      <c r="H606" s="27" t="s">
        <v>24</v>
      </c>
      <c r="I606" s="48">
        <v>9.6</v>
      </c>
      <c r="J606" s="48">
        <v>0</v>
      </c>
      <c r="K606" s="253">
        <v>0</v>
      </c>
      <c r="L606" s="31" t="s">
        <v>1155</v>
      </c>
      <c r="M606" s="31" t="s">
        <v>1155</v>
      </c>
      <c r="N606" s="31" t="s">
        <v>1708</v>
      </c>
      <c r="O606" s="31" t="s">
        <v>1691</v>
      </c>
      <c r="P606" s="31" t="s">
        <v>1761</v>
      </c>
      <c r="Q606" s="31" t="s">
        <v>1703</v>
      </c>
      <c r="R606" s="542"/>
      <c r="S606" s="48"/>
      <c r="T606" s="31">
        <f t="shared" si="274"/>
        <v>0</v>
      </c>
      <c r="U606" s="616"/>
      <c r="V606" s="616"/>
      <c r="W606" s="48"/>
      <c r="X606" s="31">
        <f t="shared" si="275"/>
        <v>0</v>
      </c>
      <c r="Z606" s="31"/>
      <c r="AA606" s="31">
        <f t="shared" si="281"/>
        <v>0</v>
      </c>
      <c r="AB606" s="31"/>
      <c r="AC606" s="31">
        <f t="shared" ref="AC606:AC638" si="291">(I606-AA606)*COUNTIF(AK606:AT606,"L")</f>
        <v>0</v>
      </c>
      <c r="AD606" s="31"/>
      <c r="AE606" s="31"/>
      <c r="AF606" s="31">
        <f t="shared" si="290"/>
        <v>0</v>
      </c>
      <c r="AG606" s="31">
        <f t="shared" ref="AG606:AG639" si="292">(X606-AA606-AC606)*AF606</f>
        <v>0</v>
      </c>
      <c r="AH606" s="31"/>
      <c r="AI606" s="31">
        <f t="shared" si="279"/>
        <v>0</v>
      </c>
      <c r="AJ606" s="31">
        <f t="shared" ref="AJ606:AJ639" si="293">X606-AA606-AC606-AG606</f>
        <v>0</v>
      </c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</row>
    <row r="607" spans="2:49" s="306" customFormat="1" ht="13" outlineLevel="1">
      <c r="B607" s="459"/>
      <c r="C607" s="543"/>
      <c r="D607" s="14" t="s">
        <v>2145</v>
      </c>
      <c r="E607" s="543"/>
      <c r="F607" s="462"/>
      <c r="G607" s="362" t="s">
        <v>1395</v>
      </c>
      <c r="H607" s="27" t="s">
        <v>13</v>
      </c>
      <c r="I607" s="48">
        <v>100.19999999999999</v>
      </c>
      <c r="J607" s="48">
        <v>0</v>
      </c>
      <c r="K607" s="253">
        <v>0</v>
      </c>
      <c r="L607" s="31" t="s">
        <v>1155</v>
      </c>
      <c r="M607" s="31" t="s">
        <v>1155</v>
      </c>
      <c r="N607" s="174" t="s">
        <v>1983</v>
      </c>
      <c r="O607" s="31" t="s">
        <v>1691</v>
      </c>
      <c r="P607" s="174" t="s">
        <v>1831</v>
      </c>
      <c r="Q607" s="31" t="s">
        <v>1703</v>
      </c>
      <c r="R607" s="543"/>
      <c r="S607" s="48"/>
      <c r="T607" s="31">
        <f t="shared" si="274"/>
        <v>0</v>
      </c>
      <c r="U607" s="617"/>
      <c r="V607" s="617"/>
      <c r="W607" s="48"/>
      <c r="X607" s="31">
        <f t="shared" si="275"/>
        <v>0</v>
      </c>
      <c r="Z607" s="31"/>
      <c r="AA607" s="31">
        <f t="shared" ref="AA607:AA639" si="294">SUMIF(Z607,"Y",K607)*W607</f>
        <v>0</v>
      </c>
      <c r="AB607" s="31"/>
      <c r="AC607" s="31">
        <f t="shared" si="291"/>
        <v>0</v>
      </c>
      <c r="AD607" s="31"/>
      <c r="AE607" s="31"/>
      <c r="AF607" s="31">
        <f t="shared" si="290"/>
        <v>0</v>
      </c>
      <c r="AG607" s="31">
        <f t="shared" si="292"/>
        <v>0</v>
      </c>
      <c r="AH607" s="31"/>
      <c r="AI607" s="31">
        <f t="shared" si="279"/>
        <v>0</v>
      </c>
      <c r="AJ607" s="31">
        <f t="shared" si="293"/>
        <v>0</v>
      </c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</row>
    <row r="608" spans="2:49" s="306" customFormat="1" ht="13" outlineLevel="1">
      <c r="B608" s="457" t="s">
        <v>1361</v>
      </c>
      <c r="C608" s="541" t="s">
        <v>2146</v>
      </c>
      <c r="D608" s="14" t="s">
        <v>2147</v>
      </c>
      <c r="E608" s="541" t="s">
        <v>2098</v>
      </c>
      <c r="F608" s="460">
        <v>43497</v>
      </c>
      <c r="G608" s="362" t="s">
        <v>1395</v>
      </c>
      <c r="H608" s="27" t="s">
        <v>24</v>
      </c>
      <c r="I608" s="48">
        <v>1.2</v>
      </c>
      <c r="J608" s="48">
        <v>1</v>
      </c>
      <c r="K608" s="253">
        <v>0</v>
      </c>
      <c r="L608" s="31" t="s">
        <v>1691</v>
      </c>
      <c r="M608" s="31" t="s">
        <v>1759</v>
      </c>
      <c r="N608" s="174" t="s">
        <v>1693</v>
      </c>
      <c r="O608" s="31" t="s">
        <v>1703</v>
      </c>
      <c r="P608" s="174" t="s">
        <v>1142</v>
      </c>
      <c r="Q608" s="31" t="s">
        <v>1142</v>
      </c>
      <c r="R608" s="541" t="s">
        <v>1232</v>
      </c>
      <c r="S608" s="48"/>
      <c r="T608" s="31">
        <f t="shared" si="274"/>
        <v>0</v>
      </c>
      <c r="U608" s="615"/>
      <c r="V608" s="615"/>
      <c r="W608" s="48"/>
      <c r="X608" s="31">
        <f t="shared" si="275"/>
        <v>0</v>
      </c>
      <c r="Z608" s="31"/>
      <c r="AA608" s="31">
        <f t="shared" si="294"/>
        <v>0</v>
      </c>
      <c r="AB608" s="31"/>
      <c r="AC608" s="31">
        <f t="shared" si="291"/>
        <v>0</v>
      </c>
      <c r="AD608" s="31"/>
      <c r="AE608" s="31"/>
      <c r="AF608" s="31">
        <f t="shared" si="290"/>
        <v>0</v>
      </c>
      <c r="AG608" s="31">
        <f t="shared" si="292"/>
        <v>0</v>
      </c>
      <c r="AH608" s="31"/>
      <c r="AI608" s="31">
        <f t="shared" si="279"/>
        <v>0</v>
      </c>
      <c r="AJ608" s="31">
        <f t="shared" si="293"/>
        <v>0</v>
      </c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</row>
    <row r="609" spans="2:49" s="306" customFormat="1" ht="13" outlineLevel="1">
      <c r="B609" s="458"/>
      <c r="C609" s="542"/>
      <c r="D609" s="14" t="s">
        <v>2137</v>
      </c>
      <c r="E609" s="542"/>
      <c r="F609" s="461"/>
      <c r="G609" s="362" t="s">
        <v>1395</v>
      </c>
      <c r="H609" s="27" t="s">
        <v>13</v>
      </c>
      <c r="I609" s="48">
        <v>1200</v>
      </c>
      <c r="J609" s="48">
        <v>1</v>
      </c>
      <c r="K609" s="253">
        <v>0</v>
      </c>
      <c r="L609" s="31" t="s">
        <v>1703</v>
      </c>
      <c r="M609" s="31" t="s">
        <v>1155</v>
      </c>
      <c r="N609" s="174" t="s">
        <v>1176</v>
      </c>
      <c r="O609" s="31" t="s">
        <v>1155</v>
      </c>
      <c r="P609" s="174" t="s">
        <v>1831</v>
      </c>
      <c r="Q609" s="31" t="s">
        <v>1703</v>
      </c>
      <c r="R609" s="542"/>
      <c r="S609" s="48"/>
      <c r="T609" s="31">
        <f t="shared" si="274"/>
        <v>0</v>
      </c>
      <c r="U609" s="616"/>
      <c r="V609" s="616"/>
      <c r="W609" s="48"/>
      <c r="X609" s="31">
        <f t="shared" si="275"/>
        <v>0</v>
      </c>
      <c r="Z609" s="31"/>
      <c r="AA609" s="31">
        <f t="shared" si="294"/>
        <v>0</v>
      </c>
      <c r="AB609" s="31"/>
      <c r="AC609" s="31">
        <f t="shared" si="291"/>
        <v>0</v>
      </c>
      <c r="AD609" s="31"/>
      <c r="AE609" s="31"/>
      <c r="AF609" s="31">
        <f t="shared" si="290"/>
        <v>0</v>
      </c>
      <c r="AG609" s="31">
        <f t="shared" si="292"/>
        <v>0</v>
      </c>
      <c r="AH609" s="31"/>
      <c r="AI609" s="31">
        <f t="shared" si="279"/>
        <v>0</v>
      </c>
      <c r="AJ609" s="31">
        <f t="shared" si="293"/>
        <v>0</v>
      </c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</row>
    <row r="610" spans="2:49" s="306" customFormat="1" ht="13" outlineLevel="1">
      <c r="B610" s="458"/>
      <c r="C610" s="542"/>
      <c r="D610" s="14" t="s">
        <v>2094</v>
      </c>
      <c r="E610" s="542"/>
      <c r="F610" s="461"/>
      <c r="G610" s="362" t="s">
        <v>1395</v>
      </c>
      <c r="H610" s="27" t="s">
        <v>13</v>
      </c>
      <c r="I610" s="48">
        <v>499.8</v>
      </c>
      <c r="J610" s="48">
        <v>0</v>
      </c>
      <c r="K610" s="253">
        <v>0</v>
      </c>
      <c r="L610" s="31" t="s">
        <v>1703</v>
      </c>
      <c r="M610" s="31" t="s">
        <v>1155</v>
      </c>
      <c r="N610" s="174" t="s">
        <v>1176</v>
      </c>
      <c r="O610" s="31" t="s">
        <v>1155</v>
      </c>
      <c r="P610" s="174" t="s">
        <v>1831</v>
      </c>
      <c r="Q610" s="31" t="s">
        <v>1703</v>
      </c>
      <c r="R610" s="542"/>
      <c r="S610" s="48"/>
      <c r="T610" s="31">
        <f t="shared" si="274"/>
        <v>0</v>
      </c>
      <c r="U610" s="616"/>
      <c r="V610" s="616"/>
      <c r="W610" s="48"/>
      <c r="X610" s="31">
        <f t="shared" si="275"/>
        <v>0</v>
      </c>
      <c r="Z610" s="31"/>
      <c r="AA610" s="31">
        <f t="shared" si="294"/>
        <v>0</v>
      </c>
      <c r="AB610" s="31"/>
      <c r="AC610" s="31">
        <f t="shared" si="291"/>
        <v>0</v>
      </c>
      <c r="AD610" s="31"/>
      <c r="AE610" s="31"/>
      <c r="AF610" s="31">
        <f t="shared" si="290"/>
        <v>0</v>
      </c>
      <c r="AG610" s="31">
        <f t="shared" si="292"/>
        <v>0</v>
      </c>
      <c r="AH610" s="31"/>
      <c r="AI610" s="31">
        <f t="shared" si="279"/>
        <v>0</v>
      </c>
      <c r="AJ610" s="31">
        <f t="shared" si="293"/>
        <v>0</v>
      </c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</row>
    <row r="611" spans="2:49" s="306" customFormat="1" ht="13" outlineLevel="1">
      <c r="B611" s="458"/>
      <c r="C611" s="542"/>
      <c r="D611" s="14" t="s">
        <v>1859</v>
      </c>
      <c r="E611" s="542"/>
      <c r="F611" s="461"/>
      <c r="G611" s="362" t="s">
        <v>1395</v>
      </c>
      <c r="H611" s="27" t="s">
        <v>24</v>
      </c>
      <c r="I611" s="48">
        <v>499.8</v>
      </c>
      <c r="J611" s="48">
        <v>0</v>
      </c>
      <c r="K611" s="253">
        <v>0</v>
      </c>
      <c r="L611" s="31" t="s">
        <v>1703</v>
      </c>
      <c r="M611" s="31" t="s">
        <v>1155</v>
      </c>
      <c r="N611" s="174" t="s">
        <v>1142</v>
      </c>
      <c r="O611" s="31" t="s">
        <v>1155</v>
      </c>
      <c r="P611" s="174" t="s">
        <v>1761</v>
      </c>
      <c r="Q611" s="31" t="s">
        <v>1703</v>
      </c>
      <c r="R611" s="542"/>
      <c r="S611" s="48"/>
      <c r="T611" s="31">
        <f t="shared" si="274"/>
        <v>0</v>
      </c>
      <c r="U611" s="616"/>
      <c r="V611" s="616"/>
      <c r="W611" s="48"/>
      <c r="X611" s="31">
        <f t="shared" si="275"/>
        <v>0</v>
      </c>
      <c r="Z611" s="31"/>
      <c r="AA611" s="31">
        <f t="shared" si="294"/>
        <v>0</v>
      </c>
      <c r="AB611" s="31"/>
      <c r="AC611" s="31">
        <f t="shared" si="291"/>
        <v>0</v>
      </c>
      <c r="AD611" s="31"/>
      <c r="AE611" s="31"/>
      <c r="AF611" s="31">
        <f t="shared" si="290"/>
        <v>0</v>
      </c>
      <c r="AG611" s="31">
        <f t="shared" si="292"/>
        <v>0</v>
      </c>
      <c r="AH611" s="31"/>
      <c r="AI611" s="31">
        <f t="shared" si="279"/>
        <v>0</v>
      </c>
      <c r="AJ611" s="31">
        <f t="shared" si="293"/>
        <v>0</v>
      </c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</row>
    <row r="612" spans="2:49" s="306" customFormat="1" ht="13" outlineLevel="1">
      <c r="B612" s="458"/>
      <c r="C612" s="542"/>
      <c r="D612" s="14" t="s">
        <v>2148</v>
      </c>
      <c r="E612" s="542"/>
      <c r="F612" s="461"/>
      <c r="G612" s="362" t="s">
        <v>1395</v>
      </c>
      <c r="H612" s="27" t="s">
        <v>24</v>
      </c>
      <c r="I612" s="48">
        <v>120</v>
      </c>
      <c r="J612" s="48">
        <v>0</v>
      </c>
      <c r="K612" s="253">
        <v>0</v>
      </c>
      <c r="L612" s="31" t="s">
        <v>1703</v>
      </c>
      <c r="M612" s="31" t="s">
        <v>1155</v>
      </c>
      <c r="N612" s="174" t="s">
        <v>1142</v>
      </c>
      <c r="O612" s="31" t="s">
        <v>1155</v>
      </c>
      <c r="P612" s="174" t="s">
        <v>1761</v>
      </c>
      <c r="Q612" s="31" t="s">
        <v>1703</v>
      </c>
      <c r="R612" s="542"/>
      <c r="S612" s="48"/>
      <c r="T612" s="31">
        <f t="shared" si="274"/>
        <v>0</v>
      </c>
      <c r="U612" s="616"/>
      <c r="V612" s="616"/>
      <c r="W612" s="48"/>
      <c r="X612" s="31">
        <f t="shared" si="275"/>
        <v>0</v>
      </c>
      <c r="Z612" s="31"/>
      <c r="AA612" s="31">
        <f t="shared" si="294"/>
        <v>0</v>
      </c>
      <c r="AB612" s="31"/>
      <c r="AC612" s="31">
        <f t="shared" si="291"/>
        <v>0</v>
      </c>
      <c r="AD612" s="31"/>
      <c r="AE612" s="31"/>
      <c r="AF612" s="31">
        <f t="shared" si="290"/>
        <v>0</v>
      </c>
      <c r="AG612" s="31">
        <f t="shared" si="292"/>
        <v>0</v>
      </c>
      <c r="AH612" s="31"/>
      <c r="AI612" s="31">
        <f t="shared" si="279"/>
        <v>0</v>
      </c>
      <c r="AJ612" s="31">
        <f t="shared" si="293"/>
        <v>0</v>
      </c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</row>
    <row r="613" spans="2:49" s="306" customFormat="1" ht="13" outlineLevel="1">
      <c r="B613" s="459"/>
      <c r="C613" s="543"/>
      <c r="D613" s="14" t="s">
        <v>2149</v>
      </c>
      <c r="E613" s="543"/>
      <c r="F613" s="462"/>
      <c r="G613" s="362" t="s">
        <v>1395</v>
      </c>
      <c r="H613" s="27" t="s">
        <v>24</v>
      </c>
      <c r="I613" s="48">
        <v>10.200000000000001</v>
      </c>
      <c r="J613" s="48">
        <v>499.8</v>
      </c>
      <c r="K613" s="253">
        <v>0</v>
      </c>
      <c r="L613" s="31" t="s">
        <v>1703</v>
      </c>
      <c r="M613" s="31" t="s">
        <v>1155</v>
      </c>
      <c r="N613" s="174" t="s">
        <v>1142</v>
      </c>
      <c r="O613" s="31" t="s">
        <v>1155</v>
      </c>
      <c r="P613" s="174" t="s">
        <v>1761</v>
      </c>
      <c r="Q613" s="31" t="s">
        <v>1693</v>
      </c>
      <c r="R613" s="543"/>
      <c r="S613" s="48"/>
      <c r="T613" s="31">
        <f t="shared" si="274"/>
        <v>0</v>
      </c>
      <c r="U613" s="617"/>
      <c r="V613" s="617"/>
      <c r="W613" s="48"/>
      <c r="X613" s="31">
        <f t="shared" si="275"/>
        <v>0</v>
      </c>
      <c r="Z613" s="31"/>
      <c r="AA613" s="31">
        <f t="shared" si="294"/>
        <v>0</v>
      </c>
      <c r="AB613" s="31"/>
      <c r="AC613" s="31">
        <f t="shared" si="291"/>
        <v>0</v>
      </c>
      <c r="AD613" s="31"/>
      <c r="AE613" s="31"/>
      <c r="AF613" s="31">
        <f t="shared" si="290"/>
        <v>0</v>
      </c>
      <c r="AG613" s="31">
        <f t="shared" si="292"/>
        <v>0</v>
      </c>
      <c r="AH613" s="31"/>
      <c r="AI613" s="31">
        <f t="shared" si="279"/>
        <v>0</v>
      </c>
      <c r="AJ613" s="31">
        <f t="shared" si="293"/>
        <v>0</v>
      </c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</row>
    <row r="614" spans="2:49" s="306" customFormat="1" ht="13" outlineLevel="1">
      <c r="B614" s="463" t="s">
        <v>291</v>
      </c>
      <c r="C614" s="541" t="s">
        <v>2151</v>
      </c>
      <c r="D614" s="14" t="s">
        <v>2097</v>
      </c>
      <c r="E614" s="541" t="s">
        <v>1923</v>
      </c>
      <c r="F614" s="460">
        <v>43517</v>
      </c>
      <c r="G614" s="362" t="s">
        <v>1395</v>
      </c>
      <c r="H614" s="27" t="s">
        <v>24</v>
      </c>
      <c r="I614" s="57">
        <v>1.2</v>
      </c>
      <c r="J614" s="57">
        <v>0</v>
      </c>
      <c r="K614" s="253">
        <v>0</v>
      </c>
      <c r="L614" s="31" t="s">
        <v>1155</v>
      </c>
      <c r="M614" s="31" t="s">
        <v>1759</v>
      </c>
      <c r="N614" s="31" t="s">
        <v>1693</v>
      </c>
      <c r="O614" s="31" t="s">
        <v>1155</v>
      </c>
      <c r="P614" s="31" t="s">
        <v>1142</v>
      </c>
      <c r="Q614" s="31" t="s">
        <v>1708</v>
      </c>
      <c r="R614" s="541" t="s">
        <v>2150</v>
      </c>
      <c r="S614" s="48"/>
      <c r="T614" s="31">
        <f t="shared" si="274"/>
        <v>0</v>
      </c>
      <c r="U614" s="615"/>
      <c r="V614" s="615"/>
      <c r="W614" s="48"/>
      <c r="X614" s="31">
        <f t="shared" si="275"/>
        <v>0</v>
      </c>
      <c r="Z614" s="31"/>
      <c r="AA614" s="31">
        <f t="shared" si="294"/>
        <v>0</v>
      </c>
      <c r="AB614" s="31"/>
      <c r="AC614" s="31">
        <f t="shared" si="291"/>
        <v>0</v>
      </c>
      <c r="AD614" s="31"/>
      <c r="AE614" s="31"/>
      <c r="AF614" s="31">
        <f t="shared" ref="AF614:AF639" si="295">IFERROR(COUNTIF(AK414:AT414,"S")/(COUNTIF(AK414:AT414,"V")+COUNTIF(AK414:AT414,"S")),0)</f>
        <v>0</v>
      </c>
      <c r="AG614" s="31">
        <f t="shared" si="292"/>
        <v>0</v>
      </c>
      <c r="AH614" s="31"/>
      <c r="AI614" s="31">
        <f t="shared" si="279"/>
        <v>0</v>
      </c>
      <c r="AJ614" s="31">
        <f t="shared" si="293"/>
        <v>0</v>
      </c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</row>
    <row r="615" spans="2:49" s="306" customFormat="1" ht="13" outlineLevel="1">
      <c r="B615" s="464"/>
      <c r="C615" s="542"/>
      <c r="D615" s="14" t="s">
        <v>2110</v>
      </c>
      <c r="E615" s="542"/>
      <c r="F615" s="461"/>
      <c r="G615" s="362" t="s">
        <v>1395</v>
      </c>
      <c r="H615" s="27" t="s">
        <v>24</v>
      </c>
      <c r="I615" s="57">
        <v>1.2</v>
      </c>
      <c r="J615" s="57">
        <v>0</v>
      </c>
      <c r="K615" s="253">
        <v>0</v>
      </c>
      <c r="L615" s="31" t="s">
        <v>1703</v>
      </c>
      <c r="M615" s="31" t="s">
        <v>1155</v>
      </c>
      <c r="N615" s="31" t="s">
        <v>1142</v>
      </c>
      <c r="O615" s="31" t="s">
        <v>1155</v>
      </c>
      <c r="P615" s="31" t="s">
        <v>1761</v>
      </c>
      <c r="Q615" s="31" t="s">
        <v>1693</v>
      </c>
      <c r="R615" s="542"/>
      <c r="S615" s="48"/>
      <c r="T615" s="31">
        <f t="shared" si="274"/>
        <v>0</v>
      </c>
      <c r="U615" s="616"/>
      <c r="V615" s="616"/>
      <c r="W615" s="48"/>
      <c r="X615" s="31">
        <f t="shared" si="275"/>
        <v>0</v>
      </c>
      <c r="Z615" s="31"/>
      <c r="AA615" s="31">
        <f t="shared" si="294"/>
        <v>0</v>
      </c>
      <c r="AB615" s="31"/>
      <c r="AC615" s="31">
        <f t="shared" si="291"/>
        <v>0</v>
      </c>
      <c r="AD615" s="31"/>
      <c r="AE615" s="31"/>
      <c r="AF615" s="31">
        <f t="shared" si="295"/>
        <v>0</v>
      </c>
      <c r="AG615" s="31">
        <f t="shared" si="292"/>
        <v>0</v>
      </c>
      <c r="AH615" s="31"/>
      <c r="AI615" s="31">
        <f t="shared" si="279"/>
        <v>0</v>
      </c>
      <c r="AJ615" s="31">
        <f t="shared" si="293"/>
        <v>0</v>
      </c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</row>
    <row r="616" spans="2:49" s="306" customFormat="1" ht="13" outlineLevel="1">
      <c r="B616" s="464"/>
      <c r="C616" s="542"/>
      <c r="D616" s="14" t="s">
        <v>2111</v>
      </c>
      <c r="E616" s="542"/>
      <c r="F616" s="461"/>
      <c r="G616" s="362" t="s">
        <v>1395</v>
      </c>
      <c r="H616" s="27" t="s">
        <v>24</v>
      </c>
      <c r="I616" s="57">
        <v>4.2</v>
      </c>
      <c r="J616" s="57">
        <v>0</v>
      </c>
      <c r="K616" s="253">
        <v>0</v>
      </c>
      <c r="L616" s="31" t="s">
        <v>1703</v>
      </c>
      <c r="M616" s="31" t="s">
        <v>1155</v>
      </c>
      <c r="N616" s="31" t="s">
        <v>1142</v>
      </c>
      <c r="O616" s="31" t="s">
        <v>1155</v>
      </c>
      <c r="P616" s="31" t="s">
        <v>1761</v>
      </c>
      <c r="Q616" s="31" t="s">
        <v>1693</v>
      </c>
      <c r="R616" s="542"/>
      <c r="S616" s="48"/>
      <c r="T616" s="31">
        <f t="shared" si="274"/>
        <v>0</v>
      </c>
      <c r="U616" s="616"/>
      <c r="V616" s="616"/>
      <c r="W616" s="48"/>
      <c r="X616" s="31">
        <f t="shared" si="275"/>
        <v>0</v>
      </c>
      <c r="Z616" s="31"/>
      <c r="AA616" s="31">
        <f t="shared" si="294"/>
        <v>0</v>
      </c>
      <c r="AB616" s="31"/>
      <c r="AC616" s="31">
        <f t="shared" si="291"/>
        <v>0</v>
      </c>
      <c r="AD616" s="31"/>
      <c r="AE616" s="31"/>
      <c r="AF616" s="31">
        <f t="shared" si="295"/>
        <v>0</v>
      </c>
      <c r="AG616" s="31">
        <f t="shared" si="292"/>
        <v>0</v>
      </c>
      <c r="AH616" s="31"/>
      <c r="AI616" s="31">
        <f t="shared" si="279"/>
        <v>0</v>
      </c>
      <c r="AJ616" s="31">
        <f t="shared" si="293"/>
        <v>0</v>
      </c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</row>
    <row r="617" spans="2:49" s="306" customFormat="1" ht="13" outlineLevel="1">
      <c r="B617" s="464"/>
      <c r="C617" s="542"/>
      <c r="D617" s="14" t="s">
        <v>2112</v>
      </c>
      <c r="E617" s="542"/>
      <c r="F617" s="461"/>
      <c r="G617" s="362" t="s">
        <v>1395</v>
      </c>
      <c r="H617" s="27" t="s">
        <v>13</v>
      </c>
      <c r="I617" s="57">
        <v>25.2</v>
      </c>
      <c r="J617" s="57">
        <v>0</v>
      </c>
      <c r="K617" s="253">
        <v>0</v>
      </c>
      <c r="L617" s="31" t="s">
        <v>1703</v>
      </c>
      <c r="M617" s="31" t="s">
        <v>1155</v>
      </c>
      <c r="N617" s="31" t="s">
        <v>1142</v>
      </c>
      <c r="O617" s="31" t="s">
        <v>1155</v>
      </c>
      <c r="P617" s="31" t="s">
        <v>1761</v>
      </c>
      <c r="Q617" s="31" t="s">
        <v>1703</v>
      </c>
      <c r="R617" s="542"/>
      <c r="S617" s="48"/>
      <c r="T617" s="31">
        <f t="shared" si="274"/>
        <v>0</v>
      </c>
      <c r="U617" s="616"/>
      <c r="V617" s="616"/>
      <c r="W617" s="48"/>
      <c r="X617" s="31">
        <f t="shared" si="275"/>
        <v>0</v>
      </c>
      <c r="Z617" s="31"/>
      <c r="AA617" s="31">
        <f t="shared" si="294"/>
        <v>0</v>
      </c>
      <c r="AB617" s="31"/>
      <c r="AC617" s="31">
        <f t="shared" si="291"/>
        <v>0</v>
      </c>
      <c r="AD617" s="31"/>
      <c r="AE617" s="31"/>
      <c r="AF617" s="31">
        <f t="shared" si="295"/>
        <v>0</v>
      </c>
      <c r="AG617" s="31">
        <f t="shared" si="292"/>
        <v>0</v>
      </c>
      <c r="AH617" s="31"/>
      <c r="AI617" s="31">
        <f t="shared" si="279"/>
        <v>0</v>
      </c>
      <c r="AJ617" s="31">
        <f t="shared" si="293"/>
        <v>0</v>
      </c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</row>
    <row r="618" spans="2:49" s="306" customFormat="1" ht="13" outlineLevel="1">
      <c r="B618" s="464"/>
      <c r="C618" s="542"/>
      <c r="D618" s="14" t="s">
        <v>2114</v>
      </c>
      <c r="E618" s="542"/>
      <c r="F618" s="461"/>
      <c r="G618" s="362" t="s">
        <v>1395</v>
      </c>
      <c r="H618" s="27" t="s">
        <v>13</v>
      </c>
      <c r="I618" s="57">
        <v>40.200000000000003</v>
      </c>
      <c r="J618" s="57">
        <v>0</v>
      </c>
      <c r="K618" s="253">
        <v>0</v>
      </c>
      <c r="L618" s="31" t="s">
        <v>1703</v>
      </c>
      <c r="M618" s="31" t="s">
        <v>1155</v>
      </c>
      <c r="N618" s="31" t="s">
        <v>1142</v>
      </c>
      <c r="O618" s="31" t="s">
        <v>1155</v>
      </c>
      <c r="P618" s="31" t="s">
        <v>1761</v>
      </c>
      <c r="Q618" s="31" t="s">
        <v>1703</v>
      </c>
      <c r="R618" s="542"/>
      <c r="S618" s="48"/>
      <c r="T618" s="31">
        <f t="shared" si="274"/>
        <v>0</v>
      </c>
      <c r="U618" s="616"/>
      <c r="V618" s="616"/>
      <c r="W618" s="48"/>
      <c r="X618" s="31">
        <f t="shared" si="275"/>
        <v>0</v>
      </c>
      <c r="Z618" s="31"/>
      <c r="AA618" s="31">
        <f t="shared" si="294"/>
        <v>0</v>
      </c>
      <c r="AB618" s="31"/>
      <c r="AC618" s="31">
        <f t="shared" si="291"/>
        <v>0</v>
      </c>
      <c r="AD618" s="31"/>
      <c r="AE618" s="31"/>
      <c r="AF618" s="31">
        <f t="shared" si="295"/>
        <v>0</v>
      </c>
      <c r="AG618" s="31">
        <f t="shared" si="292"/>
        <v>0</v>
      </c>
      <c r="AH618" s="31"/>
      <c r="AI618" s="31">
        <f t="shared" si="279"/>
        <v>0</v>
      </c>
      <c r="AJ618" s="31">
        <f t="shared" si="293"/>
        <v>0</v>
      </c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</row>
    <row r="619" spans="2:49" s="306" customFormat="1" ht="13" outlineLevel="1">
      <c r="B619" s="464"/>
      <c r="C619" s="542"/>
      <c r="D619" s="14" t="s">
        <v>2116</v>
      </c>
      <c r="E619" s="542"/>
      <c r="F619" s="461"/>
      <c r="G619" s="362" t="s">
        <v>1395</v>
      </c>
      <c r="H619" s="27" t="s">
        <v>13</v>
      </c>
      <c r="I619" s="57">
        <v>130.19999999999999</v>
      </c>
      <c r="J619" s="57">
        <v>0</v>
      </c>
      <c r="K619" s="253">
        <v>0</v>
      </c>
      <c r="L619" s="31" t="s">
        <v>1703</v>
      </c>
      <c r="M619" s="31" t="s">
        <v>1155</v>
      </c>
      <c r="N619" s="31" t="s">
        <v>1155</v>
      </c>
      <c r="O619" s="31" t="s">
        <v>1155</v>
      </c>
      <c r="P619" s="31" t="s">
        <v>1759</v>
      </c>
      <c r="Q619" s="31" t="s">
        <v>1703</v>
      </c>
      <c r="R619" s="542"/>
      <c r="S619" s="48"/>
      <c r="T619" s="31">
        <f t="shared" si="274"/>
        <v>0</v>
      </c>
      <c r="U619" s="616"/>
      <c r="V619" s="616"/>
      <c r="W619" s="48"/>
      <c r="X619" s="31">
        <f t="shared" si="275"/>
        <v>0</v>
      </c>
      <c r="Z619" s="31"/>
      <c r="AA619" s="31">
        <f t="shared" si="294"/>
        <v>0</v>
      </c>
      <c r="AB619" s="31"/>
      <c r="AC619" s="31">
        <f t="shared" si="291"/>
        <v>0</v>
      </c>
      <c r="AD619" s="31"/>
      <c r="AE619" s="31"/>
      <c r="AF619" s="31">
        <f t="shared" si="295"/>
        <v>0</v>
      </c>
      <c r="AG619" s="31">
        <f t="shared" si="292"/>
        <v>0</v>
      </c>
      <c r="AH619" s="31"/>
      <c r="AI619" s="31">
        <f t="shared" si="279"/>
        <v>0</v>
      </c>
      <c r="AJ619" s="31">
        <f t="shared" si="293"/>
        <v>0</v>
      </c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</row>
    <row r="620" spans="2:49" s="306" customFormat="1" ht="13" outlineLevel="1">
      <c r="B620" s="464"/>
      <c r="C620" s="542"/>
      <c r="D620" s="14" t="s">
        <v>2094</v>
      </c>
      <c r="E620" s="542"/>
      <c r="F620" s="461"/>
      <c r="G620" s="362" t="s">
        <v>1395</v>
      </c>
      <c r="H620" s="27" t="s">
        <v>13</v>
      </c>
      <c r="I620" s="48">
        <v>40.200000000000003</v>
      </c>
      <c r="J620" s="48">
        <v>0</v>
      </c>
      <c r="K620" s="253">
        <v>0</v>
      </c>
      <c r="L620" s="31" t="s">
        <v>1703</v>
      </c>
      <c r="M620" s="31" t="s">
        <v>1155</v>
      </c>
      <c r="N620" s="31" t="s">
        <v>1142</v>
      </c>
      <c r="O620" s="31" t="s">
        <v>1155</v>
      </c>
      <c r="P620" s="31" t="s">
        <v>1761</v>
      </c>
      <c r="Q620" s="31" t="s">
        <v>1693</v>
      </c>
      <c r="R620" s="542"/>
      <c r="S620" s="48"/>
      <c r="T620" s="31">
        <f t="shared" si="274"/>
        <v>0</v>
      </c>
      <c r="U620" s="616"/>
      <c r="V620" s="616"/>
      <c r="W620" s="48"/>
      <c r="X620" s="31">
        <f t="shared" si="275"/>
        <v>0</v>
      </c>
      <c r="Z620" s="31"/>
      <c r="AA620" s="31">
        <f t="shared" si="294"/>
        <v>0</v>
      </c>
      <c r="AB620" s="31"/>
      <c r="AC620" s="31">
        <f t="shared" si="291"/>
        <v>0</v>
      </c>
      <c r="AD620" s="31"/>
      <c r="AE620" s="31"/>
      <c r="AF620" s="31">
        <f t="shared" si="295"/>
        <v>0</v>
      </c>
      <c r="AG620" s="31">
        <f t="shared" si="292"/>
        <v>0</v>
      </c>
      <c r="AH620" s="31"/>
      <c r="AI620" s="31">
        <f t="shared" si="279"/>
        <v>0</v>
      </c>
      <c r="AJ620" s="31">
        <f t="shared" si="293"/>
        <v>0</v>
      </c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</row>
    <row r="621" spans="2:49" s="306" customFormat="1" ht="13" outlineLevel="1">
      <c r="B621" s="464"/>
      <c r="C621" s="542"/>
      <c r="D621" s="14" t="s">
        <v>1712</v>
      </c>
      <c r="E621" s="542"/>
      <c r="F621" s="461"/>
      <c r="G621" s="362" t="s">
        <v>1395</v>
      </c>
      <c r="H621" s="27" t="s">
        <v>13</v>
      </c>
      <c r="I621" s="48">
        <v>30</v>
      </c>
      <c r="J621" s="48">
        <v>0</v>
      </c>
      <c r="K621" s="253">
        <v>0</v>
      </c>
      <c r="L621" s="31" t="s">
        <v>1703</v>
      </c>
      <c r="M621" s="31" t="s">
        <v>1155</v>
      </c>
      <c r="N621" s="31" t="s">
        <v>1142</v>
      </c>
      <c r="O621" s="31" t="s">
        <v>1155</v>
      </c>
      <c r="P621" s="31" t="s">
        <v>1761</v>
      </c>
      <c r="Q621" s="31" t="s">
        <v>1703</v>
      </c>
      <c r="R621" s="542"/>
      <c r="S621" s="48"/>
      <c r="T621" s="31">
        <f t="shared" si="274"/>
        <v>0</v>
      </c>
      <c r="U621" s="616"/>
      <c r="V621" s="616"/>
      <c r="W621" s="48"/>
      <c r="X621" s="31">
        <f t="shared" si="275"/>
        <v>0</v>
      </c>
      <c r="Z621" s="31"/>
      <c r="AA621" s="31">
        <f t="shared" si="294"/>
        <v>0</v>
      </c>
      <c r="AB621" s="31"/>
      <c r="AC621" s="31">
        <f t="shared" si="291"/>
        <v>0</v>
      </c>
      <c r="AD621" s="31"/>
      <c r="AE621" s="31"/>
      <c r="AF621" s="31">
        <f t="shared" si="295"/>
        <v>0</v>
      </c>
      <c r="AG621" s="31">
        <f t="shared" si="292"/>
        <v>0</v>
      </c>
      <c r="AH621" s="31"/>
      <c r="AI621" s="31">
        <f t="shared" si="279"/>
        <v>0</v>
      </c>
      <c r="AJ621" s="31">
        <f t="shared" si="293"/>
        <v>0</v>
      </c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</row>
    <row r="622" spans="2:49" s="306" customFormat="1" ht="13" outlineLevel="1">
      <c r="B622" s="464"/>
      <c r="C622" s="542"/>
      <c r="D622" s="14" t="s">
        <v>2048</v>
      </c>
      <c r="E622" s="542"/>
      <c r="F622" s="461"/>
      <c r="G622" s="362" t="s">
        <v>1395</v>
      </c>
      <c r="H622" s="27" t="s">
        <v>24</v>
      </c>
      <c r="I622" s="48">
        <v>160.19999999999999</v>
      </c>
      <c r="J622" s="48">
        <v>700.2</v>
      </c>
      <c r="K622" s="253">
        <v>0</v>
      </c>
      <c r="L622" s="31" t="s">
        <v>1703</v>
      </c>
      <c r="M622" s="31" t="s">
        <v>1155</v>
      </c>
      <c r="N622" s="31" t="s">
        <v>1142</v>
      </c>
      <c r="O622" s="31" t="s">
        <v>1155</v>
      </c>
      <c r="P622" s="31" t="s">
        <v>1761</v>
      </c>
      <c r="Q622" s="31" t="s">
        <v>1693</v>
      </c>
      <c r="R622" s="542"/>
      <c r="S622" s="48"/>
      <c r="T622" s="31">
        <f t="shared" si="274"/>
        <v>0</v>
      </c>
      <c r="U622" s="616"/>
      <c r="V622" s="616"/>
      <c r="W622" s="48"/>
      <c r="X622" s="31">
        <f t="shared" si="275"/>
        <v>0</v>
      </c>
      <c r="Z622" s="31"/>
      <c r="AA622" s="31">
        <f t="shared" si="294"/>
        <v>0</v>
      </c>
      <c r="AB622" s="31"/>
      <c r="AC622" s="31">
        <f t="shared" si="291"/>
        <v>0</v>
      </c>
      <c r="AD622" s="31"/>
      <c r="AE622" s="31"/>
      <c r="AF622" s="31">
        <f t="shared" si="295"/>
        <v>0</v>
      </c>
      <c r="AG622" s="31">
        <f t="shared" si="292"/>
        <v>0</v>
      </c>
      <c r="AH622" s="31"/>
      <c r="AI622" s="31">
        <f t="shared" si="279"/>
        <v>0</v>
      </c>
      <c r="AJ622" s="31">
        <f t="shared" si="293"/>
        <v>0</v>
      </c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</row>
    <row r="623" spans="2:49" s="306" customFormat="1" ht="13" outlineLevel="1">
      <c r="B623" s="464"/>
      <c r="C623" s="542"/>
      <c r="D623" s="14" t="s">
        <v>2117</v>
      </c>
      <c r="E623" s="542"/>
      <c r="F623" s="461"/>
      <c r="G623" s="362" t="s">
        <v>1395</v>
      </c>
      <c r="H623" s="27" t="s">
        <v>24</v>
      </c>
      <c r="I623" s="48">
        <v>10.200000000000001</v>
      </c>
      <c r="J623" s="48">
        <v>0</v>
      </c>
      <c r="K623" s="253">
        <v>0</v>
      </c>
      <c r="L623" s="31" t="s">
        <v>1703</v>
      </c>
      <c r="M623" s="31" t="s">
        <v>1155</v>
      </c>
      <c r="N623" s="31" t="s">
        <v>1142</v>
      </c>
      <c r="O623" s="31" t="s">
        <v>1155</v>
      </c>
      <c r="P623" s="31" t="s">
        <v>1761</v>
      </c>
      <c r="Q623" s="31" t="s">
        <v>1693</v>
      </c>
      <c r="R623" s="542"/>
      <c r="S623" s="48"/>
      <c r="T623" s="31">
        <f t="shared" si="274"/>
        <v>0</v>
      </c>
      <c r="U623" s="616"/>
      <c r="V623" s="616"/>
      <c r="W623" s="48"/>
      <c r="X623" s="31">
        <f t="shared" si="275"/>
        <v>0</v>
      </c>
      <c r="Z623" s="31"/>
      <c r="AA623" s="31">
        <f t="shared" si="294"/>
        <v>0</v>
      </c>
      <c r="AB623" s="31"/>
      <c r="AC623" s="31">
        <f t="shared" si="291"/>
        <v>0</v>
      </c>
      <c r="AD623" s="31"/>
      <c r="AE623" s="31"/>
      <c r="AF623" s="31">
        <f t="shared" si="295"/>
        <v>0</v>
      </c>
      <c r="AG623" s="31">
        <f t="shared" si="292"/>
        <v>0</v>
      </c>
      <c r="AH623" s="31"/>
      <c r="AI623" s="31">
        <f t="shared" si="279"/>
        <v>0</v>
      </c>
      <c r="AJ623" s="31">
        <f t="shared" si="293"/>
        <v>0</v>
      </c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</row>
    <row r="624" spans="2:49" s="306" customFormat="1" ht="13" outlineLevel="1">
      <c r="B624" s="465"/>
      <c r="C624" s="543"/>
      <c r="D624" s="14" t="s">
        <v>2118</v>
      </c>
      <c r="E624" s="543"/>
      <c r="F624" s="462"/>
      <c r="G624" s="362" t="s">
        <v>1395</v>
      </c>
      <c r="H624" s="27" t="s">
        <v>13</v>
      </c>
      <c r="I624" s="48">
        <v>150</v>
      </c>
      <c r="J624" s="48">
        <v>0</v>
      </c>
      <c r="K624" s="253">
        <v>0</v>
      </c>
      <c r="L624" s="31" t="s">
        <v>1703</v>
      </c>
      <c r="M624" s="31" t="s">
        <v>1155</v>
      </c>
      <c r="N624" s="31" t="s">
        <v>1142</v>
      </c>
      <c r="O624" s="31" t="s">
        <v>1155</v>
      </c>
      <c r="P624" s="31" t="s">
        <v>1761</v>
      </c>
      <c r="Q624" s="31" t="s">
        <v>1693</v>
      </c>
      <c r="R624" s="543"/>
      <c r="S624" s="48"/>
      <c r="T624" s="31">
        <f t="shared" si="274"/>
        <v>0</v>
      </c>
      <c r="U624" s="617"/>
      <c r="V624" s="617"/>
      <c r="W624" s="48"/>
      <c r="X624" s="31">
        <f t="shared" si="275"/>
        <v>0</v>
      </c>
      <c r="Z624" s="31"/>
      <c r="AA624" s="31">
        <f t="shared" si="294"/>
        <v>0</v>
      </c>
      <c r="AB624" s="31"/>
      <c r="AC624" s="31">
        <f t="shared" si="291"/>
        <v>0</v>
      </c>
      <c r="AD624" s="31"/>
      <c r="AE624" s="31"/>
      <c r="AF624" s="31">
        <f t="shared" si="295"/>
        <v>0</v>
      </c>
      <c r="AG624" s="31">
        <f t="shared" si="292"/>
        <v>0</v>
      </c>
      <c r="AH624" s="31"/>
      <c r="AI624" s="31">
        <f t="shared" si="279"/>
        <v>0</v>
      </c>
      <c r="AJ624" s="31">
        <f t="shared" si="293"/>
        <v>0</v>
      </c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</row>
    <row r="625" spans="2:49" s="306" customFormat="1" ht="13" outlineLevel="1">
      <c r="B625" s="463" t="s">
        <v>294</v>
      </c>
      <c r="C625" s="556" t="s">
        <v>295</v>
      </c>
      <c r="D625" s="14" t="s">
        <v>1746</v>
      </c>
      <c r="E625" s="556" t="s">
        <v>39</v>
      </c>
      <c r="F625" s="460">
        <v>43073</v>
      </c>
      <c r="G625" s="362" t="s">
        <v>1395</v>
      </c>
      <c r="H625" s="27" t="s">
        <v>2152</v>
      </c>
      <c r="I625" s="48">
        <v>4.8</v>
      </c>
      <c r="J625" s="48">
        <v>0</v>
      </c>
      <c r="K625" s="253">
        <v>0</v>
      </c>
      <c r="L625" s="31" t="s">
        <v>1155</v>
      </c>
      <c r="M625" s="31" t="s">
        <v>1155</v>
      </c>
      <c r="N625" s="31" t="s">
        <v>1155</v>
      </c>
      <c r="O625" s="31" t="s">
        <v>1759</v>
      </c>
      <c r="P625" s="31" t="s">
        <v>1703</v>
      </c>
      <c r="Q625" s="31" t="s">
        <v>1142</v>
      </c>
      <c r="R625" s="541" t="s">
        <v>1232</v>
      </c>
      <c r="S625" s="48"/>
      <c r="T625" s="31">
        <f t="shared" si="274"/>
        <v>0</v>
      </c>
      <c r="U625" s="615"/>
      <c r="V625" s="615"/>
      <c r="W625" s="48"/>
      <c r="X625" s="31">
        <f t="shared" si="275"/>
        <v>0</v>
      </c>
      <c r="Z625" s="31"/>
      <c r="AA625" s="31">
        <f t="shared" si="294"/>
        <v>0</v>
      </c>
      <c r="AB625" s="31"/>
      <c r="AC625" s="31">
        <f t="shared" si="291"/>
        <v>0</v>
      </c>
      <c r="AD625" s="31"/>
      <c r="AE625" s="31"/>
      <c r="AF625" s="31">
        <f t="shared" si="295"/>
        <v>0</v>
      </c>
      <c r="AG625" s="31">
        <f t="shared" si="292"/>
        <v>0</v>
      </c>
      <c r="AH625" s="31"/>
      <c r="AI625" s="31">
        <f t="shared" si="279"/>
        <v>0</v>
      </c>
      <c r="AJ625" s="31">
        <f t="shared" si="293"/>
        <v>0</v>
      </c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</row>
    <row r="626" spans="2:49" s="306" customFormat="1" ht="13" outlineLevel="1">
      <c r="B626" s="465"/>
      <c r="C626" s="557"/>
      <c r="D626" s="14" t="s">
        <v>1931</v>
      </c>
      <c r="E626" s="557"/>
      <c r="F626" s="462"/>
      <c r="G626" s="362" t="s">
        <v>1395</v>
      </c>
      <c r="H626" s="27" t="s">
        <v>13</v>
      </c>
      <c r="I626" s="48">
        <v>64.800000000000011</v>
      </c>
      <c r="J626" s="48">
        <v>0</v>
      </c>
      <c r="K626" s="253">
        <v>0</v>
      </c>
      <c r="L626" s="31" t="s">
        <v>1155</v>
      </c>
      <c r="M626" s="31" t="s">
        <v>1695</v>
      </c>
      <c r="N626" s="31" t="s">
        <v>1691</v>
      </c>
      <c r="O626" s="31" t="s">
        <v>1759</v>
      </c>
      <c r="P626" s="31" t="s">
        <v>1703</v>
      </c>
      <c r="Q626" s="31" t="s">
        <v>1703</v>
      </c>
      <c r="R626" s="543"/>
      <c r="S626" s="48"/>
      <c r="T626" s="31">
        <f t="shared" si="274"/>
        <v>0</v>
      </c>
      <c r="U626" s="617"/>
      <c r="V626" s="617"/>
      <c r="W626" s="48"/>
      <c r="X626" s="31">
        <f t="shared" si="275"/>
        <v>0</v>
      </c>
      <c r="Z626" s="31"/>
      <c r="AA626" s="31">
        <f t="shared" si="294"/>
        <v>0</v>
      </c>
      <c r="AB626" s="31"/>
      <c r="AC626" s="31">
        <f t="shared" si="291"/>
        <v>0</v>
      </c>
      <c r="AD626" s="31"/>
      <c r="AE626" s="31"/>
      <c r="AF626" s="31">
        <f t="shared" si="295"/>
        <v>0</v>
      </c>
      <c r="AG626" s="31">
        <f t="shared" si="292"/>
        <v>0</v>
      </c>
      <c r="AH626" s="31"/>
      <c r="AI626" s="31">
        <f t="shared" si="279"/>
        <v>0</v>
      </c>
      <c r="AJ626" s="31">
        <f t="shared" si="293"/>
        <v>0</v>
      </c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</row>
    <row r="627" spans="2:49" s="306" customFormat="1" ht="13" outlineLevel="1">
      <c r="B627" s="463" t="s">
        <v>298</v>
      </c>
      <c r="C627" s="541" t="s">
        <v>2153</v>
      </c>
      <c r="D627" s="6" t="s">
        <v>2046</v>
      </c>
      <c r="E627" s="541" t="s">
        <v>2154</v>
      </c>
      <c r="F627" s="460">
        <v>43277</v>
      </c>
      <c r="G627" s="362" t="s">
        <v>1395</v>
      </c>
      <c r="H627" s="27" t="s">
        <v>2155</v>
      </c>
      <c r="I627" s="48">
        <v>30</v>
      </c>
      <c r="J627" s="48">
        <v>0</v>
      </c>
      <c r="K627" s="253">
        <v>0</v>
      </c>
      <c r="L627" s="31" t="s">
        <v>1703</v>
      </c>
      <c r="M627" s="31" t="s">
        <v>1703</v>
      </c>
      <c r="N627" s="31" t="s">
        <v>2156</v>
      </c>
      <c r="O627" s="31" t="s">
        <v>1155</v>
      </c>
      <c r="P627" s="31" t="s">
        <v>1693</v>
      </c>
      <c r="Q627" s="48" t="s">
        <v>1155</v>
      </c>
      <c r="R627" s="541" t="s">
        <v>1232</v>
      </c>
      <c r="S627" s="48"/>
      <c r="T627" s="31">
        <f t="shared" si="274"/>
        <v>0</v>
      </c>
      <c r="U627" s="615"/>
      <c r="V627" s="615"/>
      <c r="W627" s="48"/>
      <c r="X627" s="31">
        <f t="shared" si="275"/>
        <v>0</v>
      </c>
      <c r="Z627" s="31"/>
      <c r="AA627" s="31">
        <f t="shared" si="294"/>
        <v>0</v>
      </c>
      <c r="AB627" s="31"/>
      <c r="AC627" s="31">
        <f t="shared" si="291"/>
        <v>0</v>
      </c>
      <c r="AD627" s="31"/>
      <c r="AE627" s="31"/>
      <c r="AF627" s="31">
        <f t="shared" si="295"/>
        <v>0</v>
      </c>
      <c r="AG627" s="31">
        <f t="shared" si="292"/>
        <v>0</v>
      </c>
      <c r="AH627" s="31"/>
      <c r="AI627" s="31">
        <f t="shared" si="279"/>
        <v>0</v>
      </c>
      <c r="AJ627" s="31">
        <f t="shared" si="293"/>
        <v>0</v>
      </c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</row>
    <row r="628" spans="2:49" s="306" customFormat="1" ht="13" outlineLevel="1">
      <c r="B628" s="464"/>
      <c r="C628" s="542"/>
      <c r="D628" s="6" t="s">
        <v>2094</v>
      </c>
      <c r="E628" s="542"/>
      <c r="F628" s="461"/>
      <c r="G628" s="362" t="s">
        <v>1395</v>
      </c>
      <c r="H628" s="27" t="s">
        <v>1107</v>
      </c>
      <c r="I628" s="48">
        <v>60</v>
      </c>
      <c r="J628" s="48">
        <v>0</v>
      </c>
      <c r="K628" s="253">
        <v>0</v>
      </c>
      <c r="L628" s="31" t="s">
        <v>1695</v>
      </c>
      <c r="M628" s="31" t="s">
        <v>1691</v>
      </c>
      <c r="N628" s="31" t="s">
        <v>1759</v>
      </c>
      <c r="O628" s="31" t="s">
        <v>1703</v>
      </c>
      <c r="P628" s="31" t="s">
        <v>1703</v>
      </c>
      <c r="Q628" s="48" t="s">
        <v>1155</v>
      </c>
      <c r="R628" s="542"/>
      <c r="S628" s="48"/>
      <c r="T628" s="31">
        <f t="shared" si="274"/>
        <v>0</v>
      </c>
      <c r="U628" s="616"/>
      <c r="V628" s="616"/>
      <c r="W628" s="48"/>
      <c r="X628" s="31">
        <f t="shared" si="275"/>
        <v>0</v>
      </c>
      <c r="Z628" s="31"/>
      <c r="AA628" s="31">
        <f t="shared" si="294"/>
        <v>0</v>
      </c>
      <c r="AB628" s="31"/>
      <c r="AC628" s="31">
        <f t="shared" si="291"/>
        <v>0</v>
      </c>
      <c r="AD628" s="31"/>
      <c r="AE628" s="31"/>
      <c r="AF628" s="31">
        <f t="shared" si="295"/>
        <v>0</v>
      </c>
      <c r="AG628" s="31">
        <f t="shared" si="292"/>
        <v>0</v>
      </c>
      <c r="AH628" s="31"/>
      <c r="AI628" s="31">
        <f t="shared" si="279"/>
        <v>0</v>
      </c>
      <c r="AJ628" s="31">
        <f t="shared" si="293"/>
        <v>0</v>
      </c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</row>
    <row r="629" spans="2:49" s="306" customFormat="1" ht="13" outlineLevel="1">
      <c r="B629" s="465"/>
      <c r="C629" s="543"/>
      <c r="D629" s="6" t="s">
        <v>1712</v>
      </c>
      <c r="E629" s="543"/>
      <c r="F629" s="462"/>
      <c r="G629" s="362" t="s">
        <v>1395</v>
      </c>
      <c r="H629" s="27" t="s">
        <v>1107</v>
      </c>
      <c r="I629" s="48">
        <v>150</v>
      </c>
      <c r="J629" s="48">
        <v>0</v>
      </c>
      <c r="K629" s="253">
        <v>0</v>
      </c>
      <c r="L629" s="31" t="s">
        <v>1695</v>
      </c>
      <c r="M629" s="31" t="s">
        <v>1691</v>
      </c>
      <c r="N629" s="31" t="s">
        <v>1761</v>
      </c>
      <c r="O629" s="31" t="s">
        <v>1703</v>
      </c>
      <c r="P629" s="31" t="s">
        <v>1693</v>
      </c>
      <c r="Q629" s="48" t="s">
        <v>1155</v>
      </c>
      <c r="R629" s="543"/>
      <c r="S629" s="48"/>
      <c r="T629" s="31">
        <f t="shared" si="274"/>
        <v>0</v>
      </c>
      <c r="U629" s="617"/>
      <c r="V629" s="617"/>
      <c r="W629" s="48"/>
      <c r="X629" s="31">
        <f t="shared" si="275"/>
        <v>0</v>
      </c>
      <c r="Z629" s="31"/>
      <c r="AA629" s="31">
        <f t="shared" si="294"/>
        <v>0</v>
      </c>
      <c r="AB629" s="31"/>
      <c r="AC629" s="31">
        <f t="shared" si="291"/>
        <v>0</v>
      </c>
      <c r="AD629" s="31"/>
      <c r="AE629" s="31"/>
      <c r="AF629" s="31">
        <f t="shared" si="295"/>
        <v>0</v>
      </c>
      <c r="AG629" s="31">
        <f t="shared" si="292"/>
        <v>0</v>
      </c>
      <c r="AH629" s="31"/>
      <c r="AI629" s="31">
        <f t="shared" si="279"/>
        <v>0</v>
      </c>
      <c r="AJ629" s="31">
        <f t="shared" si="293"/>
        <v>0</v>
      </c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</row>
    <row r="630" spans="2:49" s="306" customFormat="1" ht="13" outlineLevel="1">
      <c r="B630" s="463" t="s">
        <v>983</v>
      </c>
      <c r="C630" s="541" t="s">
        <v>2157</v>
      </c>
      <c r="D630" s="6" t="s">
        <v>2097</v>
      </c>
      <c r="E630" s="541" t="s">
        <v>2158</v>
      </c>
      <c r="F630" s="460">
        <v>43528</v>
      </c>
      <c r="G630" s="362" t="s">
        <v>1395</v>
      </c>
      <c r="H630" s="27" t="s">
        <v>24</v>
      </c>
      <c r="I630" s="48">
        <v>1.2</v>
      </c>
      <c r="J630" s="48">
        <v>0</v>
      </c>
      <c r="K630" s="253">
        <v>0</v>
      </c>
      <c r="L630" s="31" t="s">
        <v>1759</v>
      </c>
      <c r="M630" s="31" t="s">
        <v>1703</v>
      </c>
      <c r="N630" s="31" t="s">
        <v>1693</v>
      </c>
      <c r="O630" s="31" t="s">
        <v>1155</v>
      </c>
      <c r="P630" s="31" t="s">
        <v>1142</v>
      </c>
      <c r="Q630" s="31" t="s">
        <v>1142</v>
      </c>
      <c r="R630" s="541" t="s">
        <v>1232</v>
      </c>
      <c r="S630" s="48"/>
      <c r="T630" s="31">
        <f t="shared" si="274"/>
        <v>0</v>
      </c>
      <c r="U630" s="615"/>
      <c r="V630" s="615"/>
      <c r="W630" s="48"/>
      <c r="X630" s="31">
        <f t="shared" si="275"/>
        <v>0</v>
      </c>
      <c r="Z630" s="31"/>
      <c r="AA630" s="31">
        <f t="shared" si="294"/>
        <v>0</v>
      </c>
      <c r="AB630" s="31"/>
      <c r="AC630" s="31">
        <f t="shared" si="291"/>
        <v>0</v>
      </c>
      <c r="AD630" s="31"/>
      <c r="AE630" s="31"/>
      <c r="AF630" s="31">
        <f t="shared" si="295"/>
        <v>0</v>
      </c>
      <c r="AG630" s="31">
        <f t="shared" si="292"/>
        <v>0</v>
      </c>
      <c r="AH630" s="31"/>
      <c r="AI630" s="31">
        <f t="shared" si="279"/>
        <v>0</v>
      </c>
      <c r="AJ630" s="31">
        <f t="shared" si="293"/>
        <v>0</v>
      </c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</row>
    <row r="631" spans="2:49" s="306" customFormat="1" ht="13" outlineLevel="1">
      <c r="B631" s="464"/>
      <c r="C631" s="542"/>
      <c r="D631" s="6" t="s">
        <v>2110</v>
      </c>
      <c r="E631" s="542"/>
      <c r="F631" s="461"/>
      <c r="G631" s="362" t="s">
        <v>1395</v>
      </c>
      <c r="H631" s="27" t="s">
        <v>24</v>
      </c>
      <c r="I631" s="48">
        <v>1.2</v>
      </c>
      <c r="J631" s="48">
        <v>0</v>
      </c>
      <c r="K631" s="253">
        <v>0</v>
      </c>
      <c r="L631" s="31" t="s">
        <v>1155</v>
      </c>
      <c r="M631" s="31" t="s">
        <v>1695</v>
      </c>
      <c r="N631" s="31" t="s">
        <v>1698</v>
      </c>
      <c r="O631" s="31" t="s">
        <v>1759</v>
      </c>
      <c r="P631" s="31" t="s">
        <v>1693</v>
      </c>
      <c r="Q631" s="31" t="s">
        <v>1693</v>
      </c>
      <c r="R631" s="542"/>
      <c r="S631" s="48"/>
      <c r="T631" s="31">
        <f t="shared" si="274"/>
        <v>0</v>
      </c>
      <c r="U631" s="616"/>
      <c r="V631" s="616"/>
      <c r="W631" s="48"/>
      <c r="X631" s="31">
        <f t="shared" si="275"/>
        <v>0</v>
      </c>
      <c r="Z631" s="31"/>
      <c r="AA631" s="31">
        <f t="shared" si="294"/>
        <v>0</v>
      </c>
      <c r="AB631" s="31"/>
      <c r="AC631" s="31">
        <f t="shared" si="291"/>
        <v>0</v>
      </c>
      <c r="AD631" s="31"/>
      <c r="AE631" s="31"/>
      <c r="AF631" s="31">
        <f t="shared" si="295"/>
        <v>0</v>
      </c>
      <c r="AG631" s="31">
        <f t="shared" si="292"/>
        <v>0</v>
      </c>
      <c r="AH631" s="31"/>
      <c r="AI631" s="31">
        <f t="shared" si="279"/>
        <v>0</v>
      </c>
      <c r="AJ631" s="31">
        <f t="shared" si="293"/>
        <v>0</v>
      </c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</row>
    <row r="632" spans="2:49" s="306" customFormat="1" ht="13" outlineLevel="1">
      <c r="B632" s="464"/>
      <c r="C632" s="542"/>
      <c r="D632" s="6" t="s">
        <v>2111</v>
      </c>
      <c r="E632" s="542"/>
      <c r="F632" s="461"/>
      <c r="G632" s="362" t="s">
        <v>1395</v>
      </c>
      <c r="H632" s="27" t="s">
        <v>24</v>
      </c>
      <c r="I632" s="48">
        <v>4.2</v>
      </c>
      <c r="J632" s="48">
        <v>0</v>
      </c>
      <c r="K632" s="253">
        <v>0</v>
      </c>
      <c r="L632" s="31" t="s">
        <v>1155</v>
      </c>
      <c r="M632" s="31" t="s">
        <v>1695</v>
      </c>
      <c r="N632" s="31" t="s">
        <v>1698</v>
      </c>
      <c r="O632" s="31" t="s">
        <v>1759</v>
      </c>
      <c r="P632" s="31" t="s">
        <v>1693</v>
      </c>
      <c r="Q632" s="31" t="s">
        <v>1693</v>
      </c>
      <c r="R632" s="542"/>
      <c r="S632" s="48"/>
      <c r="T632" s="31">
        <f t="shared" si="274"/>
        <v>0</v>
      </c>
      <c r="U632" s="616"/>
      <c r="V632" s="616"/>
      <c r="W632" s="48"/>
      <c r="X632" s="31">
        <f t="shared" si="275"/>
        <v>0</v>
      </c>
      <c r="Z632" s="31"/>
      <c r="AA632" s="31">
        <f t="shared" si="294"/>
        <v>0</v>
      </c>
      <c r="AB632" s="31"/>
      <c r="AC632" s="31">
        <f t="shared" si="291"/>
        <v>0</v>
      </c>
      <c r="AD632" s="31"/>
      <c r="AE632" s="31"/>
      <c r="AF632" s="31">
        <f t="shared" si="295"/>
        <v>0</v>
      </c>
      <c r="AG632" s="31">
        <f t="shared" si="292"/>
        <v>0</v>
      </c>
      <c r="AH632" s="31"/>
      <c r="AI632" s="31">
        <f t="shared" si="279"/>
        <v>0</v>
      </c>
      <c r="AJ632" s="31">
        <f t="shared" si="293"/>
        <v>0</v>
      </c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</row>
    <row r="633" spans="2:49" s="306" customFormat="1" ht="13" outlineLevel="1">
      <c r="B633" s="464"/>
      <c r="C633" s="542"/>
      <c r="D633" s="6" t="s">
        <v>2159</v>
      </c>
      <c r="E633" s="542"/>
      <c r="F633" s="461"/>
      <c r="G633" s="362" t="s">
        <v>1395</v>
      </c>
      <c r="H633" s="27" t="s">
        <v>13</v>
      </c>
      <c r="I633" s="48">
        <v>30</v>
      </c>
      <c r="J633" s="48">
        <v>0</v>
      </c>
      <c r="K633" s="253">
        <v>0</v>
      </c>
      <c r="L633" s="31" t="s">
        <v>1155</v>
      </c>
      <c r="M633" s="31" t="s">
        <v>1695</v>
      </c>
      <c r="N633" s="31" t="s">
        <v>1698</v>
      </c>
      <c r="O633" s="31" t="s">
        <v>1759</v>
      </c>
      <c r="P633" s="31" t="s">
        <v>1693</v>
      </c>
      <c r="Q633" s="31" t="s">
        <v>1703</v>
      </c>
      <c r="R633" s="542"/>
      <c r="S633" s="48"/>
      <c r="T633" s="31">
        <f t="shared" si="274"/>
        <v>0</v>
      </c>
      <c r="U633" s="616"/>
      <c r="V633" s="616"/>
      <c r="W633" s="48"/>
      <c r="X633" s="31">
        <f t="shared" si="275"/>
        <v>0</v>
      </c>
      <c r="Z633" s="31"/>
      <c r="AA633" s="31">
        <f t="shared" si="294"/>
        <v>0</v>
      </c>
      <c r="AB633" s="31"/>
      <c r="AC633" s="31">
        <f t="shared" si="291"/>
        <v>0</v>
      </c>
      <c r="AD633" s="31"/>
      <c r="AE633" s="31"/>
      <c r="AF633" s="31">
        <f t="shared" si="295"/>
        <v>0</v>
      </c>
      <c r="AG633" s="31">
        <f t="shared" si="292"/>
        <v>0</v>
      </c>
      <c r="AH633" s="31"/>
      <c r="AI633" s="31">
        <f t="shared" si="279"/>
        <v>0</v>
      </c>
      <c r="AJ633" s="31">
        <f t="shared" si="293"/>
        <v>0</v>
      </c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</row>
    <row r="634" spans="2:49" s="306" customFormat="1" ht="13" outlineLevel="1">
      <c r="B634" s="464"/>
      <c r="C634" s="542"/>
      <c r="D634" s="6" t="s">
        <v>2114</v>
      </c>
      <c r="E634" s="542"/>
      <c r="F634" s="461"/>
      <c r="G634" s="362" t="s">
        <v>1395</v>
      </c>
      <c r="H634" s="27" t="s">
        <v>13</v>
      </c>
      <c r="I634" s="48">
        <v>40.200000000000003</v>
      </c>
      <c r="J634" s="48">
        <v>0</v>
      </c>
      <c r="K634" s="253">
        <v>0</v>
      </c>
      <c r="L634" s="31" t="s">
        <v>1155</v>
      </c>
      <c r="M634" s="31" t="s">
        <v>1695</v>
      </c>
      <c r="N634" s="31" t="s">
        <v>1698</v>
      </c>
      <c r="O634" s="31" t="s">
        <v>1759</v>
      </c>
      <c r="P634" s="31" t="s">
        <v>1693</v>
      </c>
      <c r="Q634" s="31" t="s">
        <v>1703</v>
      </c>
      <c r="R634" s="542"/>
      <c r="S634" s="48"/>
      <c r="T634" s="31">
        <f t="shared" si="274"/>
        <v>0</v>
      </c>
      <c r="U634" s="616"/>
      <c r="V634" s="616"/>
      <c r="W634" s="48"/>
      <c r="X634" s="31">
        <f t="shared" si="275"/>
        <v>0</v>
      </c>
      <c r="Z634" s="31"/>
      <c r="AA634" s="31">
        <f t="shared" si="294"/>
        <v>0</v>
      </c>
      <c r="AB634" s="31"/>
      <c r="AC634" s="31">
        <f t="shared" si="291"/>
        <v>0</v>
      </c>
      <c r="AD634" s="31"/>
      <c r="AE634" s="31"/>
      <c r="AF634" s="31">
        <f t="shared" si="295"/>
        <v>0</v>
      </c>
      <c r="AG634" s="31">
        <f t="shared" si="292"/>
        <v>0</v>
      </c>
      <c r="AH634" s="31"/>
      <c r="AI634" s="31">
        <f t="shared" si="279"/>
        <v>0</v>
      </c>
      <c r="AJ634" s="31">
        <f t="shared" si="293"/>
        <v>0</v>
      </c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</row>
    <row r="635" spans="2:49" s="306" customFormat="1" ht="13" outlineLevel="1">
      <c r="B635" s="464"/>
      <c r="C635" s="542"/>
      <c r="D635" s="6" t="s">
        <v>2116</v>
      </c>
      <c r="E635" s="542"/>
      <c r="F635" s="461"/>
      <c r="G635" s="362" t="s">
        <v>1395</v>
      </c>
      <c r="H635" s="27" t="s">
        <v>13</v>
      </c>
      <c r="I635" s="48">
        <v>139.80000000000001</v>
      </c>
      <c r="J635" s="48">
        <v>0</v>
      </c>
      <c r="K635" s="253">
        <v>0</v>
      </c>
      <c r="L635" s="31" t="s">
        <v>1155</v>
      </c>
      <c r="M635" s="31" t="s">
        <v>1695</v>
      </c>
      <c r="N635" s="31" t="s">
        <v>1698</v>
      </c>
      <c r="O635" s="31" t="s">
        <v>1759</v>
      </c>
      <c r="P635" s="31" t="s">
        <v>1693</v>
      </c>
      <c r="Q635" s="31" t="s">
        <v>1703</v>
      </c>
      <c r="R635" s="542"/>
      <c r="S635" s="48"/>
      <c r="T635" s="31">
        <f t="shared" si="274"/>
        <v>0</v>
      </c>
      <c r="U635" s="616"/>
      <c r="V635" s="616"/>
      <c r="W635" s="48"/>
      <c r="X635" s="31">
        <f t="shared" si="275"/>
        <v>0</v>
      </c>
      <c r="Z635" s="31"/>
      <c r="AA635" s="31">
        <f t="shared" si="294"/>
        <v>0</v>
      </c>
      <c r="AB635" s="31"/>
      <c r="AC635" s="31">
        <f t="shared" si="291"/>
        <v>0</v>
      </c>
      <c r="AD635" s="31"/>
      <c r="AE635" s="31"/>
      <c r="AF635" s="31">
        <f t="shared" si="295"/>
        <v>0</v>
      </c>
      <c r="AG635" s="31">
        <f t="shared" si="292"/>
        <v>0</v>
      </c>
      <c r="AH635" s="31"/>
      <c r="AI635" s="31">
        <f t="shared" si="279"/>
        <v>0</v>
      </c>
      <c r="AJ635" s="31">
        <f t="shared" si="293"/>
        <v>0</v>
      </c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</row>
    <row r="636" spans="2:49" s="306" customFormat="1" ht="13" outlineLevel="1">
      <c r="B636" s="464"/>
      <c r="C636" s="542"/>
      <c r="D636" s="6" t="s">
        <v>1712</v>
      </c>
      <c r="E636" s="542"/>
      <c r="F636" s="461"/>
      <c r="G636" s="362" t="s">
        <v>1395</v>
      </c>
      <c r="H636" s="27" t="s">
        <v>24</v>
      </c>
      <c r="I636" s="48">
        <v>30</v>
      </c>
      <c r="J636" s="48">
        <v>0</v>
      </c>
      <c r="K636" s="253">
        <v>0</v>
      </c>
      <c r="L636" s="31" t="s">
        <v>1155</v>
      </c>
      <c r="M636" s="31" t="s">
        <v>1695</v>
      </c>
      <c r="N636" s="31" t="s">
        <v>1698</v>
      </c>
      <c r="O636" s="31" t="s">
        <v>1759</v>
      </c>
      <c r="P636" s="31" t="s">
        <v>1693</v>
      </c>
      <c r="Q636" s="31" t="s">
        <v>1703</v>
      </c>
      <c r="R636" s="542"/>
      <c r="S636" s="48"/>
      <c r="T636" s="31">
        <f t="shared" si="274"/>
        <v>0</v>
      </c>
      <c r="U636" s="616"/>
      <c r="V636" s="616"/>
      <c r="W636" s="48"/>
      <c r="X636" s="31">
        <f t="shared" si="275"/>
        <v>0</v>
      </c>
      <c r="Z636" s="31"/>
      <c r="AA636" s="31">
        <f t="shared" si="294"/>
        <v>0</v>
      </c>
      <c r="AB636" s="31"/>
      <c r="AC636" s="31">
        <f t="shared" si="291"/>
        <v>0</v>
      </c>
      <c r="AD636" s="31"/>
      <c r="AE636" s="31"/>
      <c r="AF636" s="31">
        <f t="shared" si="295"/>
        <v>0</v>
      </c>
      <c r="AG636" s="31">
        <f t="shared" si="292"/>
        <v>0</v>
      </c>
      <c r="AH636" s="31"/>
      <c r="AI636" s="31">
        <f t="shared" si="279"/>
        <v>0</v>
      </c>
      <c r="AJ636" s="31">
        <f t="shared" si="293"/>
        <v>0</v>
      </c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</row>
    <row r="637" spans="2:49" s="306" customFormat="1" ht="13" outlineLevel="1">
      <c r="B637" s="464"/>
      <c r="C637" s="542"/>
      <c r="D637" s="6" t="s">
        <v>2048</v>
      </c>
      <c r="E637" s="542"/>
      <c r="F637" s="461"/>
      <c r="G637" s="362" t="s">
        <v>1395</v>
      </c>
      <c r="H637" s="27" t="s">
        <v>24</v>
      </c>
      <c r="I637" s="48">
        <v>190.2</v>
      </c>
      <c r="J637" s="48">
        <v>700.2</v>
      </c>
      <c r="K637" s="253">
        <v>0</v>
      </c>
      <c r="L637" s="31" t="s">
        <v>1155</v>
      </c>
      <c r="M637" s="31" t="s">
        <v>1695</v>
      </c>
      <c r="N637" s="31" t="s">
        <v>1698</v>
      </c>
      <c r="O637" s="31" t="s">
        <v>1759</v>
      </c>
      <c r="P637" s="31" t="s">
        <v>1693</v>
      </c>
      <c r="Q637" s="31" t="s">
        <v>1693</v>
      </c>
      <c r="R637" s="542"/>
      <c r="S637" s="48"/>
      <c r="T637" s="31">
        <f t="shared" si="274"/>
        <v>0</v>
      </c>
      <c r="U637" s="616"/>
      <c r="V637" s="616"/>
      <c r="W637" s="48"/>
      <c r="X637" s="31">
        <f t="shared" si="275"/>
        <v>0</v>
      </c>
      <c r="Z637" s="31"/>
      <c r="AA637" s="31">
        <f t="shared" si="294"/>
        <v>0</v>
      </c>
      <c r="AB637" s="31"/>
      <c r="AC637" s="31">
        <f t="shared" si="291"/>
        <v>0</v>
      </c>
      <c r="AD637" s="31"/>
      <c r="AE637" s="31"/>
      <c r="AF637" s="31">
        <f t="shared" si="295"/>
        <v>0</v>
      </c>
      <c r="AG637" s="31">
        <f t="shared" si="292"/>
        <v>0</v>
      </c>
      <c r="AH637" s="31"/>
      <c r="AI637" s="31">
        <f t="shared" si="279"/>
        <v>0</v>
      </c>
      <c r="AJ637" s="31">
        <f t="shared" si="293"/>
        <v>0</v>
      </c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</row>
    <row r="638" spans="2:49" s="306" customFormat="1" ht="13" outlineLevel="1">
      <c r="B638" s="464"/>
      <c r="C638" s="542"/>
      <c r="D638" s="6" t="s">
        <v>2117</v>
      </c>
      <c r="E638" s="542"/>
      <c r="F638" s="461"/>
      <c r="G638" s="362" t="s">
        <v>1395</v>
      </c>
      <c r="H638" s="27" t="s">
        <v>24</v>
      </c>
      <c r="I638" s="48">
        <v>10.200000000000001</v>
      </c>
      <c r="J638" s="48">
        <v>0</v>
      </c>
      <c r="K638" s="253">
        <v>0</v>
      </c>
      <c r="L638" s="31" t="s">
        <v>1155</v>
      </c>
      <c r="M638" s="31" t="s">
        <v>1695</v>
      </c>
      <c r="N638" s="31" t="s">
        <v>1698</v>
      </c>
      <c r="O638" s="31" t="s">
        <v>1759</v>
      </c>
      <c r="P638" s="31" t="s">
        <v>1693</v>
      </c>
      <c r="Q638" s="31" t="s">
        <v>1693</v>
      </c>
      <c r="R638" s="542"/>
      <c r="S638" s="48"/>
      <c r="T638" s="31">
        <f t="shared" si="274"/>
        <v>0</v>
      </c>
      <c r="U638" s="616"/>
      <c r="V638" s="616"/>
      <c r="W638" s="48"/>
      <c r="X638" s="31">
        <f t="shared" si="275"/>
        <v>0</v>
      </c>
      <c r="Z638" s="31"/>
      <c r="AA638" s="31">
        <f t="shared" si="294"/>
        <v>0</v>
      </c>
      <c r="AB638" s="31"/>
      <c r="AC638" s="31">
        <f t="shared" si="291"/>
        <v>0</v>
      </c>
      <c r="AD638" s="31"/>
      <c r="AE638" s="31"/>
      <c r="AF638" s="31">
        <f t="shared" si="295"/>
        <v>0</v>
      </c>
      <c r="AG638" s="31">
        <f t="shared" si="292"/>
        <v>0</v>
      </c>
      <c r="AH638" s="31"/>
      <c r="AI638" s="31">
        <f t="shared" si="279"/>
        <v>0</v>
      </c>
      <c r="AJ638" s="31">
        <f t="shared" si="293"/>
        <v>0</v>
      </c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</row>
    <row r="639" spans="2:49" s="306" customFormat="1" ht="13" outlineLevel="1">
      <c r="B639" s="465"/>
      <c r="C639" s="543"/>
      <c r="D639" s="6" t="s">
        <v>2118</v>
      </c>
      <c r="E639" s="543"/>
      <c r="F639" s="462"/>
      <c r="G639" s="362" t="s">
        <v>1395</v>
      </c>
      <c r="H639" s="27" t="s">
        <v>13</v>
      </c>
      <c r="I639" s="48">
        <v>150</v>
      </c>
      <c r="J639" s="48">
        <v>0</v>
      </c>
      <c r="K639" s="253">
        <v>0</v>
      </c>
      <c r="L639" s="31" t="s">
        <v>1155</v>
      </c>
      <c r="M639" s="31" t="s">
        <v>1695</v>
      </c>
      <c r="N639" s="31" t="s">
        <v>1698</v>
      </c>
      <c r="O639" s="31" t="s">
        <v>1759</v>
      </c>
      <c r="P639" s="31" t="s">
        <v>1693</v>
      </c>
      <c r="Q639" s="31" t="s">
        <v>1693</v>
      </c>
      <c r="R639" s="543"/>
      <c r="S639" s="48"/>
      <c r="T639" s="31">
        <f t="shared" si="274"/>
        <v>0</v>
      </c>
      <c r="U639" s="617"/>
      <c r="V639" s="617"/>
      <c r="W639" s="48"/>
      <c r="X639" s="31">
        <f t="shared" si="275"/>
        <v>0</v>
      </c>
      <c r="Z639" s="31"/>
      <c r="AA639" s="31">
        <f t="shared" si="294"/>
        <v>0</v>
      </c>
      <c r="AB639" s="31"/>
      <c r="AC639" s="31">
        <f>(I639-AA639)*COUNTIF(AK639:AT639,"L")</f>
        <v>0</v>
      </c>
      <c r="AD639" s="31"/>
      <c r="AE639" s="31"/>
      <c r="AF639" s="31">
        <f t="shared" si="295"/>
        <v>0</v>
      </c>
      <c r="AG639" s="31">
        <f t="shared" si="292"/>
        <v>0</v>
      </c>
      <c r="AH639" s="31"/>
      <c r="AI639" s="31">
        <f t="shared" si="279"/>
        <v>0</v>
      </c>
      <c r="AJ639" s="31">
        <f t="shared" si="293"/>
        <v>0</v>
      </c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</row>
    <row r="640" spans="2:49" s="306" customFormat="1" ht="13">
      <c r="B640" s="527" t="s">
        <v>302</v>
      </c>
      <c r="C640" s="528"/>
      <c r="D640" s="528"/>
      <c r="E640" s="529"/>
      <c r="F640" s="533"/>
      <c r="G640" s="41" t="s">
        <v>7</v>
      </c>
      <c r="H640" s="42"/>
      <c r="I640" s="23">
        <f>I641/60</f>
        <v>130.55666667958101</v>
      </c>
      <c r="J640" s="23">
        <f>J641/60</f>
        <v>344.10666666666668</v>
      </c>
      <c r="K640" s="252">
        <f>K641/60</f>
        <v>2.9166666666666665</v>
      </c>
      <c r="L640" s="42"/>
      <c r="M640" s="42"/>
      <c r="N640" s="42"/>
      <c r="O640" s="42"/>
      <c r="P640" s="42"/>
      <c r="Q640" s="42"/>
      <c r="R640" s="43"/>
      <c r="S640" s="42"/>
      <c r="T640" s="23">
        <f>T641/60</f>
        <v>0</v>
      </c>
      <c r="U640" s="43"/>
      <c r="V640" s="42"/>
      <c r="W640" s="42"/>
      <c r="X640" s="23">
        <f>X641/60</f>
        <v>0</v>
      </c>
      <c r="Z640" s="45"/>
      <c r="AA640" s="45">
        <f>AA641/60</f>
        <v>0</v>
      </c>
      <c r="AB640" s="45"/>
      <c r="AC640" s="45">
        <f t="shared" ref="AC640:AJ640" si="296">AC641/60</f>
        <v>0</v>
      </c>
      <c r="AD640" s="45"/>
      <c r="AE640" s="45"/>
      <c r="AF640" s="45"/>
      <c r="AG640" s="45">
        <f t="shared" si="296"/>
        <v>0</v>
      </c>
      <c r="AH640" s="45"/>
      <c r="AI640" s="42"/>
      <c r="AJ640" s="45">
        <f t="shared" si="296"/>
        <v>0</v>
      </c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5"/>
      <c r="AV640" s="45"/>
      <c r="AW640" s="45">
        <f>AW641/60</f>
        <v>0</v>
      </c>
    </row>
    <row r="641" spans="2:49" s="306" customFormat="1" ht="13">
      <c r="B641" s="530"/>
      <c r="C641" s="531"/>
      <c r="D641" s="531"/>
      <c r="E641" s="532"/>
      <c r="F641" s="534"/>
      <c r="G641" s="44" t="s">
        <v>8</v>
      </c>
      <c r="H641" s="45"/>
      <c r="I641" s="23">
        <f>SUMIF(G642:G833,"DQA",$I642:$I833)</f>
        <v>7833.40000077486</v>
      </c>
      <c r="J641" s="23">
        <f>SUMIF(G642:G833,"DQA",$J642:$J833)</f>
        <v>20646.400000000001</v>
      </c>
      <c r="K641" s="252">
        <f>SUM(K642:TR833)</f>
        <v>175</v>
      </c>
      <c r="L641" s="42"/>
      <c r="M641" s="42"/>
      <c r="N641" s="42"/>
      <c r="O641" s="42"/>
      <c r="P641" s="42"/>
      <c r="Q641" s="42"/>
      <c r="R641" s="43"/>
      <c r="S641" s="42"/>
      <c r="T641" s="23">
        <f>SUM(T642:T833)</f>
        <v>0</v>
      </c>
      <c r="U641" s="43"/>
      <c r="V641" s="42"/>
      <c r="W641" s="42"/>
      <c r="X641" s="23">
        <f>SUM(X642:X833)</f>
        <v>0</v>
      </c>
      <c r="Z641" s="45"/>
      <c r="AA641" s="45">
        <f>SUM(AA642:AA833)</f>
        <v>0</v>
      </c>
      <c r="AB641" s="45"/>
      <c r="AC641" s="45">
        <f>SUM(AC642:AC833)</f>
        <v>0</v>
      </c>
      <c r="AD641" s="45"/>
      <c r="AE641" s="45"/>
      <c r="AF641" s="45"/>
      <c r="AG641" s="45">
        <f>SUM(AG642:AG833)</f>
        <v>0</v>
      </c>
      <c r="AH641" s="45"/>
      <c r="AI641" s="42"/>
      <c r="AJ641" s="45">
        <f>SUM(AJ642:AJ833)</f>
        <v>0</v>
      </c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5"/>
      <c r="AV641" s="45"/>
      <c r="AW641" s="45">
        <f>SUM(AW642:AW833)</f>
        <v>0</v>
      </c>
    </row>
    <row r="642" spans="2:49" s="306" customFormat="1" ht="13" outlineLevel="1">
      <c r="B642" s="490" t="s">
        <v>303</v>
      </c>
      <c r="C642" s="541" t="s">
        <v>2160</v>
      </c>
      <c r="D642" s="24" t="s">
        <v>2161</v>
      </c>
      <c r="E642" s="541" t="s">
        <v>2162</v>
      </c>
      <c r="F642" s="446">
        <v>43516</v>
      </c>
      <c r="G642" s="362" t="s">
        <v>1955</v>
      </c>
      <c r="H642" s="46" t="s">
        <v>24</v>
      </c>
      <c r="I642" s="31">
        <v>10</v>
      </c>
      <c r="J642" s="31">
        <v>10</v>
      </c>
      <c r="K642" s="253">
        <v>0</v>
      </c>
      <c r="L642" s="31" t="s">
        <v>1155</v>
      </c>
      <c r="M642" s="31" t="s">
        <v>1155</v>
      </c>
      <c r="N642" s="31" t="s">
        <v>1142</v>
      </c>
      <c r="O642" s="31" t="s">
        <v>1155</v>
      </c>
      <c r="P642" s="31" t="s">
        <v>1142</v>
      </c>
      <c r="Q642" s="31" t="s">
        <v>1142</v>
      </c>
      <c r="R642" s="541" t="s">
        <v>2163</v>
      </c>
      <c r="S642" s="48"/>
      <c r="T642" s="31">
        <f t="shared" ref="T642:T732" si="297">SUMIF(S642,"Y",I642)</f>
        <v>0</v>
      </c>
      <c r="U642" s="615"/>
      <c r="V642" s="615"/>
      <c r="W642" s="48"/>
      <c r="X642" s="31">
        <f t="shared" ref="X642:X732" si="298">T642*W642</f>
        <v>0</v>
      </c>
      <c r="Z642" s="31"/>
      <c r="AA642" s="31">
        <f>SUMIF(Z642,"Y",K642)*W642</f>
        <v>0</v>
      </c>
      <c r="AB642" s="31"/>
      <c r="AC642" s="31">
        <f t="shared" ref="AC642:AC695" si="299">(I642-AA642)*COUNTIF(AK642:AT642,"L")</f>
        <v>0</v>
      </c>
      <c r="AD642" s="31"/>
      <c r="AE642" s="31"/>
      <c r="AF642" s="31">
        <f t="shared" ref="AF642:AF648" si="300">IFERROR(COUNTIF(AK442:AT442,"S")/(COUNTIF(AK442:AT442,"V")+COUNTIF(AK442:AT442,"S")),0)</f>
        <v>0</v>
      </c>
      <c r="AG642" s="31">
        <f t="shared" ref="AG642:AG695" si="301">(X642-AA642-AC642)*AF642</f>
        <v>0</v>
      </c>
      <c r="AH642" s="31"/>
      <c r="AI642" s="31">
        <f t="shared" ref="AI642:AI695" si="302">COUNTIF(AK642:AT642,"V")</f>
        <v>0</v>
      </c>
      <c r="AJ642" s="31">
        <f t="shared" ref="AJ642:AJ695" si="303">X642-AA642-AC642-AG642</f>
        <v>0</v>
      </c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</row>
    <row r="643" spans="2:49" s="306" customFormat="1" ht="13" outlineLevel="1">
      <c r="B643" s="491"/>
      <c r="C643" s="542"/>
      <c r="D643" s="24" t="s">
        <v>2164</v>
      </c>
      <c r="E643" s="542"/>
      <c r="F643" s="497"/>
      <c r="G643" s="362" t="s">
        <v>1395</v>
      </c>
      <c r="H643" s="46" t="s">
        <v>24</v>
      </c>
      <c r="I643" s="31">
        <v>50</v>
      </c>
      <c r="J643" s="31">
        <v>50</v>
      </c>
      <c r="K643" s="253">
        <v>0</v>
      </c>
      <c r="L643" s="31" t="s">
        <v>1703</v>
      </c>
      <c r="M643" s="31" t="s">
        <v>1155</v>
      </c>
      <c r="N643" s="31" t="s">
        <v>1142</v>
      </c>
      <c r="O643" s="31" t="s">
        <v>1155</v>
      </c>
      <c r="P643" s="31" t="s">
        <v>1708</v>
      </c>
      <c r="Q643" s="31" t="s">
        <v>1142</v>
      </c>
      <c r="R643" s="542"/>
      <c r="S643" s="48"/>
      <c r="T643" s="31">
        <f t="shared" si="297"/>
        <v>0</v>
      </c>
      <c r="U643" s="616"/>
      <c r="V643" s="616"/>
      <c r="W643" s="48"/>
      <c r="X643" s="31">
        <f t="shared" si="298"/>
        <v>0</v>
      </c>
      <c r="Z643" s="31"/>
      <c r="AA643" s="31">
        <f t="shared" ref="AA643:AA696" si="304">SUMIF(Z643,"Y",K643)*W643</f>
        <v>0</v>
      </c>
      <c r="AB643" s="31"/>
      <c r="AC643" s="31">
        <f t="shared" si="299"/>
        <v>0</v>
      </c>
      <c r="AD643" s="31"/>
      <c r="AE643" s="31"/>
      <c r="AF643" s="31">
        <f t="shared" si="300"/>
        <v>0</v>
      </c>
      <c r="AG643" s="31">
        <f t="shared" si="301"/>
        <v>0</v>
      </c>
      <c r="AH643" s="31"/>
      <c r="AI643" s="31">
        <f t="shared" si="302"/>
        <v>0</v>
      </c>
      <c r="AJ643" s="31">
        <f t="shared" si="303"/>
        <v>0</v>
      </c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</row>
    <row r="644" spans="2:49" s="306" customFormat="1" ht="13" outlineLevel="1">
      <c r="B644" s="492"/>
      <c r="C644" s="543"/>
      <c r="D644" s="24" t="s">
        <v>2048</v>
      </c>
      <c r="E644" s="543"/>
      <c r="F644" s="447"/>
      <c r="G644" s="362" t="s">
        <v>1395</v>
      </c>
      <c r="H644" s="46" t="s">
        <v>24</v>
      </c>
      <c r="I644" s="31">
        <v>10</v>
      </c>
      <c r="J644" s="31">
        <v>250</v>
      </c>
      <c r="K644" s="253">
        <v>0</v>
      </c>
      <c r="L644" s="31" t="s">
        <v>1703</v>
      </c>
      <c r="M644" s="31" t="s">
        <v>1703</v>
      </c>
      <c r="N644" s="31" t="s">
        <v>1142</v>
      </c>
      <c r="O644" s="31" t="s">
        <v>1155</v>
      </c>
      <c r="P644" s="31" t="s">
        <v>2156</v>
      </c>
      <c r="Q644" s="31" t="s">
        <v>1142</v>
      </c>
      <c r="R644" s="543"/>
      <c r="S644" s="48"/>
      <c r="T644" s="31">
        <f t="shared" si="297"/>
        <v>0</v>
      </c>
      <c r="U644" s="617"/>
      <c r="V644" s="617"/>
      <c r="W644" s="48"/>
      <c r="X644" s="31">
        <f t="shared" si="298"/>
        <v>0</v>
      </c>
      <c r="Z644" s="31"/>
      <c r="AA644" s="31">
        <f t="shared" si="304"/>
        <v>0</v>
      </c>
      <c r="AB644" s="31"/>
      <c r="AC644" s="31">
        <f t="shared" si="299"/>
        <v>0</v>
      </c>
      <c r="AD644" s="31"/>
      <c r="AE644" s="31"/>
      <c r="AF644" s="31">
        <f t="shared" si="300"/>
        <v>0</v>
      </c>
      <c r="AG644" s="31">
        <f t="shared" si="301"/>
        <v>0</v>
      </c>
      <c r="AH644" s="31"/>
      <c r="AI644" s="31">
        <f t="shared" si="302"/>
        <v>0</v>
      </c>
      <c r="AJ644" s="31">
        <f t="shared" si="303"/>
        <v>0</v>
      </c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</row>
    <row r="645" spans="2:49" s="306" customFormat="1" ht="13" outlineLevel="1">
      <c r="B645" s="490" t="s">
        <v>305</v>
      </c>
      <c r="C645" s="541" t="s">
        <v>2165</v>
      </c>
      <c r="D645" s="24" t="s">
        <v>2161</v>
      </c>
      <c r="E645" s="541" t="s">
        <v>2166</v>
      </c>
      <c r="F645" s="446">
        <v>43656</v>
      </c>
      <c r="G645" s="362" t="s">
        <v>1395</v>
      </c>
      <c r="H645" s="46" t="s">
        <v>13</v>
      </c>
      <c r="I645" s="31">
        <v>10.00000000000002</v>
      </c>
      <c r="J645" s="31">
        <v>10</v>
      </c>
      <c r="K645" s="253">
        <v>0</v>
      </c>
      <c r="L645" s="31" t="s">
        <v>1155</v>
      </c>
      <c r="M645" s="31" t="s">
        <v>1695</v>
      </c>
      <c r="N645" s="31" t="s">
        <v>1142</v>
      </c>
      <c r="O645" s="31" t="s">
        <v>1703</v>
      </c>
      <c r="P645" s="31" t="s">
        <v>1142</v>
      </c>
      <c r="Q645" s="31" t="s">
        <v>1155</v>
      </c>
      <c r="R645" s="541" t="s">
        <v>1501</v>
      </c>
      <c r="S645" s="48"/>
      <c r="T645" s="31">
        <f t="shared" si="297"/>
        <v>0</v>
      </c>
      <c r="U645" s="615"/>
      <c r="V645" s="615"/>
      <c r="W645" s="48"/>
      <c r="X645" s="31">
        <f t="shared" si="298"/>
        <v>0</v>
      </c>
      <c r="Z645" s="31"/>
      <c r="AA645" s="31">
        <f t="shared" si="304"/>
        <v>0</v>
      </c>
      <c r="AB645" s="31"/>
      <c r="AC645" s="31">
        <f t="shared" si="299"/>
        <v>0</v>
      </c>
      <c r="AD645" s="31"/>
      <c r="AE645" s="31"/>
      <c r="AF645" s="31">
        <f t="shared" si="300"/>
        <v>0</v>
      </c>
      <c r="AG645" s="31">
        <f t="shared" si="301"/>
        <v>0</v>
      </c>
      <c r="AH645" s="31"/>
      <c r="AI645" s="31">
        <f t="shared" si="302"/>
        <v>0</v>
      </c>
      <c r="AJ645" s="31">
        <f t="shared" si="303"/>
        <v>0</v>
      </c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</row>
    <row r="646" spans="2:49" s="306" customFormat="1" ht="13" outlineLevel="1">
      <c r="B646" s="491"/>
      <c r="C646" s="542"/>
      <c r="D646" s="24" t="s">
        <v>1951</v>
      </c>
      <c r="E646" s="542"/>
      <c r="F646" s="497"/>
      <c r="G646" s="362" t="s">
        <v>1395</v>
      </c>
      <c r="H646" s="46" t="s">
        <v>13</v>
      </c>
      <c r="I646" s="31">
        <v>80</v>
      </c>
      <c r="J646" s="31">
        <v>80</v>
      </c>
      <c r="K646" s="253">
        <v>0</v>
      </c>
      <c r="L646" s="31" t="s">
        <v>1703</v>
      </c>
      <c r="M646" s="31" t="s">
        <v>1703</v>
      </c>
      <c r="N646" s="31" t="s">
        <v>1155</v>
      </c>
      <c r="O646" s="31" t="s">
        <v>1155</v>
      </c>
      <c r="P646" s="31" t="s">
        <v>2156</v>
      </c>
      <c r="Q646" s="31" t="s">
        <v>1155</v>
      </c>
      <c r="R646" s="542"/>
      <c r="S646" s="48"/>
      <c r="T646" s="31">
        <f t="shared" si="297"/>
        <v>0</v>
      </c>
      <c r="U646" s="616"/>
      <c r="V646" s="616"/>
      <c r="W646" s="48"/>
      <c r="X646" s="31">
        <f t="shared" si="298"/>
        <v>0</v>
      </c>
      <c r="Z646" s="31"/>
      <c r="AA646" s="31">
        <f t="shared" si="304"/>
        <v>0</v>
      </c>
      <c r="AB646" s="31"/>
      <c r="AC646" s="31">
        <f t="shared" si="299"/>
        <v>0</v>
      </c>
      <c r="AD646" s="31"/>
      <c r="AE646" s="31"/>
      <c r="AF646" s="31">
        <f t="shared" si="300"/>
        <v>0</v>
      </c>
      <c r="AG646" s="31">
        <f t="shared" si="301"/>
        <v>0</v>
      </c>
      <c r="AH646" s="31"/>
      <c r="AI646" s="31">
        <f t="shared" si="302"/>
        <v>0</v>
      </c>
      <c r="AJ646" s="31">
        <f t="shared" si="303"/>
        <v>0</v>
      </c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</row>
    <row r="647" spans="2:49" s="306" customFormat="1" ht="13" outlineLevel="1">
      <c r="B647" s="491"/>
      <c r="C647" s="542"/>
      <c r="D647" s="24" t="s">
        <v>1765</v>
      </c>
      <c r="E647" s="542"/>
      <c r="F647" s="497"/>
      <c r="G647" s="362" t="s">
        <v>1395</v>
      </c>
      <c r="H647" s="46" t="s">
        <v>13</v>
      </c>
      <c r="I647" s="31">
        <v>30</v>
      </c>
      <c r="J647" s="31">
        <v>30</v>
      </c>
      <c r="K647" s="253">
        <v>0</v>
      </c>
      <c r="L647" s="31" t="s">
        <v>1703</v>
      </c>
      <c r="M647" s="31" t="s">
        <v>1703</v>
      </c>
      <c r="N647" s="31" t="s">
        <v>1142</v>
      </c>
      <c r="O647" s="31" t="s">
        <v>1155</v>
      </c>
      <c r="P647" s="31" t="s">
        <v>1708</v>
      </c>
      <c r="Q647" s="31" t="s">
        <v>1155</v>
      </c>
      <c r="R647" s="542"/>
      <c r="S647" s="48"/>
      <c r="T647" s="31">
        <f t="shared" si="297"/>
        <v>0</v>
      </c>
      <c r="U647" s="616"/>
      <c r="V647" s="616"/>
      <c r="W647" s="48"/>
      <c r="X647" s="31">
        <f t="shared" si="298"/>
        <v>0</v>
      </c>
      <c r="Z647" s="31"/>
      <c r="AA647" s="31">
        <f t="shared" si="304"/>
        <v>0</v>
      </c>
      <c r="AB647" s="31"/>
      <c r="AC647" s="31">
        <f t="shared" si="299"/>
        <v>0</v>
      </c>
      <c r="AD647" s="31"/>
      <c r="AE647" s="31"/>
      <c r="AF647" s="31">
        <f t="shared" si="300"/>
        <v>0</v>
      </c>
      <c r="AG647" s="31">
        <f t="shared" si="301"/>
        <v>0</v>
      </c>
      <c r="AH647" s="31"/>
      <c r="AI647" s="31">
        <f t="shared" si="302"/>
        <v>0</v>
      </c>
      <c r="AJ647" s="31">
        <f t="shared" si="303"/>
        <v>0</v>
      </c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</row>
    <row r="648" spans="2:49" s="306" customFormat="1" ht="13" outlineLevel="1">
      <c r="B648" s="492"/>
      <c r="C648" s="543"/>
      <c r="D648" s="24" t="s">
        <v>2048</v>
      </c>
      <c r="E648" s="543"/>
      <c r="F648" s="447"/>
      <c r="G648" s="362" t="s">
        <v>1395</v>
      </c>
      <c r="H648" s="46" t="s">
        <v>24</v>
      </c>
      <c r="I648" s="31">
        <v>10</v>
      </c>
      <c r="J648" s="31">
        <v>250</v>
      </c>
      <c r="K648" s="253">
        <v>0</v>
      </c>
      <c r="L648" s="31" t="s">
        <v>1703</v>
      </c>
      <c r="M648" s="31" t="s">
        <v>1703</v>
      </c>
      <c r="N648" s="31" t="s">
        <v>1142</v>
      </c>
      <c r="O648" s="31" t="s">
        <v>1155</v>
      </c>
      <c r="P648" s="31" t="s">
        <v>2156</v>
      </c>
      <c r="Q648" s="31" t="s">
        <v>1155</v>
      </c>
      <c r="R648" s="543"/>
      <c r="S648" s="48"/>
      <c r="T648" s="31">
        <f t="shared" si="297"/>
        <v>0</v>
      </c>
      <c r="U648" s="617"/>
      <c r="V648" s="617"/>
      <c r="W648" s="48"/>
      <c r="X648" s="31">
        <f t="shared" si="298"/>
        <v>0</v>
      </c>
      <c r="Z648" s="31"/>
      <c r="AA648" s="31">
        <f t="shared" si="304"/>
        <v>0</v>
      </c>
      <c r="AB648" s="31"/>
      <c r="AC648" s="31">
        <f t="shared" si="299"/>
        <v>0</v>
      </c>
      <c r="AD648" s="31"/>
      <c r="AE648" s="31"/>
      <c r="AF648" s="31">
        <f t="shared" si="300"/>
        <v>0</v>
      </c>
      <c r="AG648" s="31">
        <f t="shared" si="301"/>
        <v>0</v>
      </c>
      <c r="AH648" s="31"/>
      <c r="AI648" s="31">
        <f t="shared" si="302"/>
        <v>0</v>
      </c>
      <c r="AJ648" s="31">
        <f t="shared" si="303"/>
        <v>0</v>
      </c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</row>
    <row r="649" spans="2:49" s="306" customFormat="1" ht="13" outlineLevel="1">
      <c r="B649" s="490" t="s">
        <v>307</v>
      </c>
      <c r="C649" s="541" t="s">
        <v>2167</v>
      </c>
      <c r="D649" s="24" t="s">
        <v>1718</v>
      </c>
      <c r="E649" s="541" t="s">
        <v>2168</v>
      </c>
      <c r="F649" s="446">
        <v>43090</v>
      </c>
      <c r="G649" s="362" t="s">
        <v>1395</v>
      </c>
      <c r="H649" s="46" t="s">
        <v>24</v>
      </c>
      <c r="I649" s="31">
        <v>15</v>
      </c>
      <c r="J649" s="48">
        <v>15</v>
      </c>
      <c r="K649" s="253">
        <v>0</v>
      </c>
      <c r="L649" s="31" t="s">
        <v>1155</v>
      </c>
      <c r="M649" s="31" t="s">
        <v>1695</v>
      </c>
      <c r="N649" s="31" t="s">
        <v>1142</v>
      </c>
      <c r="O649" s="31" t="s">
        <v>1703</v>
      </c>
      <c r="P649" s="31" t="s">
        <v>1142</v>
      </c>
      <c r="Q649" s="31" t="s">
        <v>1155</v>
      </c>
      <c r="R649" s="541" t="s">
        <v>1237</v>
      </c>
      <c r="S649" s="48"/>
      <c r="T649" s="31">
        <f t="shared" si="297"/>
        <v>0</v>
      </c>
      <c r="U649" s="615"/>
      <c r="V649" s="615"/>
      <c r="W649" s="48"/>
      <c r="X649" s="31">
        <f t="shared" si="298"/>
        <v>0</v>
      </c>
      <c r="Z649" s="31"/>
      <c r="AA649" s="31">
        <f t="shared" si="304"/>
        <v>0</v>
      </c>
      <c r="AB649" s="31"/>
      <c r="AC649" s="31">
        <f t="shared" si="299"/>
        <v>0</v>
      </c>
      <c r="AD649" s="31"/>
      <c r="AE649" s="31"/>
      <c r="AF649" s="31">
        <f>IFERROR(COUNTIF(#REF!,"S")/(COUNTIF(#REF!,"V")+COUNTIF(#REF!,"S")),0)</f>
        <v>0</v>
      </c>
      <c r="AG649" s="31">
        <f t="shared" si="301"/>
        <v>0</v>
      </c>
      <c r="AH649" s="31"/>
      <c r="AI649" s="31">
        <f t="shared" si="302"/>
        <v>0</v>
      </c>
      <c r="AJ649" s="31">
        <f t="shared" si="303"/>
        <v>0</v>
      </c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</row>
    <row r="650" spans="2:49" s="306" customFormat="1" ht="13" outlineLevel="1">
      <c r="B650" s="491"/>
      <c r="C650" s="542"/>
      <c r="D650" s="24" t="s">
        <v>2169</v>
      </c>
      <c r="E650" s="542"/>
      <c r="F650" s="497"/>
      <c r="G650" s="362" t="s">
        <v>1395</v>
      </c>
      <c r="H650" s="46" t="s">
        <v>13</v>
      </c>
      <c r="I650" s="31">
        <v>5</v>
      </c>
      <c r="J650" s="48">
        <v>5</v>
      </c>
      <c r="K650" s="253">
        <v>0</v>
      </c>
      <c r="L650" s="31" t="s">
        <v>1703</v>
      </c>
      <c r="M650" s="31" t="s">
        <v>1703</v>
      </c>
      <c r="N650" s="31" t="s">
        <v>1142</v>
      </c>
      <c r="O650" s="31" t="s">
        <v>1155</v>
      </c>
      <c r="P650" s="31" t="s">
        <v>2156</v>
      </c>
      <c r="Q650" s="31" t="s">
        <v>1155</v>
      </c>
      <c r="R650" s="542"/>
      <c r="S650" s="48"/>
      <c r="T650" s="31">
        <f t="shared" si="297"/>
        <v>0</v>
      </c>
      <c r="U650" s="616"/>
      <c r="V650" s="616"/>
      <c r="W650" s="48"/>
      <c r="X650" s="31">
        <f t="shared" si="298"/>
        <v>0</v>
      </c>
      <c r="Z650" s="31"/>
      <c r="AA650" s="31">
        <f t="shared" si="304"/>
        <v>0</v>
      </c>
      <c r="AB650" s="31"/>
      <c r="AC650" s="31">
        <f t="shared" si="299"/>
        <v>0</v>
      </c>
      <c r="AD650" s="31"/>
      <c r="AE650" s="31"/>
      <c r="AF650" s="31">
        <f t="shared" ref="AF650:AF655" si="305">IFERROR(COUNTIF(AK449:AT449,"S")/(COUNTIF(AK449:AT449,"V")+COUNTIF(AK449:AT449,"S")),0)</f>
        <v>0</v>
      </c>
      <c r="AG650" s="31">
        <f t="shared" si="301"/>
        <v>0</v>
      </c>
      <c r="AH650" s="31"/>
      <c r="AI650" s="31">
        <f t="shared" si="302"/>
        <v>0</v>
      </c>
      <c r="AJ650" s="31">
        <f t="shared" si="303"/>
        <v>0</v>
      </c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</row>
    <row r="651" spans="2:49" s="306" customFormat="1" ht="13" outlineLevel="1">
      <c r="B651" s="491"/>
      <c r="C651" s="542"/>
      <c r="D651" s="24" t="s">
        <v>2170</v>
      </c>
      <c r="E651" s="542"/>
      <c r="F651" s="497"/>
      <c r="G651" s="362" t="s">
        <v>1395</v>
      </c>
      <c r="H651" s="46" t="s">
        <v>13</v>
      </c>
      <c r="I651" s="31">
        <v>6</v>
      </c>
      <c r="J651" s="48">
        <v>24</v>
      </c>
      <c r="K651" s="253">
        <v>0</v>
      </c>
      <c r="L651" s="31" t="s">
        <v>1703</v>
      </c>
      <c r="M651" s="31" t="s">
        <v>1703</v>
      </c>
      <c r="N651" s="31" t="s">
        <v>1142</v>
      </c>
      <c r="O651" s="31" t="s">
        <v>1155</v>
      </c>
      <c r="P651" s="31" t="s">
        <v>1708</v>
      </c>
      <c r="Q651" s="31" t="s">
        <v>1155</v>
      </c>
      <c r="R651" s="542"/>
      <c r="S651" s="48"/>
      <c r="T651" s="31">
        <f t="shared" si="297"/>
        <v>0</v>
      </c>
      <c r="U651" s="616"/>
      <c r="V651" s="616"/>
      <c r="W651" s="48"/>
      <c r="X651" s="31">
        <f t="shared" si="298"/>
        <v>0</v>
      </c>
      <c r="Z651" s="31"/>
      <c r="AA651" s="31">
        <f t="shared" si="304"/>
        <v>0</v>
      </c>
      <c r="AB651" s="31"/>
      <c r="AC651" s="31">
        <f t="shared" si="299"/>
        <v>0</v>
      </c>
      <c r="AD651" s="31"/>
      <c r="AE651" s="31"/>
      <c r="AF651" s="31">
        <f t="shared" si="305"/>
        <v>0</v>
      </c>
      <c r="AG651" s="31">
        <f t="shared" si="301"/>
        <v>0</v>
      </c>
      <c r="AH651" s="31"/>
      <c r="AI651" s="31">
        <f t="shared" si="302"/>
        <v>0</v>
      </c>
      <c r="AJ651" s="31">
        <f t="shared" si="303"/>
        <v>0</v>
      </c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</row>
    <row r="652" spans="2:49" s="306" customFormat="1" ht="13" outlineLevel="1">
      <c r="B652" s="491"/>
      <c r="C652" s="542"/>
      <c r="D652" s="24" t="s">
        <v>2094</v>
      </c>
      <c r="E652" s="542"/>
      <c r="F652" s="497"/>
      <c r="G652" s="362" t="s">
        <v>1395</v>
      </c>
      <c r="H652" s="46" t="s">
        <v>13</v>
      </c>
      <c r="I652" s="31">
        <v>20</v>
      </c>
      <c r="J652" s="48">
        <v>200</v>
      </c>
      <c r="K652" s="253">
        <v>0</v>
      </c>
      <c r="L652" s="31" t="s">
        <v>1703</v>
      </c>
      <c r="M652" s="31" t="s">
        <v>1703</v>
      </c>
      <c r="N652" s="31" t="s">
        <v>1142</v>
      </c>
      <c r="O652" s="31" t="s">
        <v>1155</v>
      </c>
      <c r="P652" s="31" t="s">
        <v>2156</v>
      </c>
      <c r="Q652" s="31" t="s">
        <v>1155</v>
      </c>
      <c r="R652" s="542"/>
      <c r="S652" s="48"/>
      <c r="T652" s="31">
        <f t="shared" si="297"/>
        <v>0</v>
      </c>
      <c r="U652" s="616"/>
      <c r="V652" s="616"/>
      <c r="W652" s="48"/>
      <c r="X652" s="31">
        <f t="shared" si="298"/>
        <v>0</v>
      </c>
      <c r="Z652" s="31"/>
      <c r="AA652" s="31">
        <f t="shared" si="304"/>
        <v>0</v>
      </c>
      <c r="AB652" s="31"/>
      <c r="AC652" s="31">
        <f t="shared" si="299"/>
        <v>0</v>
      </c>
      <c r="AD652" s="31"/>
      <c r="AE652" s="31"/>
      <c r="AF652" s="31">
        <f t="shared" si="305"/>
        <v>0</v>
      </c>
      <c r="AG652" s="31">
        <f t="shared" si="301"/>
        <v>0</v>
      </c>
      <c r="AH652" s="31"/>
      <c r="AI652" s="31">
        <f t="shared" si="302"/>
        <v>0</v>
      </c>
      <c r="AJ652" s="31">
        <f t="shared" si="303"/>
        <v>0</v>
      </c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</row>
    <row r="653" spans="2:49" s="306" customFormat="1" ht="13" outlineLevel="1">
      <c r="B653" s="492"/>
      <c r="C653" s="543"/>
      <c r="D653" s="24" t="s">
        <v>2171</v>
      </c>
      <c r="E653" s="543"/>
      <c r="F653" s="447"/>
      <c r="G653" s="362" t="s">
        <v>1395</v>
      </c>
      <c r="H653" s="46" t="s">
        <v>13</v>
      </c>
      <c r="I653" s="31">
        <v>60</v>
      </c>
      <c r="J653" s="48">
        <v>80</v>
      </c>
      <c r="K653" s="253">
        <v>0</v>
      </c>
      <c r="L653" s="31" t="s">
        <v>1703</v>
      </c>
      <c r="M653" s="31" t="s">
        <v>1703</v>
      </c>
      <c r="N653" s="31" t="s">
        <v>1142</v>
      </c>
      <c r="O653" s="31" t="s">
        <v>1155</v>
      </c>
      <c r="P653" s="31" t="s">
        <v>1708</v>
      </c>
      <c r="Q653" s="31" t="s">
        <v>1155</v>
      </c>
      <c r="R653" s="543"/>
      <c r="S653" s="48"/>
      <c r="T653" s="31">
        <f t="shared" si="297"/>
        <v>0</v>
      </c>
      <c r="U653" s="617"/>
      <c r="V653" s="617"/>
      <c r="W653" s="48"/>
      <c r="X653" s="31">
        <f t="shared" si="298"/>
        <v>0</v>
      </c>
      <c r="Z653" s="31"/>
      <c r="AA653" s="31">
        <f t="shared" si="304"/>
        <v>0</v>
      </c>
      <c r="AB653" s="31"/>
      <c r="AC653" s="31">
        <f t="shared" si="299"/>
        <v>0</v>
      </c>
      <c r="AD653" s="31"/>
      <c r="AE653" s="31"/>
      <c r="AF653" s="31">
        <f t="shared" si="305"/>
        <v>0</v>
      </c>
      <c r="AG653" s="31">
        <f t="shared" si="301"/>
        <v>0</v>
      </c>
      <c r="AH653" s="31"/>
      <c r="AI653" s="31">
        <f t="shared" si="302"/>
        <v>0</v>
      </c>
      <c r="AJ653" s="31">
        <f t="shared" si="303"/>
        <v>0</v>
      </c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</row>
    <row r="654" spans="2:49" s="306" customFormat="1" ht="13" outlineLevel="1">
      <c r="B654" s="490" t="s">
        <v>945</v>
      </c>
      <c r="C654" s="541" t="s">
        <v>2172</v>
      </c>
      <c r="D654" s="24" t="s">
        <v>2161</v>
      </c>
      <c r="E654" s="541" t="s">
        <v>1498</v>
      </c>
      <c r="F654" s="446">
        <v>43798</v>
      </c>
      <c r="G654" s="362" t="s">
        <v>1395</v>
      </c>
      <c r="H654" s="46" t="s">
        <v>13</v>
      </c>
      <c r="I654" s="31">
        <v>10</v>
      </c>
      <c r="J654" s="31">
        <v>10</v>
      </c>
      <c r="K654" s="253">
        <v>0</v>
      </c>
      <c r="L654" s="31" t="s">
        <v>1155</v>
      </c>
      <c r="M654" s="31" t="s">
        <v>2061</v>
      </c>
      <c r="N654" s="31" t="s">
        <v>1142</v>
      </c>
      <c r="O654" s="31" t="s">
        <v>1703</v>
      </c>
      <c r="P654" s="31" t="s">
        <v>1142</v>
      </c>
      <c r="Q654" s="31" t="s">
        <v>1155</v>
      </c>
      <c r="R654" s="541" t="s">
        <v>1237</v>
      </c>
      <c r="S654" s="48"/>
      <c r="T654" s="31">
        <f t="shared" si="297"/>
        <v>0</v>
      </c>
      <c r="U654" s="615"/>
      <c r="V654" s="615"/>
      <c r="W654" s="48"/>
      <c r="X654" s="31">
        <f t="shared" si="298"/>
        <v>0</v>
      </c>
      <c r="Z654" s="31"/>
      <c r="AA654" s="31">
        <f t="shared" si="304"/>
        <v>0</v>
      </c>
      <c r="AB654" s="31"/>
      <c r="AC654" s="31">
        <f t="shared" si="299"/>
        <v>0</v>
      </c>
      <c r="AD654" s="31"/>
      <c r="AE654" s="31"/>
      <c r="AF654" s="31">
        <f t="shared" si="305"/>
        <v>0</v>
      </c>
      <c r="AG654" s="31">
        <f t="shared" si="301"/>
        <v>0</v>
      </c>
      <c r="AH654" s="31"/>
      <c r="AI654" s="31">
        <f t="shared" si="302"/>
        <v>0</v>
      </c>
      <c r="AJ654" s="31">
        <f t="shared" si="303"/>
        <v>0</v>
      </c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</row>
    <row r="655" spans="2:49" s="306" customFormat="1" ht="13" outlineLevel="1">
      <c r="B655" s="491"/>
      <c r="C655" s="542"/>
      <c r="D655" s="24" t="s">
        <v>2173</v>
      </c>
      <c r="E655" s="542"/>
      <c r="F655" s="497"/>
      <c r="G655" s="362" t="s">
        <v>1395</v>
      </c>
      <c r="H655" s="46" t="s">
        <v>13</v>
      </c>
      <c r="I655" s="31">
        <v>5</v>
      </c>
      <c r="J655" s="48">
        <v>5</v>
      </c>
      <c r="K655" s="253">
        <v>0</v>
      </c>
      <c r="L655" s="31" t="s">
        <v>1703</v>
      </c>
      <c r="M655" s="31" t="s">
        <v>1703</v>
      </c>
      <c r="N655" s="31" t="s">
        <v>1142</v>
      </c>
      <c r="O655" s="31" t="s">
        <v>1155</v>
      </c>
      <c r="P655" s="31" t="s">
        <v>1708</v>
      </c>
      <c r="Q655" s="31" t="s">
        <v>1155</v>
      </c>
      <c r="R655" s="542"/>
      <c r="S655" s="48"/>
      <c r="T655" s="31">
        <f t="shared" si="297"/>
        <v>0</v>
      </c>
      <c r="U655" s="616"/>
      <c r="V655" s="616"/>
      <c r="W655" s="48"/>
      <c r="X655" s="31">
        <f t="shared" si="298"/>
        <v>0</v>
      </c>
      <c r="Z655" s="31"/>
      <c r="AA655" s="31">
        <f t="shared" si="304"/>
        <v>0</v>
      </c>
      <c r="AB655" s="31"/>
      <c r="AC655" s="31">
        <f t="shared" si="299"/>
        <v>0</v>
      </c>
      <c r="AD655" s="31"/>
      <c r="AE655" s="31"/>
      <c r="AF655" s="31">
        <f t="shared" si="305"/>
        <v>0</v>
      </c>
      <c r="AG655" s="31">
        <f t="shared" si="301"/>
        <v>0</v>
      </c>
      <c r="AH655" s="31"/>
      <c r="AI655" s="31">
        <f t="shared" si="302"/>
        <v>0</v>
      </c>
      <c r="AJ655" s="31">
        <f t="shared" si="303"/>
        <v>0</v>
      </c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</row>
    <row r="656" spans="2:49" s="306" customFormat="1" ht="13" outlineLevel="1">
      <c r="B656" s="491"/>
      <c r="C656" s="542"/>
      <c r="D656" s="24" t="s">
        <v>2708</v>
      </c>
      <c r="E656" s="542"/>
      <c r="F656" s="497"/>
      <c r="G656" s="362" t="s">
        <v>1395</v>
      </c>
      <c r="H656" s="46" t="s">
        <v>13</v>
      </c>
      <c r="I656" s="31">
        <v>15</v>
      </c>
      <c r="J656" s="48">
        <v>15</v>
      </c>
      <c r="K656" s="253">
        <v>0</v>
      </c>
      <c r="L656" s="173"/>
      <c r="M656" s="173"/>
      <c r="N656" s="173"/>
      <c r="O656" s="173"/>
      <c r="P656" s="173"/>
      <c r="Q656" s="173"/>
      <c r="R656" s="542"/>
      <c r="S656" s="48"/>
      <c r="T656" s="31">
        <f t="shared" si="297"/>
        <v>0</v>
      </c>
      <c r="U656" s="616"/>
      <c r="V656" s="616"/>
      <c r="W656" s="48"/>
      <c r="X656" s="31">
        <f t="shared" si="298"/>
        <v>0</v>
      </c>
      <c r="Z656" s="31"/>
      <c r="AA656" s="31">
        <f t="shared" si="304"/>
        <v>0</v>
      </c>
      <c r="AB656" s="31"/>
      <c r="AC656" s="31">
        <f t="shared" si="299"/>
        <v>0</v>
      </c>
      <c r="AD656" s="31"/>
      <c r="AE656" s="31"/>
      <c r="AF656" s="31">
        <f>IFERROR(COUNTIF(AK454:AT454,"S")/(COUNTIF(AK454:AT454,"V")+COUNTIF(AK454:AT454,"S")),0)</f>
        <v>0</v>
      </c>
      <c r="AG656" s="31">
        <f t="shared" si="301"/>
        <v>0</v>
      </c>
      <c r="AH656" s="31"/>
      <c r="AI656" s="31">
        <f t="shared" si="302"/>
        <v>0</v>
      </c>
      <c r="AJ656" s="31">
        <f t="shared" si="303"/>
        <v>0</v>
      </c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</row>
    <row r="657" spans="2:49" s="306" customFormat="1" ht="13" outlineLevel="1">
      <c r="B657" s="491"/>
      <c r="C657" s="542"/>
      <c r="D657" s="24" t="s">
        <v>2707</v>
      </c>
      <c r="E657" s="542"/>
      <c r="F657" s="497"/>
      <c r="G657" s="362" t="s">
        <v>1395</v>
      </c>
      <c r="H657" s="46" t="s">
        <v>13</v>
      </c>
      <c r="I657" s="31">
        <v>20</v>
      </c>
      <c r="J657" s="48">
        <v>20</v>
      </c>
      <c r="K657" s="253">
        <v>0</v>
      </c>
      <c r="L657" s="173"/>
      <c r="M657" s="173"/>
      <c r="N657" s="173"/>
      <c r="O657" s="173"/>
      <c r="P657" s="173"/>
      <c r="Q657" s="173"/>
      <c r="R657" s="542"/>
      <c r="S657" s="48"/>
      <c r="T657" s="31">
        <f t="shared" ref="T657:T658" si="306">SUMIF(S657,"Y",I657)</f>
        <v>0</v>
      </c>
      <c r="U657" s="616"/>
      <c r="V657" s="616"/>
      <c r="W657" s="48"/>
      <c r="X657" s="31">
        <f t="shared" ref="X657:X658" si="307">T657*W657</f>
        <v>0</v>
      </c>
      <c r="Z657" s="31"/>
      <c r="AA657" s="31">
        <f t="shared" ref="AA657:AA658" si="308">SUMIF(Z657,"Y",K657)*W657</f>
        <v>0</v>
      </c>
      <c r="AB657" s="31"/>
      <c r="AC657" s="31">
        <f t="shared" ref="AC657:AC658" si="309">(I657-AA657)*COUNTIF(AK657:AT657,"L")</f>
        <v>0</v>
      </c>
      <c r="AD657" s="31"/>
      <c r="AE657" s="31"/>
      <c r="AF657" s="31">
        <f>IFERROR(COUNTIF(AK455:AT455,"S")/(COUNTIF(AK455:AT455,"V")+COUNTIF(AK455:AT455,"S")),0)</f>
        <v>0</v>
      </c>
      <c r="AG657" s="31">
        <f t="shared" ref="AG657:AG658" si="310">(X657-AA657-AC657)*AF657</f>
        <v>0</v>
      </c>
      <c r="AH657" s="31"/>
      <c r="AI657" s="31">
        <f t="shared" ref="AI657:AI658" si="311">COUNTIF(AK657:AT657,"V")</f>
        <v>0</v>
      </c>
      <c r="AJ657" s="31">
        <f t="shared" ref="AJ657:AJ658" si="312">X657-AA657-AC657-AG657</f>
        <v>0</v>
      </c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</row>
    <row r="658" spans="2:49" s="306" customFormat="1" ht="13" outlineLevel="1">
      <c r="B658" s="491"/>
      <c r="C658" s="542"/>
      <c r="D658" s="24" t="s">
        <v>2174</v>
      </c>
      <c r="E658" s="542"/>
      <c r="F658" s="497"/>
      <c r="G658" s="362" t="s">
        <v>1395</v>
      </c>
      <c r="H658" s="46" t="s">
        <v>13</v>
      </c>
      <c r="I658" s="31">
        <v>150</v>
      </c>
      <c r="J658" s="48">
        <v>0</v>
      </c>
      <c r="K658" s="253">
        <v>0</v>
      </c>
      <c r="L658" s="31" t="s">
        <v>1139</v>
      </c>
      <c r="M658" s="31" t="s">
        <v>1139</v>
      </c>
      <c r="N658" s="31" t="s">
        <v>1139</v>
      </c>
      <c r="O658" s="31" t="s">
        <v>1139</v>
      </c>
      <c r="P658" s="31" t="s">
        <v>1140</v>
      </c>
      <c r="Q658" s="31" t="s">
        <v>1139</v>
      </c>
      <c r="R658" s="542"/>
      <c r="S658" s="48"/>
      <c r="T658" s="31">
        <f t="shared" si="306"/>
        <v>0</v>
      </c>
      <c r="U658" s="616"/>
      <c r="V658" s="616"/>
      <c r="W658" s="48"/>
      <c r="X658" s="31">
        <f t="shared" si="307"/>
        <v>0</v>
      </c>
      <c r="Z658" s="31"/>
      <c r="AA658" s="31">
        <f t="shared" si="308"/>
        <v>0</v>
      </c>
      <c r="AB658" s="31"/>
      <c r="AC658" s="31">
        <f t="shared" si="309"/>
        <v>0</v>
      </c>
      <c r="AD658" s="31"/>
      <c r="AE658" s="31"/>
      <c r="AF658" s="31">
        <f>IFERROR(COUNTIF(AK458:AT458,"S")/(COUNTIF(AK458:AT458,"V")+COUNTIF(AK458:AT458,"S")),0)</f>
        <v>0</v>
      </c>
      <c r="AG658" s="31">
        <f t="shared" si="310"/>
        <v>0</v>
      </c>
      <c r="AH658" s="31"/>
      <c r="AI658" s="31">
        <f t="shared" si="311"/>
        <v>0</v>
      </c>
      <c r="AJ658" s="31">
        <f t="shared" si="312"/>
        <v>0</v>
      </c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</row>
    <row r="659" spans="2:49" s="306" customFormat="1" ht="13" outlineLevel="1">
      <c r="B659" s="491"/>
      <c r="C659" s="542"/>
      <c r="D659" s="24" t="s">
        <v>2175</v>
      </c>
      <c r="E659" s="542"/>
      <c r="F659" s="497"/>
      <c r="G659" s="362" t="s">
        <v>1395</v>
      </c>
      <c r="H659" s="46" t="s">
        <v>13</v>
      </c>
      <c r="I659" s="31">
        <v>150</v>
      </c>
      <c r="J659" s="48">
        <v>150</v>
      </c>
      <c r="K659" s="253">
        <v>0</v>
      </c>
      <c r="L659" s="31" t="s">
        <v>1703</v>
      </c>
      <c r="M659" s="31" t="s">
        <v>1703</v>
      </c>
      <c r="N659" s="31" t="s">
        <v>1142</v>
      </c>
      <c r="O659" s="31" t="s">
        <v>1155</v>
      </c>
      <c r="P659" s="31" t="s">
        <v>1708</v>
      </c>
      <c r="Q659" s="31" t="s">
        <v>1155</v>
      </c>
      <c r="R659" s="542"/>
      <c r="S659" s="48"/>
      <c r="T659" s="31">
        <f t="shared" si="297"/>
        <v>0</v>
      </c>
      <c r="U659" s="616"/>
      <c r="V659" s="616"/>
      <c r="W659" s="48"/>
      <c r="X659" s="31">
        <f t="shared" si="298"/>
        <v>0</v>
      </c>
      <c r="Z659" s="31"/>
      <c r="AA659" s="31">
        <f t="shared" si="304"/>
        <v>0</v>
      </c>
      <c r="AB659" s="31"/>
      <c r="AC659" s="31">
        <f t="shared" si="299"/>
        <v>0</v>
      </c>
      <c r="AD659" s="31"/>
      <c r="AE659" s="31"/>
      <c r="AF659" s="31">
        <f>IFERROR(COUNTIF(AK456:AT456,"S")/(COUNTIF(AK456:AT456,"V")+COUNTIF(AK456:AT456,"S")),0)</f>
        <v>0</v>
      </c>
      <c r="AG659" s="31">
        <f t="shared" si="301"/>
        <v>0</v>
      </c>
      <c r="AH659" s="31"/>
      <c r="AI659" s="31">
        <f t="shared" si="302"/>
        <v>0</v>
      </c>
      <c r="AJ659" s="31">
        <f t="shared" si="303"/>
        <v>0</v>
      </c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</row>
    <row r="660" spans="2:49" s="306" customFormat="1" ht="13" outlineLevel="1">
      <c r="B660" s="491"/>
      <c r="C660" s="542"/>
      <c r="D660" s="24" t="s">
        <v>2176</v>
      </c>
      <c r="E660" s="542"/>
      <c r="F660" s="497"/>
      <c r="G660" s="362" t="s">
        <v>1395</v>
      </c>
      <c r="H660" s="46" t="s">
        <v>13</v>
      </c>
      <c r="I660" s="31">
        <v>20</v>
      </c>
      <c r="J660" s="48">
        <v>20</v>
      </c>
      <c r="K660" s="253">
        <v>0</v>
      </c>
      <c r="L660" s="31" t="s">
        <v>1703</v>
      </c>
      <c r="M660" s="31" t="s">
        <v>1703</v>
      </c>
      <c r="N660" s="31" t="s">
        <v>1155</v>
      </c>
      <c r="O660" s="31" t="s">
        <v>1155</v>
      </c>
      <c r="P660" s="31" t="s">
        <v>2156</v>
      </c>
      <c r="Q660" s="31" t="s">
        <v>1155</v>
      </c>
      <c r="R660" s="542"/>
      <c r="S660" s="48"/>
      <c r="T660" s="31">
        <f t="shared" si="297"/>
        <v>0</v>
      </c>
      <c r="U660" s="616"/>
      <c r="V660" s="616"/>
      <c r="W660" s="48"/>
      <c r="X660" s="31">
        <f t="shared" si="298"/>
        <v>0</v>
      </c>
      <c r="Z660" s="31"/>
      <c r="AA660" s="31">
        <f t="shared" si="304"/>
        <v>0</v>
      </c>
      <c r="AB660" s="31"/>
      <c r="AC660" s="31">
        <f t="shared" si="299"/>
        <v>0</v>
      </c>
      <c r="AD660" s="31"/>
      <c r="AE660" s="31"/>
      <c r="AF660" s="31">
        <f>IFERROR(COUNTIF(#REF!,"S")/(COUNTIF(#REF!,"V")+COUNTIF(#REF!,"S")),0)</f>
        <v>0</v>
      </c>
      <c r="AG660" s="31">
        <f t="shared" si="301"/>
        <v>0</v>
      </c>
      <c r="AH660" s="31"/>
      <c r="AI660" s="31">
        <f t="shared" si="302"/>
        <v>0</v>
      </c>
      <c r="AJ660" s="31">
        <f t="shared" si="303"/>
        <v>0</v>
      </c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</row>
    <row r="661" spans="2:49" s="306" customFormat="1" ht="13" outlineLevel="1">
      <c r="B661" s="491"/>
      <c r="C661" s="542"/>
      <c r="D661" s="24" t="s">
        <v>2177</v>
      </c>
      <c r="E661" s="542"/>
      <c r="F661" s="497"/>
      <c r="G661" s="362" t="s">
        <v>1395</v>
      </c>
      <c r="H661" s="46" t="s">
        <v>13</v>
      </c>
      <c r="I661" s="31">
        <v>30</v>
      </c>
      <c r="J661" s="48">
        <v>30</v>
      </c>
      <c r="K661" s="253">
        <v>0</v>
      </c>
      <c r="L661" s="31" t="s">
        <v>1703</v>
      </c>
      <c r="M661" s="31" t="s">
        <v>1703</v>
      </c>
      <c r="N661" s="31" t="s">
        <v>1155</v>
      </c>
      <c r="O661" s="31" t="s">
        <v>1155</v>
      </c>
      <c r="P661" s="31" t="s">
        <v>1708</v>
      </c>
      <c r="Q661" s="31" t="s">
        <v>1155</v>
      </c>
      <c r="R661" s="542"/>
      <c r="S661" s="48"/>
      <c r="T661" s="31">
        <f t="shared" si="297"/>
        <v>0</v>
      </c>
      <c r="U661" s="616"/>
      <c r="V661" s="616"/>
      <c r="W661" s="48"/>
      <c r="X661" s="31">
        <f t="shared" si="298"/>
        <v>0</v>
      </c>
      <c r="Z661" s="31"/>
      <c r="AA661" s="31">
        <f t="shared" si="304"/>
        <v>0</v>
      </c>
      <c r="AB661" s="31"/>
      <c r="AC661" s="31">
        <f t="shared" si="299"/>
        <v>0</v>
      </c>
      <c r="AD661" s="31"/>
      <c r="AE661" s="31"/>
      <c r="AF661" s="31">
        <f>IFERROR(COUNTIF(AK457:AT457,"S")/(COUNTIF(AK457:AT457,"V")+COUNTIF(AK457:AT457,"S")),0)</f>
        <v>0</v>
      </c>
      <c r="AG661" s="31">
        <f t="shared" si="301"/>
        <v>0</v>
      </c>
      <c r="AH661" s="31"/>
      <c r="AI661" s="31">
        <f t="shared" si="302"/>
        <v>0</v>
      </c>
      <c r="AJ661" s="31">
        <f t="shared" si="303"/>
        <v>0</v>
      </c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</row>
    <row r="662" spans="2:49" s="306" customFormat="1" ht="13" outlineLevel="1">
      <c r="B662" s="491"/>
      <c r="C662" s="542"/>
      <c r="D662" s="14" t="s">
        <v>1765</v>
      </c>
      <c r="E662" s="542"/>
      <c r="F662" s="497"/>
      <c r="G662" s="362" t="s">
        <v>1395</v>
      </c>
      <c r="H662" s="46" t="s">
        <v>13</v>
      </c>
      <c r="I662" s="31">
        <v>90</v>
      </c>
      <c r="J662" s="48">
        <v>90</v>
      </c>
      <c r="K662" s="253">
        <v>0</v>
      </c>
      <c r="L662" s="31" t="s">
        <v>1703</v>
      </c>
      <c r="M662" s="31" t="s">
        <v>1703</v>
      </c>
      <c r="N662" s="31" t="s">
        <v>1142</v>
      </c>
      <c r="O662" s="31" t="s">
        <v>1155</v>
      </c>
      <c r="P662" s="31" t="s">
        <v>2156</v>
      </c>
      <c r="Q662" s="31" t="s">
        <v>1140</v>
      </c>
      <c r="R662" s="542"/>
      <c r="S662" s="48"/>
      <c r="T662" s="31">
        <f t="shared" si="297"/>
        <v>0</v>
      </c>
      <c r="U662" s="616"/>
      <c r="V662" s="616"/>
      <c r="W662" s="48"/>
      <c r="X662" s="31">
        <f t="shared" si="298"/>
        <v>0</v>
      </c>
      <c r="Z662" s="31"/>
      <c r="AA662" s="31">
        <f t="shared" si="304"/>
        <v>0</v>
      </c>
      <c r="AB662" s="31"/>
      <c r="AC662" s="31">
        <f t="shared" si="299"/>
        <v>0</v>
      </c>
      <c r="AD662" s="31"/>
      <c r="AE662" s="31"/>
      <c r="AF662" s="31">
        <f>IFERROR(COUNTIF(AK458:AT458,"S")/(COUNTIF(AK458:AT458,"V")+COUNTIF(AK458:AT458,"S")),0)</f>
        <v>0</v>
      </c>
      <c r="AG662" s="31">
        <f t="shared" si="301"/>
        <v>0</v>
      </c>
      <c r="AH662" s="31"/>
      <c r="AI662" s="31">
        <f t="shared" si="302"/>
        <v>0</v>
      </c>
      <c r="AJ662" s="31">
        <f t="shared" si="303"/>
        <v>0</v>
      </c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</row>
    <row r="663" spans="2:49" s="306" customFormat="1" ht="13" outlineLevel="1">
      <c r="B663" s="491"/>
      <c r="C663" s="542"/>
      <c r="D663" s="14" t="s">
        <v>2178</v>
      </c>
      <c r="E663" s="542"/>
      <c r="F663" s="497"/>
      <c r="G663" s="362" t="s">
        <v>1395</v>
      </c>
      <c r="H663" s="46" t="s">
        <v>13</v>
      </c>
      <c r="I663" s="31">
        <v>30</v>
      </c>
      <c r="J663" s="48">
        <v>30</v>
      </c>
      <c r="K663" s="253">
        <v>0</v>
      </c>
      <c r="L663" s="31" t="s">
        <v>1703</v>
      </c>
      <c r="M663" s="31" t="s">
        <v>1703</v>
      </c>
      <c r="N663" s="31" t="s">
        <v>1142</v>
      </c>
      <c r="O663" s="31" t="s">
        <v>1155</v>
      </c>
      <c r="P663" s="31" t="s">
        <v>1708</v>
      </c>
      <c r="Q663" s="31" t="s">
        <v>1155</v>
      </c>
      <c r="R663" s="542"/>
      <c r="S663" s="48"/>
      <c r="T663" s="31">
        <f t="shared" si="297"/>
        <v>0</v>
      </c>
      <c r="U663" s="616"/>
      <c r="V663" s="616"/>
      <c r="W663" s="48"/>
      <c r="X663" s="31">
        <f t="shared" si="298"/>
        <v>0</v>
      </c>
      <c r="Z663" s="31"/>
      <c r="AA663" s="31">
        <f t="shared" si="304"/>
        <v>0</v>
      </c>
      <c r="AB663" s="31"/>
      <c r="AC663" s="31">
        <f t="shared" si="299"/>
        <v>0</v>
      </c>
      <c r="AD663" s="31"/>
      <c r="AE663" s="31"/>
      <c r="AF663" s="31">
        <f>IFERROR(COUNTIF(AK459:AT459,"S")/(COUNTIF(AK459:AT459,"V")+COUNTIF(AK459:AT459,"S")),0)</f>
        <v>0</v>
      </c>
      <c r="AG663" s="31">
        <f t="shared" si="301"/>
        <v>0</v>
      </c>
      <c r="AH663" s="31"/>
      <c r="AI663" s="31">
        <f t="shared" si="302"/>
        <v>0</v>
      </c>
      <c r="AJ663" s="31">
        <f t="shared" si="303"/>
        <v>0</v>
      </c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</row>
    <row r="664" spans="2:49" s="306" customFormat="1" ht="13" outlineLevel="1">
      <c r="B664" s="492"/>
      <c r="C664" s="543"/>
      <c r="D664" s="14" t="s">
        <v>454</v>
      </c>
      <c r="E664" s="543"/>
      <c r="F664" s="447"/>
      <c r="G664" s="362" t="s">
        <v>1395</v>
      </c>
      <c r="H664" s="46" t="s">
        <v>24</v>
      </c>
      <c r="I664" s="31">
        <v>10</v>
      </c>
      <c r="J664" s="48">
        <v>970</v>
      </c>
      <c r="K664" s="253">
        <v>0</v>
      </c>
      <c r="L664" s="31" t="s">
        <v>1703</v>
      </c>
      <c r="M664" s="31" t="s">
        <v>1703</v>
      </c>
      <c r="N664" s="31" t="s">
        <v>1142</v>
      </c>
      <c r="O664" s="31" t="s">
        <v>1155</v>
      </c>
      <c r="P664" s="31" t="s">
        <v>2156</v>
      </c>
      <c r="Q664" s="31" t="s">
        <v>1140</v>
      </c>
      <c r="R664" s="543"/>
      <c r="S664" s="48"/>
      <c r="T664" s="31">
        <f t="shared" si="297"/>
        <v>0</v>
      </c>
      <c r="U664" s="617"/>
      <c r="V664" s="617"/>
      <c r="W664" s="48"/>
      <c r="X664" s="31">
        <f t="shared" si="298"/>
        <v>0</v>
      </c>
      <c r="Z664" s="31"/>
      <c r="AA664" s="31">
        <f t="shared" si="304"/>
        <v>0</v>
      </c>
      <c r="AB664" s="31"/>
      <c r="AC664" s="31">
        <f t="shared" si="299"/>
        <v>0</v>
      </c>
      <c r="AD664" s="31"/>
      <c r="AE664" s="31"/>
      <c r="AF664" s="31">
        <f>IFERROR(COUNTIF(AK460:AT460,"S")/(COUNTIF(AK460:AT460,"V")+COUNTIF(AK460:AT460,"S")),0)</f>
        <v>0</v>
      </c>
      <c r="AG664" s="31">
        <f t="shared" si="301"/>
        <v>0</v>
      </c>
      <c r="AH664" s="31"/>
      <c r="AI664" s="31">
        <f t="shared" si="302"/>
        <v>0</v>
      </c>
      <c r="AJ664" s="31">
        <f t="shared" si="303"/>
        <v>0</v>
      </c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</row>
    <row r="665" spans="2:49" s="306" customFormat="1" ht="13" outlineLevel="1">
      <c r="B665" s="490" t="s">
        <v>1492</v>
      </c>
      <c r="C665" s="656" t="s">
        <v>2179</v>
      </c>
      <c r="D665" s="14" t="s">
        <v>2709</v>
      </c>
      <c r="E665" s="650" t="s">
        <v>2180</v>
      </c>
      <c r="F665" s="547">
        <v>43698</v>
      </c>
      <c r="G665" s="26" t="s">
        <v>12</v>
      </c>
      <c r="H665" s="46"/>
      <c r="I665" s="31">
        <v>10</v>
      </c>
      <c r="J665" s="31">
        <v>10</v>
      </c>
      <c r="K665" s="253">
        <v>0</v>
      </c>
      <c r="L665" s="173"/>
      <c r="M665" s="173"/>
      <c r="N665" s="173"/>
      <c r="O665" s="173"/>
      <c r="P665" s="173"/>
      <c r="Q665" s="173"/>
      <c r="R665" s="55"/>
      <c r="S665" s="48"/>
      <c r="T665" s="31">
        <f t="shared" si="297"/>
        <v>0</v>
      </c>
      <c r="U665" s="48"/>
      <c r="V665" s="48"/>
      <c r="W665" s="48"/>
      <c r="X665" s="31">
        <f t="shared" si="298"/>
        <v>0</v>
      </c>
      <c r="Z665" s="31"/>
      <c r="AA665" s="31">
        <f t="shared" si="304"/>
        <v>0</v>
      </c>
      <c r="AB665" s="31"/>
      <c r="AC665" s="31">
        <f t="shared" si="299"/>
        <v>0</v>
      </c>
      <c r="AD665" s="31"/>
      <c r="AE665" s="31"/>
      <c r="AF665" s="31">
        <f>IFERROR(COUNTIF(AK471:AT471,"S")/(COUNTIF(AK471:AT471,"V")+COUNTIF(AK471:AT471,"S")),0)</f>
        <v>0</v>
      </c>
      <c r="AG665" s="31">
        <f t="shared" si="301"/>
        <v>0</v>
      </c>
      <c r="AH665" s="31"/>
      <c r="AI665" s="31">
        <f t="shared" si="302"/>
        <v>0</v>
      </c>
      <c r="AJ665" s="31">
        <f t="shared" si="303"/>
        <v>0</v>
      </c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</row>
    <row r="666" spans="2:49" s="306" customFormat="1" ht="13" outlineLevel="1">
      <c r="B666" s="491"/>
      <c r="C666" s="657"/>
      <c r="D666" s="14" t="s">
        <v>2710</v>
      </c>
      <c r="E666" s="651"/>
      <c r="F666" s="548"/>
      <c r="G666" s="26" t="s">
        <v>12</v>
      </c>
      <c r="H666" s="46"/>
      <c r="I666" s="31">
        <v>10</v>
      </c>
      <c r="J666" s="31">
        <v>10</v>
      </c>
      <c r="K666" s="253">
        <v>0</v>
      </c>
      <c r="L666" s="173"/>
      <c r="M666" s="173"/>
      <c r="N666" s="173"/>
      <c r="O666" s="173"/>
      <c r="P666" s="173"/>
      <c r="Q666" s="173"/>
      <c r="R666" s="55"/>
      <c r="S666" s="48"/>
      <c r="T666" s="31">
        <f t="shared" ref="T666:T667" si="313">SUMIF(S666,"Y",I666)</f>
        <v>0</v>
      </c>
      <c r="U666" s="48"/>
      <c r="V666" s="48"/>
      <c r="W666" s="48"/>
      <c r="X666" s="31">
        <f t="shared" ref="X666:X667" si="314">T666*W666</f>
        <v>0</v>
      </c>
      <c r="Z666" s="31"/>
      <c r="AA666" s="31">
        <f t="shared" ref="AA666:AA667" si="315">SUMIF(Z666,"Y",K666)*W666</f>
        <v>0</v>
      </c>
      <c r="AB666" s="31"/>
      <c r="AC666" s="31">
        <f t="shared" ref="AC666:AC667" si="316">(I666-AA666)*COUNTIF(AK666:AT666,"L")</f>
        <v>0</v>
      </c>
      <c r="AD666" s="31"/>
      <c r="AE666" s="31"/>
      <c r="AF666" s="31">
        <f>IFERROR(COUNTIF(AK469:AT469,"S")/(COUNTIF(AK469:AT469,"V")+COUNTIF(AK469:AT469,"S")),0)</f>
        <v>0</v>
      </c>
      <c r="AG666" s="31">
        <f t="shared" ref="AG666:AG667" si="317">(X666-AA666-AC666)*AF666</f>
        <v>0</v>
      </c>
      <c r="AH666" s="31"/>
      <c r="AI666" s="31">
        <f t="shared" ref="AI666:AI667" si="318">COUNTIF(AK666:AT666,"V")</f>
        <v>0</v>
      </c>
      <c r="AJ666" s="31">
        <f t="shared" ref="AJ666:AJ667" si="319">X666-AA666-AC666-AG666</f>
        <v>0</v>
      </c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</row>
    <row r="667" spans="2:49" s="306" customFormat="1" ht="13" outlineLevel="1">
      <c r="B667" s="491"/>
      <c r="C667" s="657"/>
      <c r="D667" s="14" t="s">
        <v>2711</v>
      </c>
      <c r="E667" s="651"/>
      <c r="F667" s="548"/>
      <c r="G667" s="26" t="s">
        <v>12</v>
      </c>
      <c r="H667" s="46"/>
      <c r="I667" s="31">
        <v>30</v>
      </c>
      <c r="J667" s="31">
        <v>30</v>
      </c>
      <c r="K667" s="253">
        <v>0</v>
      </c>
      <c r="L667" s="173"/>
      <c r="M667" s="173"/>
      <c r="N667" s="173"/>
      <c r="O667" s="173"/>
      <c r="P667" s="173"/>
      <c r="Q667" s="173"/>
      <c r="R667" s="55"/>
      <c r="S667" s="48"/>
      <c r="T667" s="31">
        <f t="shared" si="313"/>
        <v>0</v>
      </c>
      <c r="U667" s="48"/>
      <c r="V667" s="48"/>
      <c r="W667" s="48"/>
      <c r="X667" s="31">
        <f t="shared" si="314"/>
        <v>0</v>
      </c>
      <c r="Z667" s="31"/>
      <c r="AA667" s="31">
        <f t="shared" si="315"/>
        <v>0</v>
      </c>
      <c r="AB667" s="31"/>
      <c r="AC667" s="31">
        <f t="shared" si="316"/>
        <v>0</v>
      </c>
      <c r="AD667" s="31"/>
      <c r="AE667" s="31"/>
      <c r="AF667" s="31">
        <f>IFERROR(COUNTIF(AK470:AT470,"S")/(COUNTIF(AK470:AT470,"V")+COUNTIF(AK470:AT470,"S")),0)</f>
        <v>0</v>
      </c>
      <c r="AG667" s="31">
        <f t="shared" si="317"/>
        <v>0</v>
      </c>
      <c r="AH667" s="31"/>
      <c r="AI667" s="31">
        <f t="shared" si="318"/>
        <v>0</v>
      </c>
      <c r="AJ667" s="31">
        <f t="shared" si="319"/>
        <v>0</v>
      </c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</row>
    <row r="668" spans="2:49" s="306" customFormat="1" ht="13" outlineLevel="1">
      <c r="B668" s="492"/>
      <c r="C668" s="658"/>
      <c r="D668" s="14" t="s">
        <v>2712</v>
      </c>
      <c r="E668" s="652"/>
      <c r="F668" s="549"/>
      <c r="G668" s="26" t="s">
        <v>12</v>
      </c>
      <c r="H668" s="46"/>
      <c r="I668" s="31">
        <v>20</v>
      </c>
      <c r="J668" s="31">
        <v>20</v>
      </c>
      <c r="K668" s="253">
        <v>0</v>
      </c>
      <c r="L668" s="173"/>
      <c r="M668" s="173"/>
      <c r="N668" s="173"/>
      <c r="O668" s="173"/>
      <c r="P668" s="173"/>
      <c r="Q668" s="173"/>
      <c r="R668" s="55"/>
      <c r="S668" s="48"/>
      <c r="T668" s="31">
        <f t="shared" si="297"/>
        <v>0</v>
      </c>
      <c r="U668" s="48"/>
      <c r="V668" s="48"/>
      <c r="W668" s="48"/>
      <c r="X668" s="31">
        <f t="shared" si="298"/>
        <v>0</v>
      </c>
      <c r="Z668" s="31"/>
      <c r="AA668" s="31">
        <f t="shared" si="304"/>
        <v>0</v>
      </c>
      <c r="AB668" s="31"/>
      <c r="AC668" s="31">
        <f t="shared" si="299"/>
        <v>0</v>
      </c>
      <c r="AD668" s="31"/>
      <c r="AE668" s="31"/>
      <c r="AF668" s="31">
        <f>IFERROR(COUNTIF(AK471:AT471,"S")/(COUNTIF(AK471:AT471,"V")+COUNTIF(AK471:AT471,"S")),0)</f>
        <v>0</v>
      </c>
      <c r="AG668" s="31">
        <f t="shared" si="301"/>
        <v>0</v>
      </c>
      <c r="AH668" s="31"/>
      <c r="AI668" s="31">
        <f t="shared" si="302"/>
        <v>0</v>
      </c>
      <c r="AJ668" s="31">
        <f t="shared" si="303"/>
        <v>0</v>
      </c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</row>
    <row r="669" spans="2:49" s="306" customFormat="1" ht="26" customHeight="1" outlineLevel="1">
      <c r="B669" s="490" t="s">
        <v>1495</v>
      </c>
      <c r="C669" s="656" t="s">
        <v>2181</v>
      </c>
      <c r="D669" s="14" t="s">
        <v>2709</v>
      </c>
      <c r="E669" s="15" t="s">
        <v>2180</v>
      </c>
      <c r="F669" s="352">
        <v>43760</v>
      </c>
      <c r="G669" s="26" t="s">
        <v>12</v>
      </c>
      <c r="H669" s="46"/>
      <c r="I669" s="31">
        <v>10</v>
      </c>
      <c r="J669" s="31">
        <v>10</v>
      </c>
      <c r="K669" s="253">
        <v>0</v>
      </c>
      <c r="L669" s="173"/>
      <c r="M669" s="173"/>
      <c r="N669" s="173"/>
      <c r="O669" s="173"/>
      <c r="P669" s="173"/>
      <c r="Q669" s="173"/>
      <c r="R669" s="55"/>
      <c r="S669" s="48"/>
      <c r="T669" s="31">
        <f t="shared" si="297"/>
        <v>0</v>
      </c>
      <c r="U669" s="48"/>
      <c r="V669" s="48"/>
      <c r="W669" s="48"/>
      <c r="X669" s="31">
        <f t="shared" si="298"/>
        <v>0</v>
      </c>
      <c r="Z669" s="31"/>
      <c r="AA669" s="31">
        <f t="shared" si="304"/>
        <v>0</v>
      </c>
      <c r="AB669" s="31"/>
      <c r="AC669" s="31">
        <f t="shared" si="299"/>
        <v>0</v>
      </c>
      <c r="AD669" s="31"/>
      <c r="AE669" s="31"/>
      <c r="AF669" s="31">
        <f>IFERROR(COUNTIF(AK472:AT472,"S")/(COUNTIF(AK472:AT472,"V")+COUNTIF(AK472:AT472,"S")),0)</f>
        <v>0</v>
      </c>
      <c r="AG669" s="31">
        <f t="shared" si="301"/>
        <v>0</v>
      </c>
      <c r="AH669" s="31"/>
      <c r="AI669" s="31">
        <f t="shared" si="302"/>
        <v>0</v>
      </c>
      <c r="AJ669" s="31">
        <f t="shared" si="303"/>
        <v>0</v>
      </c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</row>
    <row r="670" spans="2:49" s="306" customFormat="1" ht="13" outlineLevel="1">
      <c r="B670" s="491"/>
      <c r="C670" s="657"/>
      <c r="D670" s="14" t="s">
        <v>2713</v>
      </c>
      <c r="E670" s="15"/>
      <c r="F670" s="352"/>
      <c r="G670" s="26" t="s">
        <v>12</v>
      </c>
      <c r="H670" s="46"/>
      <c r="I670" s="31">
        <v>10</v>
      </c>
      <c r="J670" s="31">
        <v>10</v>
      </c>
      <c r="K670" s="253">
        <v>0</v>
      </c>
      <c r="L670" s="173"/>
      <c r="M670" s="173"/>
      <c r="N670" s="173"/>
      <c r="O670" s="173"/>
      <c r="P670" s="173"/>
      <c r="Q670" s="173"/>
      <c r="R670" s="55"/>
      <c r="S670" s="48"/>
      <c r="T670" s="31">
        <f t="shared" ref="T670:T671" si="320">SUMIF(S670,"Y",I670)</f>
        <v>0</v>
      </c>
      <c r="U670" s="48"/>
      <c r="V670" s="48"/>
      <c r="W670" s="48"/>
      <c r="X670" s="31">
        <f t="shared" ref="X670:X671" si="321">T670*W670</f>
        <v>0</v>
      </c>
      <c r="Z670" s="31"/>
      <c r="AA670" s="31">
        <f t="shared" ref="AA670:AA671" si="322">SUMIF(Z670,"Y",K670)*W670</f>
        <v>0</v>
      </c>
      <c r="AB670" s="31"/>
      <c r="AC670" s="31">
        <f t="shared" ref="AC670:AC671" si="323">(I670-AA670)*COUNTIF(AK670:AT670,"L")</f>
        <v>0</v>
      </c>
      <c r="AD670" s="31"/>
      <c r="AE670" s="31"/>
      <c r="AF670" s="31">
        <f>IFERROR(COUNTIF(AK470:AT470,"S")/(COUNTIF(AK470:AT470,"V")+COUNTIF(AK470:AT470,"S")),0)</f>
        <v>0</v>
      </c>
      <c r="AG670" s="31">
        <f t="shared" ref="AG670:AG671" si="324">(X670-AA670-AC670)*AF670</f>
        <v>0</v>
      </c>
      <c r="AH670" s="31"/>
      <c r="AI670" s="31">
        <f t="shared" ref="AI670:AI671" si="325">COUNTIF(AK670:AT670,"V")</f>
        <v>0</v>
      </c>
      <c r="AJ670" s="31">
        <f t="shared" ref="AJ670:AJ671" si="326">X670-AA670-AC670-AG670</f>
        <v>0</v>
      </c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</row>
    <row r="671" spans="2:49" s="306" customFormat="1" ht="13" outlineLevel="1">
      <c r="B671" s="491"/>
      <c r="C671" s="657"/>
      <c r="D671" s="14" t="s">
        <v>2714</v>
      </c>
      <c r="E671" s="15"/>
      <c r="F671" s="352"/>
      <c r="G671" s="26" t="s">
        <v>12</v>
      </c>
      <c r="H671" s="46"/>
      <c r="I671" s="31">
        <v>120</v>
      </c>
      <c r="J671" s="31">
        <v>120</v>
      </c>
      <c r="K671" s="253">
        <v>0</v>
      </c>
      <c r="L671" s="173"/>
      <c r="M671" s="173"/>
      <c r="N671" s="173"/>
      <c r="O671" s="173"/>
      <c r="P671" s="173"/>
      <c r="Q671" s="173"/>
      <c r="R671" s="55"/>
      <c r="S671" s="48"/>
      <c r="T671" s="31">
        <f t="shared" si="320"/>
        <v>0</v>
      </c>
      <c r="U671" s="48"/>
      <c r="V671" s="48"/>
      <c r="W671" s="48"/>
      <c r="X671" s="31">
        <f t="shared" si="321"/>
        <v>0</v>
      </c>
      <c r="Z671" s="31"/>
      <c r="AA671" s="31">
        <f t="shared" si="322"/>
        <v>0</v>
      </c>
      <c r="AB671" s="31"/>
      <c r="AC671" s="31">
        <f t="shared" si="323"/>
        <v>0</v>
      </c>
      <c r="AD671" s="31"/>
      <c r="AE671" s="31"/>
      <c r="AF671" s="31">
        <f>IFERROR(COUNTIF(AK471:AT471,"S")/(COUNTIF(AK471:AT471,"V")+COUNTIF(AK471:AT471,"S")),0)</f>
        <v>0</v>
      </c>
      <c r="AG671" s="31">
        <f t="shared" si="324"/>
        <v>0</v>
      </c>
      <c r="AH671" s="31"/>
      <c r="AI671" s="31">
        <f t="shared" si="325"/>
        <v>0</v>
      </c>
      <c r="AJ671" s="31">
        <f t="shared" si="326"/>
        <v>0</v>
      </c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</row>
    <row r="672" spans="2:49" s="306" customFormat="1" ht="13" outlineLevel="1">
      <c r="B672" s="491"/>
      <c r="C672" s="657"/>
      <c r="D672" s="14" t="s">
        <v>2715</v>
      </c>
      <c r="E672" s="15"/>
      <c r="F672" s="352"/>
      <c r="G672" s="26" t="s">
        <v>12</v>
      </c>
      <c r="H672" s="46"/>
      <c r="I672" s="31">
        <v>120</v>
      </c>
      <c r="J672" s="31">
        <v>120</v>
      </c>
      <c r="K672" s="253">
        <v>0</v>
      </c>
      <c r="L672" s="173"/>
      <c r="M672" s="173"/>
      <c r="N672" s="173"/>
      <c r="O672" s="173"/>
      <c r="P672" s="173"/>
      <c r="Q672" s="173"/>
      <c r="R672" s="55"/>
      <c r="S672" s="48"/>
      <c r="T672" s="31">
        <f t="shared" si="297"/>
        <v>0</v>
      </c>
      <c r="U672" s="48"/>
      <c r="V672" s="48"/>
      <c r="W672" s="48"/>
      <c r="X672" s="31">
        <f t="shared" si="298"/>
        <v>0</v>
      </c>
      <c r="Z672" s="31"/>
      <c r="AA672" s="31">
        <f t="shared" si="304"/>
        <v>0</v>
      </c>
      <c r="AB672" s="31"/>
      <c r="AC672" s="31">
        <f t="shared" si="299"/>
        <v>0</v>
      </c>
      <c r="AD672" s="31"/>
      <c r="AE672" s="31"/>
      <c r="AF672" s="31">
        <f>IFERROR(COUNTIF(AK472:AT472,"S")/(COUNTIF(AK472:AT472,"V")+COUNTIF(AK472:AT472,"S")),0)</f>
        <v>0</v>
      </c>
      <c r="AG672" s="31">
        <f t="shared" si="301"/>
        <v>0</v>
      </c>
      <c r="AH672" s="31"/>
      <c r="AI672" s="31">
        <f t="shared" si="302"/>
        <v>0</v>
      </c>
      <c r="AJ672" s="31">
        <f t="shared" si="303"/>
        <v>0</v>
      </c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</row>
    <row r="673" spans="2:49" s="306" customFormat="1" ht="13" outlineLevel="1">
      <c r="B673" s="492"/>
      <c r="C673" s="658"/>
      <c r="D673" s="14" t="s">
        <v>2716</v>
      </c>
      <c r="E673" s="15"/>
      <c r="F673" s="352"/>
      <c r="G673" s="26" t="s">
        <v>12</v>
      </c>
      <c r="H673" s="46"/>
      <c r="I673" s="31">
        <v>120</v>
      </c>
      <c r="J673" s="31">
        <v>120</v>
      </c>
      <c r="K673" s="253">
        <v>0</v>
      </c>
      <c r="L673" s="173"/>
      <c r="M673" s="173"/>
      <c r="N673" s="173"/>
      <c r="O673" s="173"/>
      <c r="P673" s="173"/>
      <c r="Q673" s="173"/>
      <c r="R673" s="55"/>
      <c r="S673" s="48"/>
      <c r="T673" s="31">
        <f t="shared" ref="T673" si="327">SUMIF(S673,"Y",I673)</f>
        <v>0</v>
      </c>
      <c r="U673" s="48"/>
      <c r="V673" s="48"/>
      <c r="W673" s="48"/>
      <c r="X673" s="31">
        <f t="shared" ref="X673" si="328">T673*W673</f>
        <v>0</v>
      </c>
      <c r="Z673" s="31"/>
      <c r="AA673" s="31">
        <f t="shared" ref="AA673" si="329">SUMIF(Z673,"Y",K673)*W673</f>
        <v>0</v>
      </c>
      <c r="AB673" s="31"/>
      <c r="AC673" s="31">
        <f t="shared" ref="AC673" si="330">(I673-AA673)*COUNTIF(AK673:AT673,"L")</f>
        <v>0</v>
      </c>
      <c r="AD673" s="31"/>
      <c r="AE673" s="31"/>
      <c r="AF673" s="31">
        <f>IFERROR(COUNTIF(AK473:AT473,"S")/(COUNTIF(AK473:AT473,"V")+COUNTIF(AK473:AT473,"S")),0)</f>
        <v>0</v>
      </c>
      <c r="AG673" s="31">
        <f t="shared" ref="AG673" si="331">(X673-AA673-AC673)*AF673</f>
        <v>0</v>
      </c>
      <c r="AH673" s="31"/>
      <c r="AI673" s="31">
        <f t="shared" ref="AI673" si="332">COUNTIF(AK673:AT673,"V")</f>
        <v>0</v>
      </c>
      <c r="AJ673" s="31">
        <f t="shared" ref="AJ673" si="333">X673-AA673-AC673-AG673</f>
        <v>0</v>
      </c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</row>
    <row r="674" spans="2:49" s="306" customFormat="1" ht="13" outlineLevel="1">
      <c r="B674" s="490" t="s">
        <v>312</v>
      </c>
      <c r="C674" s="541" t="s">
        <v>2182</v>
      </c>
      <c r="D674" s="24" t="s">
        <v>2161</v>
      </c>
      <c r="E674" s="541" t="s">
        <v>985</v>
      </c>
      <c r="F674" s="446">
        <v>43516</v>
      </c>
      <c r="G674" s="362" t="s">
        <v>1955</v>
      </c>
      <c r="H674" s="46" t="s">
        <v>24</v>
      </c>
      <c r="I674" s="31">
        <v>10</v>
      </c>
      <c r="J674" s="31">
        <v>10</v>
      </c>
      <c r="K674" s="253">
        <v>0</v>
      </c>
      <c r="L674" s="31" t="s">
        <v>1155</v>
      </c>
      <c r="M674" s="31" t="s">
        <v>1691</v>
      </c>
      <c r="N674" s="31" t="s">
        <v>1142</v>
      </c>
      <c r="O674" s="31" t="s">
        <v>1155</v>
      </c>
      <c r="P674" s="31" t="s">
        <v>1693</v>
      </c>
      <c r="Q674" s="31" t="s">
        <v>1155</v>
      </c>
      <c r="R674" s="541" t="s">
        <v>1501</v>
      </c>
      <c r="S674" s="48"/>
      <c r="T674" s="31">
        <f t="shared" si="297"/>
        <v>0</v>
      </c>
      <c r="U674" s="615"/>
      <c r="V674" s="615"/>
      <c r="W674" s="48"/>
      <c r="X674" s="31">
        <f t="shared" si="298"/>
        <v>0</v>
      </c>
      <c r="Z674" s="31"/>
      <c r="AA674" s="31">
        <f t="shared" si="304"/>
        <v>0</v>
      </c>
      <c r="AB674" s="31"/>
      <c r="AC674" s="31">
        <f t="shared" si="299"/>
        <v>0</v>
      </c>
      <c r="AD674" s="31"/>
      <c r="AE674" s="31"/>
      <c r="AF674" s="31">
        <f t="shared" ref="AF674:AF679" si="334">IFERROR(COUNTIF(AK473:AT473,"S")/(COUNTIF(AK473:AT473,"V")+COUNTIF(AK473:AT473,"S")),0)</f>
        <v>0</v>
      </c>
      <c r="AG674" s="31">
        <f t="shared" si="301"/>
        <v>0</v>
      </c>
      <c r="AH674" s="31"/>
      <c r="AI674" s="31">
        <f t="shared" si="302"/>
        <v>0</v>
      </c>
      <c r="AJ674" s="31">
        <f t="shared" si="303"/>
        <v>0</v>
      </c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</row>
    <row r="675" spans="2:49" s="306" customFormat="1" ht="13" outlineLevel="1">
      <c r="B675" s="491"/>
      <c r="C675" s="542"/>
      <c r="D675" s="24" t="s">
        <v>2183</v>
      </c>
      <c r="E675" s="542"/>
      <c r="F675" s="497"/>
      <c r="G675" s="362" t="s">
        <v>1395</v>
      </c>
      <c r="H675" s="46" t="s">
        <v>24</v>
      </c>
      <c r="I675" s="31">
        <v>5</v>
      </c>
      <c r="J675" s="31">
        <v>5</v>
      </c>
      <c r="K675" s="253">
        <v>0</v>
      </c>
      <c r="L675" s="31" t="s">
        <v>1703</v>
      </c>
      <c r="M675" s="31" t="s">
        <v>1155</v>
      </c>
      <c r="N675" s="31" t="s">
        <v>1693</v>
      </c>
      <c r="O675" s="31" t="s">
        <v>1155</v>
      </c>
      <c r="P675" s="31" t="s">
        <v>1693</v>
      </c>
      <c r="Q675" s="31" t="s">
        <v>1155</v>
      </c>
      <c r="R675" s="542"/>
      <c r="S675" s="48"/>
      <c r="T675" s="31">
        <f t="shared" si="297"/>
        <v>0</v>
      </c>
      <c r="U675" s="616"/>
      <c r="V675" s="616"/>
      <c r="W675" s="48"/>
      <c r="X675" s="31">
        <f t="shared" si="298"/>
        <v>0</v>
      </c>
      <c r="Z675" s="31"/>
      <c r="AA675" s="31">
        <f t="shared" si="304"/>
        <v>0</v>
      </c>
      <c r="AB675" s="31"/>
      <c r="AC675" s="31">
        <f t="shared" si="299"/>
        <v>0</v>
      </c>
      <c r="AD675" s="31"/>
      <c r="AE675" s="31"/>
      <c r="AF675" s="31">
        <f t="shared" si="334"/>
        <v>0</v>
      </c>
      <c r="AG675" s="31">
        <f t="shared" si="301"/>
        <v>0</v>
      </c>
      <c r="AH675" s="31"/>
      <c r="AI675" s="31">
        <f t="shared" si="302"/>
        <v>0</v>
      </c>
      <c r="AJ675" s="31">
        <f t="shared" si="303"/>
        <v>0</v>
      </c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</row>
    <row r="676" spans="2:49" s="306" customFormat="1" ht="13" outlineLevel="1">
      <c r="B676" s="491"/>
      <c r="C676" s="542"/>
      <c r="D676" s="24" t="s">
        <v>2184</v>
      </c>
      <c r="E676" s="542"/>
      <c r="F676" s="497"/>
      <c r="G676" s="362" t="s">
        <v>1395</v>
      </c>
      <c r="H676" s="46" t="s">
        <v>24</v>
      </c>
      <c r="I676" s="31">
        <v>20</v>
      </c>
      <c r="J676" s="31">
        <v>20</v>
      </c>
      <c r="K676" s="253">
        <v>0</v>
      </c>
      <c r="L676" s="31" t="s">
        <v>1703</v>
      </c>
      <c r="M676" s="31" t="s">
        <v>1155</v>
      </c>
      <c r="N676" s="31" t="s">
        <v>1693</v>
      </c>
      <c r="O676" s="31" t="s">
        <v>1155</v>
      </c>
      <c r="P676" s="31" t="s">
        <v>2156</v>
      </c>
      <c r="Q676" s="31" t="s">
        <v>1155</v>
      </c>
      <c r="R676" s="542"/>
      <c r="S676" s="48"/>
      <c r="T676" s="31">
        <f t="shared" si="297"/>
        <v>0</v>
      </c>
      <c r="U676" s="616"/>
      <c r="V676" s="616"/>
      <c r="W676" s="48"/>
      <c r="X676" s="31">
        <f t="shared" si="298"/>
        <v>0</v>
      </c>
      <c r="Z676" s="31"/>
      <c r="AA676" s="31">
        <f t="shared" si="304"/>
        <v>0</v>
      </c>
      <c r="AB676" s="31"/>
      <c r="AC676" s="31">
        <f t="shared" si="299"/>
        <v>0</v>
      </c>
      <c r="AD676" s="31"/>
      <c r="AE676" s="31"/>
      <c r="AF676" s="31">
        <f t="shared" si="334"/>
        <v>0</v>
      </c>
      <c r="AG676" s="31">
        <f t="shared" si="301"/>
        <v>0</v>
      </c>
      <c r="AH676" s="31"/>
      <c r="AI676" s="31">
        <f t="shared" si="302"/>
        <v>0</v>
      </c>
      <c r="AJ676" s="31">
        <f t="shared" si="303"/>
        <v>0</v>
      </c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</row>
    <row r="677" spans="2:49" s="306" customFormat="1" ht="13" outlineLevel="1">
      <c r="B677" s="492"/>
      <c r="C677" s="543"/>
      <c r="D677" s="24" t="s">
        <v>2048</v>
      </c>
      <c r="E677" s="543"/>
      <c r="F677" s="447"/>
      <c r="G677" s="362" t="s">
        <v>1395</v>
      </c>
      <c r="H677" s="46" t="s">
        <v>24</v>
      </c>
      <c r="I677" s="31">
        <v>10</v>
      </c>
      <c r="J677" s="31">
        <v>250</v>
      </c>
      <c r="K677" s="253">
        <v>0</v>
      </c>
      <c r="L677" s="31" t="s">
        <v>1703</v>
      </c>
      <c r="M677" s="31" t="s">
        <v>1155</v>
      </c>
      <c r="N677" s="31" t="s">
        <v>1693</v>
      </c>
      <c r="O677" s="31" t="s">
        <v>1155</v>
      </c>
      <c r="P677" s="31" t="s">
        <v>1693</v>
      </c>
      <c r="Q677" s="31" t="s">
        <v>1155</v>
      </c>
      <c r="R677" s="543"/>
      <c r="S677" s="48"/>
      <c r="T677" s="31">
        <f t="shared" si="297"/>
        <v>0</v>
      </c>
      <c r="U677" s="617"/>
      <c r="V677" s="617"/>
      <c r="W677" s="48"/>
      <c r="X677" s="31">
        <f t="shared" si="298"/>
        <v>0</v>
      </c>
      <c r="Z677" s="31"/>
      <c r="AA677" s="31">
        <f t="shared" si="304"/>
        <v>0</v>
      </c>
      <c r="AB677" s="31"/>
      <c r="AC677" s="31">
        <f t="shared" si="299"/>
        <v>0</v>
      </c>
      <c r="AD677" s="31"/>
      <c r="AE677" s="31"/>
      <c r="AF677" s="31">
        <f t="shared" si="334"/>
        <v>0</v>
      </c>
      <c r="AG677" s="31">
        <f t="shared" si="301"/>
        <v>0</v>
      </c>
      <c r="AH677" s="31"/>
      <c r="AI677" s="31">
        <f t="shared" si="302"/>
        <v>0</v>
      </c>
      <c r="AJ677" s="31">
        <f t="shared" si="303"/>
        <v>0</v>
      </c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</row>
    <row r="678" spans="2:49" s="306" customFormat="1" ht="13" outlineLevel="1">
      <c r="B678" s="544" t="s">
        <v>968</v>
      </c>
      <c r="C678" s="541" t="s">
        <v>2185</v>
      </c>
      <c r="D678" s="38" t="s">
        <v>2161</v>
      </c>
      <c r="E678" s="541" t="s">
        <v>1976</v>
      </c>
      <c r="F678" s="446">
        <v>43798</v>
      </c>
      <c r="G678" s="362" t="s">
        <v>1395</v>
      </c>
      <c r="H678" s="46" t="s">
        <v>13</v>
      </c>
      <c r="I678" s="60">
        <v>10</v>
      </c>
      <c r="J678" s="54">
        <v>10</v>
      </c>
      <c r="K678" s="253">
        <v>0</v>
      </c>
      <c r="L678" s="31" t="s">
        <v>1155</v>
      </c>
      <c r="M678" s="31" t="s">
        <v>2061</v>
      </c>
      <c r="N678" s="31" t="s">
        <v>1142</v>
      </c>
      <c r="O678" s="31" t="s">
        <v>1703</v>
      </c>
      <c r="P678" s="31" t="s">
        <v>1142</v>
      </c>
      <c r="Q678" s="31" t="s">
        <v>1155</v>
      </c>
      <c r="R678" s="541" t="s">
        <v>1237</v>
      </c>
      <c r="S678" s="48"/>
      <c r="T678" s="31">
        <f t="shared" si="297"/>
        <v>0</v>
      </c>
      <c r="U678" s="615"/>
      <c r="V678" s="615"/>
      <c r="W678" s="48"/>
      <c r="X678" s="31">
        <f t="shared" si="298"/>
        <v>0</v>
      </c>
      <c r="Z678" s="31"/>
      <c r="AA678" s="31">
        <f t="shared" si="304"/>
        <v>0</v>
      </c>
      <c r="AB678" s="31"/>
      <c r="AC678" s="31">
        <f t="shared" si="299"/>
        <v>0</v>
      </c>
      <c r="AD678" s="31"/>
      <c r="AE678" s="31"/>
      <c r="AF678" s="31">
        <f t="shared" si="334"/>
        <v>0</v>
      </c>
      <c r="AG678" s="31">
        <f t="shared" si="301"/>
        <v>0</v>
      </c>
      <c r="AH678" s="31"/>
      <c r="AI678" s="31">
        <f t="shared" si="302"/>
        <v>0</v>
      </c>
      <c r="AJ678" s="31">
        <f t="shared" si="303"/>
        <v>0</v>
      </c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</row>
    <row r="679" spans="2:49" s="306" customFormat="1" ht="13" outlineLevel="1">
      <c r="B679" s="545"/>
      <c r="C679" s="542"/>
      <c r="D679" s="38" t="s">
        <v>2173</v>
      </c>
      <c r="E679" s="542"/>
      <c r="F679" s="497"/>
      <c r="G679" s="362" t="s">
        <v>1395</v>
      </c>
      <c r="H679" s="46" t="s">
        <v>13</v>
      </c>
      <c r="I679" s="60">
        <v>5</v>
      </c>
      <c r="J679" s="54">
        <v>5</v>
      </c>
      <c r="K679" s="253">
        <v>0</v>
      </c>
      <c r="L679" s="31" t="s">
        <v>1703</v>
      </c>
      <c r="M679" s="31" t="s">
        <v>1155</v>
      </c>
      <c r="N679" s="31" t="s">
        <v>1693</v>
      </c>
      <c r="O679" s="31" t="s">
        <v>1155</v>
      </c>
      <c r="P679" s="31" t="s">
        <v>1693</v>
      </c>
      <c r="Q679" s="31" t="s">
        <v>1155</v>
      </c>
      <c r="R679" s="542"/>
      <c r="S679" s="48"/>
      <c r="T679" s="31">
        <f t="shared" si="297"/>
        <v>0</v>
      </c>
      <c r="U679" s="616"/>
      <c r="V679" s="616"/>
      <c r="W679" s="48"/>
      <c r="X679" s="31">
        <f t="shared" si="298"/>
        <v>0</v>
      </c>
      <c r="Z679" s="31"/>
      <c r="AA679" s="31">
        <f t="shared" si="304"/>
        <v>0</v>
      </c>
      <c r="AB679" s="31"/>
      <c r="AC679" s="31">
        <f t="shared" si="299"/>
        <v>0</v>
      </c>
      <c r="AD679" s="31"/>
      <c r="AE679" s="31"/>
      <c r="AF679" s="31">
        <f t="shared" si="334"/>
        <v>0</v>
      </c>
      <c r="AG679" s="31">
        <f t="shared" si="301"/>
        <v>0</v>
      </c>
      <c r="AH679" s="31"/>
      <c r="AI679" s="31">
        <f t="shared" si="302"/>
        <v>0</v>
      </c>
      <c r="AJ679" s="31">
        <f t="shared" si="303"/>
        <v>0</v>
      </c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</row>
    <row r="680" spans="2:49" s="306" customFormat="1" ht="13" outlineLevel="1">
      <c r="B680" s="545"/>
      <c r="C680" s="542"/>
      <c r="D680" s="213" t="s">
        <v>2717</v>
      </c>
      <c r="E680" s="542"/>
      <c r="F680" s="497"/>
      <c r="G680" s="370" t="s">
        <v>1395</v>
      </c>
      <c r="H680" s="175" t="s">
        <v>13</v>
      </c>
      <c r="I680" s="372">
        <v>15</v>
      </c>
      <c r="J680" s="373">
        <v>15</v>
      </c>
      <c r="K680" s="374">
        <v>0</v>
      </c>
      <c r="L680" s="173"/>
      <c r="M680" s="173"/>
      <c r="N680" s="173"/>
      <c r="O680" s="173"/>
      <c r="P680" s="173"/>
      <c r="Q680" s="173"/>
      <c r="R680" s="542"/>
      <c r="S680" s="48"/>
      <c r="T680" s="31">
        <f t="shared" ref="T680" si="335">SUMIF(S680,"Y",I680)</f>
        <v>0</v>
      </c>
      <c r="U680" s="616"/>
      <c r="V680" s="616"/>
      <c r="W680" s="48"/>
      <c r="X680" s="31">
        <f t="shared" ref="X680" si="336">T680*W680</f>
        <v>0</v>
      </c>
      <c r="Z680" s="31"/>
      <c r="AA680" s="31">
        <f t="shared" ref="AA680" si="337">SUMIF(Z680,"Y",K680)*W680</f>
        <v>0</v>
      </c>
      <c r="AB680" s="31"/>
      <c r="AC680" s="31">
        <f t="shared" ref="AC680" si="338">(I680-AA680)*COUNTIF(AK680:AT680,"L")</f>
        <v>0</v>
      </c>
      <c r="AD680" s="31"/>
      <c r="AE680" s="31"/>
      <c r="AF680" s="31">
        <f t="shared" ref="AF680:AF687" si="339">IFERROR(COUNTIF(AK478:AT478,"S")/(COUNTIF(AK478:AT478,"V")+COUNTIF(AK478:AT478,"S")),0)</f>
        <v>0</v>
      </c>
      <c r="AG680" s="31">
        <f t="shared" ref="AG680" si="340">(X680-AA680-AC680)*AF680</f>
        <v>0</v>
      </c>
      <c r="AH680" s="31"/>
      <c r="AI680" s="31">
        <f t="shared" ref="AI680" si="341">COUNTIF(AK680:AT680,"V")</f>
        <v>0</v>
      </c>
      <c r="AJ680" s="31">
        <f t="shared" ref="AJ680" si="342">X680-AA680-AC680-AG680</f>
        <v>0</v>
      </c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</row>
    <row r="681" spans="2:49" s="306" customFormat="1" ht="13" outlineLevel="1">
      <c r="B681" s="545"/>
      <c r="C681" s="542"/>
      <c r="D681" s="38" t="s">
        <v>2174</v>
      </c>
      <c r="E681" s="542"/>
      <c r="F681" s="497"/>
      <c r="G681" s="362" t="s">
        <v>1395</v>
      </c>
      <c r="H681" s="46" t="s">
        <v>13</v>
      </c>
      <c r="I681" s="60">
        <v>150</v>
      </c>
      <c r="J681" s="54">
        <v>150</v>
      </c>
      <c r="K681" s="253">
        <v>0</v>
      </c>
      <c r="L681" s="31" t="s">
        <v>1703</v>
      </c>
      <c r="M681" s="31" t="s">
        <v>1155</v>
      </c>
      <c r="N681" s="31" t="s">
        <v>1703</v>
      </c>
      <c r="O681" s="31" t="s">
        <v>1155</v>
      </c>
      <c r="P681" s="31" t="s">
        <v>2156</v>
      </c>
      <c r="Q681" s="31" t="s">
        <v>1155</v>
      </c>
      <c r="R681" s="542"/>
      <c r="S681" s="48"/>
      <c r="T681" s="31">
        <f t="shared" si="297"/>
        <v>0</v>
      </c>
      <c r="U681" s="616"/>
      <c r="V681" s="616"/>
      <c r="W681" s="48"/>
      <c r="X681" s="31">
        <f t="shared" si="298"/>
        <v>0</v>
      </c>
      <c r="Z681" s="31"/>
      <c r="AA681" s="31">
        <f t="shared" si="304"/>
        <v>0</v>
      </c>
      <c r="AB681" s="31"/>
      <c r="AC681" s="31">
        <f t="shared" si="299"/>
        <v>0</v>
      </c>
      <c r="AD681" s="31"/>
      <c r="AE681" s="31"/>
      <c r="AF681" s="31">
        <f t="shared" si="339"/>
        <v>0</v>
      </c>
      <c r="AG681" s="31">
        <f t="shared" si="301"/>
        <v>0</v>
      </c>
      <c r="AH681" s="31"/>
      <c r="AI681" s="31">
        <f t="shared" si="302"/>
        <v>0</v>
      </c>
      <c r="AJ681" s="31">
        <f t="shared" si="303"/>
        <v>0</v>
      </c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</row>
    <row r="682" spans="2:49" s="306" customFormat="1" ht="13" outlineLevel="1">
      <c r="B682" s="545"/>
      <c r="C682" s="542"/>
      <c r="D682" s="38" t="s">
        <v>2175</v>
      </c>
      <c r="E682" s="542"/>
      <c r="F682" s="497"/>
      <c r="G682" s="362" t="s">
        <v>1395</v>
      </c>
      <c r="H682" s="46" t="s">
        <v>13</v>
      </c>
      <c r="I682" s="60">
        <v>150</v>
      </c>
      <c r="J682" s="54">
        <v>150</v>
      </c>
      <c r="K682" s="253">
        <v>0</v>
      </c>
      <c r="L682" s="31" t="s">
        <v>1703</v>
      </c>
      <c r="M682" s="31" t="s">
        <v>1155</v>
      </c>
      <c r="N682" s="31" t="s">
        <v>1693</v>
      </c>
      <c r="O682" s="31" t="s">
        <v>1155</v>
      </c>
      <c r="P682" s="31" t="s">
        <v>1693</v>
      </c>
      <c r="Q682" s="31" t="s">
        <v>1155</v>
      </c>
      <c r="R682" s="542"/>
      <c r="S682" s="48"/>
      <c r="T682" s="31">
        <f t="shared" si="297"/>
        <v>0</v>
      </c>
      <c r="U682" s="616"/>
      <c r="V682" s="616"/>
      <c r="W682" s="48"/>
      <c r="X682" s="31">
        <f t="shared" si="298"/>
        <v>0</v>
      </c>
      <c r="Z682" s="31"/>
      <c r="AA682" s="31">
        <f t="shared" si="304"/>
        <v>0</v>
      </c>
      <c r="AB682" s="31"/>
      <c r="AC682" s="31">
        <f t="shared" si="299"/>
        <v>0</v>
      </c>
      <c r="AD682" s="31"/>
      <c r="AE682" s="31"/>
      <c r="AF682" s="31">
        <f t="shared" si="339"/>
        <v>0</v>
      </c>
      <c r="AG682" s="31">
        <f t="shared" si="301"/>
        <v>0</v>
      </c>
      <c r="AH682" s="31"/>
      <c r="AI682" s="31">
        <f t="shared" si="302"/>
        <v>0</v>
      </c>
      <c r="AJ682" s="31">
        <f t="shared" si="303"/>
        <v>0</v>
      </c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</row>
    <row r="683" spans="2:49" s="306" customFormat="1" ht="13" outlineLevel="1">
      <c r="B683" s="545"/>
      <c r="C683" s="542"/>
      <c r="D683" s="38" t="s">
        <v>2176</v>
      </c>
      <c r="E683" s="542"/>
      <c r="F683" s="497"/>
      <c r="G683" s="362" t="s">
        <v>1395</v>
      </c>
      <c r="H683" s="46" t="s">
        <v>13</v>
      </c>
      <c r="I683" s="60">
        <v>20</v>
      </c>
      <c r="J683" s="54">
        <v>20</v>
      </c>
      <c r="K683" s="253">
        <v>0</v>
      </c>
      <c r="L683" s="31" t="s">
        <v>1703</v>
      </c>
      <c r="M683" s="31" t="s">
        <v>1155</v>
      </c>
      <c r="N683" s="31" t="s">
        <v>1703</v>
      </c>
      <c r="O683" s="31" t="s">
        <v>1155</v>
      </c>
      <c r="P683" s="31" t="s">
        <v>2156</v>
      </c>
      <c r="Q683" s="31" t="s">
        <v>1155</v>
      </c>
      <c r="R683" s="542"/>
      <c r="S683" s="48"/>
      <c r="T683" s="31">
        <f t="shared" si="297"/>
        <v>0</v>
      </c>
      <c r="U683" s="616"/>
      <c r="V683" s="616"/>
      <c r="W683" s="48"/>
      <c r="X683" s="31">
        <f t="shared" si="298"/>
        <v>0</v>
      </c>
      <c r="Z683" s="31"/>
      <c r="AA683" s="31">
        <f t="shared" si="304"/>
        <v>0</v>
      </c>
      <c r="AB683" s="31"/>
      <c r="AC683" s="31">
        <f t="shared" si="299"/>
        <v>0</v>
      </c>
      <c r="AD683" s="31"/>
      <c r="AE683" s="31"/>
      <c r="AF683" s="31">
        <f t="shared" si="339"/>
        <v>0</v>
      </c>
      <c r="AG683" s="31">
        <f t="shared" si="301"/>
        <v>0</v>
      </c>
      <c r="AH683" s="31"/>
      <c r="AI683" s="31">
        <f t="shared" si="302"/>
        <v>0</v>
      </c>
      <c r="AJ683" s="31">
        <f t="shared" si="303"/>
        <v>0</v>
      </c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</row>
    <row r="684" spans="2:49" s="306" customFormat="1" ht="13" outlineLevel="1">
      <c r="B684" s="545"/>
      <c r="C684" s="542"/>
      <c r="D684" s="38" t="s">
        <v>2177</v>
      </c>
      <c r="E684" s="542"/>
      <c r="F684" s="497"/>
      <c r="G684" s="362" t="s">
        <v>1395</v>
      </c>
      <c r="H684" s="46" t="s">
        <v>13</v>
      </c>
      <c r="I684" s="60">
        <v>30</v>
      </c>
      <c r="J684" s="54">
        <v>30</v>
      </c>
      <c r="K684" s="253">
        <v>0</v>
      </c>
      <c r="L684" s="31" t="s">
        <v>1703</v>
      </c>
      <c r="M684" s="31" t="s">
        <v>1155</v>
      </c>
      <c r="N684" s="31" t="s">
        <v>1693</v>
      </c>
      <c r="O684" s="31" t="s">
        <v>1155</v>
      </c>
      <c r="P684" s="31" t="s">
        <v>1693</v>
      </c>
      <c r="Q684" s="31" t="s">
        <v>1155</v>
      </c>
      <c r="R684" s="542"/>
      <c r="S684" s="48"/>
      <c r="T684" s="31">
        <f t="shared" si="297"/>
        <v>0</v>
      </c>
      <c r="U684" s="616"/>
      <c r="V684" s="616"/>
      <c r="W684" s="48"/>
      <c r="X684" s="31">
        <f t="shared" si="298"/>
        <v>0</v>
      </c>
      <c r="Z684" s="31"/>
      <c r="AA684" s="31">
        <f t="shared" si="304"/>
        <v>0</v>
      </c>
      <c r="AB684" s="31"/>
      <c r="AC684" s="31">
        <f t="shared" si="299"/>
        <v>0</v>
      </c>
      <c r="AD684" s="31"/>
      <c r="AE684" s="31"/>
      <c r="AF684" s="31">
        <f t="shared" si="339"/>
        <v>0</v>
      </c>
      <c r="AG684" s="31">
        <f t="shared" si="301"/>
        <v>0</v>
      </c>
      <c r="AH684" s="31"/>
      <c r="AI684" s="31">
        <f t="shared" si="302"/>
        <v>0</v>
      </c>
      <c r="AJ684" s="31">
        <f t="shared" si="303"/>
        <v>0</v>
      </c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</row>
    <row r="685" spans="2:49" s="306" customFormat="1" ht="13" outlineLevel="1">
      <c r="B685" s="545"/>
      <c r="C685" s="542"/>
      <c r="D685" s="38" t="s">
        <v>1765</v>
      </c>
      <c r="E685" s="542"/>
      <c r="F685" s="497"/>
      <c r="G685" s="362" t="s">
        <v>1395</v>
      </c>
      <c r="H685" s="46" t="s">
        <v>13</v>
      </c>
      <c r="I685" s="60">
        <v>90</v>
      </c>
      <c r="J685" s="54">
        <v>90</v>
      </c>
      <c r="K685" s="253">
        <v>0</v>
      </c>
      <c r="L685" s="31" t="s">
        <v>1703</v>
      </c>
      <c r="M685" s="31" t="s">
        <v>1155</v>
      </c>
      <c r="N685" s="31" t="s">
        <v>1693</v>
      </c>
      <c r="O685" s="31" t="s">
        <v>1155</v>
      </c>
      <c r="P685" s="31" t="s">
        <v>2156</v>
      </c>
      <c r="Q685" s="31" t="s">
        <v>1155</v>
      </c>
      <c r="R685" s="542"/>
      <c r="S685" s="48"/>
      <c r="T685" s="31">
        <f t="shared" si="297"/>
        <v>0</v>
      </c>
      <c r="U685" s="616"/>
      <c r="V685" s="616"/>
      <c r="W685" s="48"/>
      <c r="X685" s="31">
        <f t="shared" si="298"/>
        <v>0</v>
      </c>
      <c r="Z685" s="31"/>
      <c r="AA685" s="31">
        <f t="shared" si="304"/>
        <v>0</v>
      </c>
      <c r="AB685" s="31"/>
      <c r="AC685" s="31">
        <f t="shared" si="299"/>
        <v>0</v>
      </c>
      <c r="AD685" s="31"/>
      <c r="AE685" s="31"/>
      <c r="AF685" s="31">
        <f t="shared" si="339"/>
        <v>0</v>
      </c>
      <c r="AG685" s="31">
        <f t="shared" si="301"/>
        <v>0</v>
      </c>
      <c r="AH685" s="31"/>
      <c r="AI685" s="31">
        <f t="shared" si="302"/>
        <v>0</v>
      </c>
      <c r="AJ685" s="31">
        <f t="shared" si="303"/>
        <v>0</v>
      </c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</row>
    <row r="686" spans="2:49" s="306" customFormat="1" ht="13" outlineLevel="1">
      <c r="B686" s="545"/>
      <c r="C686" s="542"/>
      <c r="D686" s="38" t="s">
        <v>2178</v>
      </c>
      <c r="E686" s="542"/>
      <c r="F686" s="497"/>
      <c r="G686" s="362" t="s">
        <v>1395</v>
      </c>
      <c r="H686" s="46" t="s">
        <v>13</v>
      </c>
      <c r="I686" s="60">
        <v>30</v>
      </c>
      <c r="J686" s="54">
        <v>30</v>
      </c>
      <c r="K686" s="253">
        <v>0</v>
      </c>
      <c r="L686" s="31" t="s">
        <v>1703</v>
      </c>
      <c r="M686" s="31" t="s">
        <v>1155</v>
      </c>
      <c r="N686" s="31" t="s">
        <v>1693</v>
      </c>
      <c r="O686" s="31" t="s">
        <v>1155</v>
      </c>
      <c r="P686" s="31" t="s">
        <v>1693</v>
      </c>
      <c r="Q686" s="31" t="s">
        <v>1155</v>
      </c>
      <c r="R686" s="542"/>
      <c r="S686" s="48"/>
      <c r="T686" s="31">
        <f t="shared" si="297"/>
        <v>0</v>
      </c>
      <c r="U686" s="616"/>
      <c r="V686" s="616"/>
      <c r="W686" s="48"/>
      <c r="X686" s="31">
        <f t="shared" si="298"/>
        <v>0</v>
      </c>
      <c r="Z686" s="31"/>
      <c r="AA686" s="31">
        <f t="shared" si="304"/>
        <v>0</v>
      </c>
      <c r="AB686" s="31"/>
      <c r="AC686" s="31">
        <f t="shared" si="299"/>
        <v>0</v>
      </c>
      <c r="AD686" s="31"/>
      <c r="AE686" s="31"/>
      <c r="AF686" s="31">
        <f t="shared" si="339"/>
        <v>0</v>
      </c>
      <c r="AG686" s="31">
        <f t="shared" si="301"/>
        <v>0</v>
      </c>
      <c r="AH686" s="31"/>
      <c r="AI686" s="31">
        <f t="shared" si="302"/>
        <v>0</v>
      </c>
      <c r="AJ686" s="31">
        <f t="shared" si="303"/>
        <v>0</v>
      </c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</row>
    <row r="687" spans="2:49" s="306" customFormat="1" ht="13" outlineLevel="1">
      <c r="B687" s="546"/>
      <c r="C687" s="543"/>
      <c r="D687" s="38" t="s">
        <v>454</v>
      </c>
      <c r="E687" s="543"/>
      <c r="F687" s="447"/>
      <c r="G687" s="362" t="s">
        <v>1395</v>
      </c>
      <c r="H687" s="46" t="s">
        <v>24</v>
      </c>
      <c r="I687" s="60">
        <v>10</v>
      </c>
      <c r="J687" s="54">
        <v>970</v>
      </c>
      <c r="K687" s="253">
        <v>0</v>
      </c>
      <c r="L687" s="31" t="s">
        <v>1703</v>
      </c>
      <c r="M687" s="31" t="s">
        <v>1155</v>
      </c>
      <c r="N687" s="31" t="s">
        <v>1693</v>
      </c>
      <c r="O687" s="31" t="s">
        <v>1155</v>
      </c>
      <c r="P687" s="31" t="s">
        <v>2156</v>
      </c>
      <c r="Q687" s="31" t="s">
        <v>1155</v>
      </c>
      <c r="R687" s="543"/>
      <c r="S687" s="48"/>
      <c r="T687" s="31">
        <f t="shared" si="297"/>
        <v>0</v>
      </c>
      <c r="U687" s="617"/>
      <c r="V687" s="617"/>
      <c r="W687" s="48"/>
      <c r="X687" s="31">
        <f t="shared" si="298"/>
        <v>0</v>
      </c>
      <c r="Z687" s="31"/>
      <c r="AA687" s="31">
        <f t="shared" si="304"/>
        <v>0</v>
      </c>
      <c r="AB687" s="31"/>
      <c r="AC687" s="31">
        <f t="shared" si="299"/>
        <v>0</v>
      </c>
      <c r="AD687" s="31"/>
      <c r="AE687" s="31"/>
      <c r="AF687" s="31">
        <f t="shared" si="339"/>
        <v>0</v>
      </c>
      <c r="AG687" s="31">
        <f t="shared" si="301"/>
        <v>0</v>
      </c>
      <c r="AH687" s="31"/>
      <c r="AI687" s="31">
        <f t="shared" si="302"/>
        <v>0</v>
      </c>
      <c r="AJ687" s="31">
        <f t="shared" si="303"/>
        <v>0</v>
      </c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</row>
    <row r="688" spans="2:49" s="306" customFormat="1" ht="13" outlineLevel="1">
      <c r="B688" s="490" t="s">
        <v>316</v>
      </c>
      <c r="C688" s="538" t="s">
        <v>2186</v>
      </c>
      <c r="D688" s="24" t="s">
        <v>1746</v>
      </c>
      <c r="E688" s="538" t="s">
        <v>2187</v>
      </c>
      <c r="F688" s="547">
        <v>43760</v>
      </c>
      <c r="G688" s="362" t="s">
        <v>1395</v>
      </c>
      <c r="H688" s="46" t="s">
        <v>13</v>
      </c>
      <c r="I688" s="31">
        <v>5</v>
      </c>
      <c r="J688" s="48">
        <v>120</v>
      </c>
      <c r="K688" s="253">
        <v>0</v>
      </c>
      <c r="L688" s="31" t="s">
        <v>1703</v>
      </c>
      <c r="M688" s="31" t="s">
        <v>1155</v>
      </c>
      <c r="N688" s="31" t="s">
        <v>1693</v>
      </c>
      <c r="O688" s="31" t="s">
        <v>1155</v>
      </c>
      <c r="P688" s="31" t="s">
        <v>1693</v>
      </c>
      <c r="Q688" s="31" t="s">
        <v>1155</v>
      </c>
      <c r="R688" s="541" t="s">
        <v>1239</v>
      </c>
      <c r="S688" s="48"/>
      <c r="T688" s="31">
        <f t="shared" si="297"/>
        <v>0</v>
      </c>
      <c r="U688" s="615"/>
      <c r="V688" s="615"/>
      <c r="W688" s="48"/>
      <c r="X688" s="31">
        <f t="shared" si="298"/>
        <v>0</v>
      </c>
      <c r="Z688" s="31"/>
      <c r="AA688" s="31">
        <f t="shared" si="304"/>
        <v>0</v>
      </c>
      <c r="AB688" s="31"/>
      <c r="AC688" s="31">
        <f t="shared" si="299"/>
        <v>0</v>
      </c>
      <c r="AD688" s="31"/>
      <c r="AE688" s="31"/>
      <c r="AF688" s="31">
        <f t="shared" ref="AF688:AF705" si="343">IFERROR(COUNTIF(AK499:AT499,"S")/(COUNTIF(AK499:AT499,"V")+COUNTIF(AK499:AT499,"S")),0)</f>
        <v>0</v>
      </c>
      <c r="AG688" s="31">
        <f t="shared" si="301"/>
        <v>0</v>
      </c>
      <c r="AH688" s="31"/>
      <c r="AI688" s="31">
        <f t="shared" si="302"/>
        <v>0</v>
      </c>
      <c r="AJ688" s="31">
        <f t="shared" si="303"/>
        <v>0</v>
      </c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</row>
    <row r="689" spans="2:49" s="306" customFormat="1" ht="13" outlineLevel="1">
      <c r="B689" s="491"/>
      <c r="C689" s="539"/>
      <c r="D689" s="24" t="s">
        <v>2188</v>
      </c>
      <c r="E689" s="539"/>
      <c r="F689" s="548"/>
      <c r="G689" s="362" t="s">
        <v>1395</v>
      </c>
      <c r="H689" s="46" t="s">
        <v>13</v>
      </c>
      <c r="I689" s="31">
        <v>60</v>
      </c>
      <c r="J689" s="48">
        <v>60</v>
      </c>
      <c r="K689" s="253">
        <v>0</v>
      </c>
      <c r="L689" s="31" t="s">
        <v>1703</v>
      </c>
      <c r="M689" s="31" t="s">
        <v>1155</v>
      </c>
      <c r="N689" s="31" t="s">
        <v>1703</v>
      </c>
      <c r="O689" s="31" t="s">
        <v>1155</v>
      </c>
      <c r="P689" s="31" t="s">
        <v>2061</v>
      </c>
      <c r="Q689" s="31" t="s">
        <v>1155</v>
      </c>
      <c r="R689" s="542"/>
      <c r="S689" s="48"/>
      <c r="T689" s="31">
        <f t="shared" si="297"/>
        <v>0</v>
      </c>
      <c r="U689" s="616"/>
      <c r="V689" s="616"/>
      <c r="W689" s="48"/>
      <c r="X689" s="31">
        <f t="shared" si="298"/>
        <v>0</v>
      </c>
      <c r="Z689" s="31"/>
      <c r="AA689" s="31">
        <f t="shared" si="304"/>
        <v>0</v>
      </c>
      <c r="AB689" s="31"/>
      <c r="AC689" s="31">
        <f t="shared" si="299"/>
        <v>0</v>
      </c>
      <c r="AD689" s="31"/>
      <c r="AE689" s="31"/>
      <c r="AF689" s="31">
        <f t="shared" si="343"/>
        <v>0</v>
      </c>
      <c r="AG689" s="31">
        <f t="shared" si="301"/>
        <v>0</v>
      </c>
      <c r="AH689" s="31"/>
      <c r="AI689" s="31">
        <f t="shared" si="302"/>
        <v>0</v>
      </c>
      <c r="AJ689" s="31">
        <f t="shared" si="303"/>
        <v>0</v>
      </c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</row>
    <row r="690" spans="2:49" s="306" customFormat="1" ht="13" outlineLevel="1">
      <c r="B690" s="491"/>
      <c r="C690" s="539"/>
      <c r="D690" s="24" t="s">
        <v>2189</v>
      </c>
      <c r="E690" s="539"/>
      <c r="F690" s="548"/>
      <c r="G690" s="362" t="s">
        <v>1395</v>
      </c>
      <c r="H690" s="46" t="s">
        <v>13</v>
      </c>
      <c r="I690" s="31">
        <v>30</v>
      </c>
      <c r="J690" s="48">
        <v>30</v>
      </c>
      <c r="K690" s="253">
        <v>0</v>
      </c>
      <c r="L690" s="31" t="s">
        <v>1703</v>
      </c>
      <c r="M690" s="31" t="s">
        <v>1155</v>
      </c>
      <c r="N690" s="31" t="s">
        <v>1693</v>
      </c>
      <c r="O690" s="31" t="s">
        <v>1155</v>
      </c>
      <c r="P690" s="31" t="s">
        <v>1693</v>
      </c>
      <c r="Q690" s="31" t="s">
        <v>1155</v>
      </c>
      <c r="R690" s="542"/>
      <c r="S690" s="48"/>
      <c r="T690" s="31">
        <f t="shared" si="297"/>
        <v>0</v>
      </c>
      <c r="U690" s="616"/>
      <c r="V690" s="616"/>
      <c r="W690" s="48"/>
      <c r="X690" s="31">
        <f t="shared" si="298"/>
        <v>0</v>
      </c>
      <c r="Z690" s="31"/>
      <c r="AA690" s="31">
        <f t="shared" si="304"/>
        <v>0</v>
      </c>
      <c r="AB690" s="31"/>
      <c r="AC690" s="31">
        <f t="shared" si="299"/>
        <v>0</v>
      </c>
      <c r="AD690" s="31"/>
      <c r="AE690" s="31"/>
      <c r="AF690" s="31">
        <f t="shared" si="343"/>
        <v>0</v>
      </c>
      <c r="AG690" s="31">
        <f t="shared" si="301"/>
        <v>0</v>
      </c>
      <c r="AH690" s="31"/>
      <c r="AI690" s="31">
        <f t="shared" si="302"/>
        <v>0</v>
      </c>
      <c r="AJ690" s="31">
        <f t="shared" si="303"/>
        <v>0</v>
      </c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</row>
    <row r="691" spans="2:49" s="306" customFormat="1" ht="13" outlineLevel="1">
      <c r="B691" s="491"/>
      <c r="C691" s="539"/>
      <c r="D691" s="24" t="s">
        <v>2190</v>
      </c>
      <c r="E691" s="539"/>
      <c r="F691" s="548"/>
      <c r="G691" s="362" t="s">
        <v>1395</v>
      </c>
      <c r="H691" s="46" t="s">
        <v>13</v>
      </c>
      <c r="I691" s="31">
        <v>15</v>
      </c>
      <c r="J691" s="48">
        <v>0</v>
      </c>
      <c r="K691" s="253">
        <v>0</v>
      </c>
      <c r="L691" s="31" t="s">
        <v>1703</v>
      </c>
      <c r="M691" s="31" t="s">
        <v>1155</v>
      </c>
      <c r="N691" s="31" t="s">
        <v>1693</v>
      </c>
      <c r="O691" s="31" t="s">
        <v>1155</v>
      </c>
      <c r="P691" s="31" t="s">
        <v>2156</v>
      </c>
      <c r="Q691" s="31" t="s">
        <v>1155</v>
      </c>
      <c r="R691" s="542"/>
      <c r="S691" s="48"/>
      <c r="T691" s="31">
        <f t="shared" si="297"/>
        <v>0</v>
      </c>
      <c r="U691" s="616"/>
      <c r="V691" s="616"/>
      <c r="W691" s="48"/>
      <c r="X691" s="31">
        <f t="shared" si="298"/>
        <v>0</v>
      </c>
      <c r="Z691" s="31"/>
      <c r="AA691" s="31">
        <f t="shared" si="304"/>
        <v>0</v>
      </c>
      <c r="AB691" s="31"/>
      <c r="AC691" s="31">
        <f t="shared" si="299"/>
        <v>0</v>
      </c>
      <c r="AD691" s="31"/>
      <c r="AE691" s="31"/>
      <c r="AF691" s="31">
        <f t="shared" si="343"/>
        <v>0</v>
      </c>
      <c r="AG691" s="31">
        <f t="shared" si="301"/>
        <v>0</v>
      </c>
      <c r="AH691" s="31"/>
      <c r="AI691" s="31">
        <f t="shared" si="302"/>
        <v>0</v>
      </c>
      <c r="AJ691" s="31">
        <f t="shared" si="303"/>
        <v>0</v>
      </c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</row>
    <row r="692" spans="2:49" s="306" customFormat="1" ht="13" outlineLevel="1">
      <c r="B692" s="491"/>
      <c r="C692" s="539"/>
      <c r="D692" s="24" t="s">
        <v>2191</v>
      </c>
      <c r="E692" s="539"/>
      <c r="F692" s="548"/>
      <c r="G692" s="362" t="s">
        <v>1395</v>
      </c>
      <c r="H692" s="46" t="s">
        <v>13</v>
      </c>
      <c r="I692" s="31">
        <v>20</v>
      </c>
      <c r="J692" s="48">
        <v>500</v>
      </c>
      <c r="K692" s="253">
        <v>0</v>
      </c>
      <c r="L692" s="31" t="s">
        <v>1703</v>
      </c>
      <c r="M692" s="31" t="s">
        <v>1155</v>
      </c>
      <c r="N692" s="31" t="s">
        <v>1693</v>
      </c>
      <c r="O692" s="31" t="s">
        <v>1155</v>
      </c>
      <c r="P692" s="31" t="s">
        <v>1693</v>
      </c>
      <c r="Q692" s="31" t="s">
        <v>1155</v>
      </c>
      <c r="R692" s="542"/>
      <c r="S692" s="48"/>
      <c r="T692" s="31">
        <f t="shared" si="297"/>
        <v>0</v>
      </c>
      <c r="U692" s="616"/>
      <c r="V692" s="616"/>
      <c r="W692" s="48"/>
      <c r="X692" s="31">
        <f t="shared" si="298"/>
        <v>0</v>
      </c>
      <c r="Z692" s="31"/>
      <c r="AA692" s="31">
        <f t="shared" si="304"/>
        <v>0</v>
      </c>
      <c r="AB692" s="31"/>
      <c r="AC692" s="31">
        <f t="shared" si="299"/>
        <v>0</v>
      </c>
      <c r="AD692" s="31"/>
      <c r="AE692" s="31"/>
      <c r="AF692" s="31">
        <f t="shared" si="343"/>
        <v>0</v>
      </c>
      <c r="AG692" s="31">
        <f t="shared" si="301"/>
        <v>0</v>
      </c>
      <c r="AH692" s="31"/>
      <c r="AI692" s="31">
        <f t="shared" si="302"/>
        <v>0</v>
      </c>
      <c r="AJ692" s="31">
        <f t="shared" si="303"/>
        <v>0</v>
      </c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</row>
    <row r="693" spans="2:49" s="306" customFormat="1" ht="13" outlineLevel="1">
      <c r="B693" s="491"/>
      <c r="C693" s="539"/>
      <c r="D693" s="24" t="s">
        <v>2192</v>
      </c>
      <c r="E693" s="539"/>
      <c r="F693" s="548"/>
      <c r="G693" s="362" t="s">
        <v>1395</v>
      </c>
      <c r="H693" s="46" t="s">
        <v>13</v>
      </c>
      <c r="I693" s="31">
        <v>30</v>
      </c>
      <c r="J693" s="48">
        <v>30</v>
      </c>
      <c r="K693" s="253">
        <v>0</v>
      </c>
      <c r="L693" s="31" t="s">
        <v>1703</v>
      </c>
      <c r="M693" s="31" t="s">
        <v>1155</v>
      </c>
      <c r="N693" s="31" t="s">
        <v>1693</v>
      </c>
      <c r="O693" s="31" t="s">
        <v>1155</v>
      </c>
      <c r="P693" s="31" t="s">
        <v>2156</v>
      </c>
      <c r="Q693" s="31" t="s">
        <v>1155</v>
      </c>
      <c r="R693" s="542"/>
      <c r="S693" s="48"/>
      <c r="T693" s="31">
        <f t="shared" si="297"/>
        <v>0</v>
      </c>
      <c r="U693" s="616"/>
      <c r="V693" s="616"/>
      <c r="W693" s="48"/>
      <c r="X693" s="31">
        <f t="shared" si="298"/>
        <v>0</v>
      </c>
      <c r="Z693" s="31"/>
      <c r="AA693" s="31">
        <f t="shared" si="304"/>
        <v>0</v>
      </c>
      <c r="AB693" s="31"/>
      <c r="AC693" s="31">
        <f t="shared" si="299"/>
        <v>0</v>
      </c>
      <c r="AD693" s="31"/>
      <c r="AE693" s="31"/>
      <c r="AF693" s="31">
        <f t="shared" si="343"/>
        <v>0</v>
      </c>
      <c r="AG693" s="31">
        <f t="shared" si="301"/>
        <v>0</v>
      </c>
      <c r="AH693" s="31"/>
      <c r="AI693" s="31">
        <f t="shared" si="302"/>
        <v>0</v>
      </c>
      <c r="AJ693" s="31">
        <f t="shared" si="303"/>
        <v>0</v>
      </c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</row>
    <row r="694" spans="2:49" s="306" customFormat="1" ht="26" outlineLevel="1">
      <c r="B694" s="492"/>
      <c r="C694" s="540"/>
      <c r="D694" s="24" t="s">
        <v>2193</v>
      </c>
      <c r="E694" s="540"/>
      <c r="F694" s="549"/>
      <c r="G694" s="362" t="s">
        <v>1395</v>
      </c>
      <c r="H694" s="46" t="s">
        <v>13</v>
      </c>
      <c r="I694" s="31">
        <v>30</v>
      </c>
      <c r="J694" s="48">
        <v>30</v>
      </c>
      <c r="K694" s="253">
        <v>0</v>
      </c>
      <c r="L694" s="31" t="s">
        <v>1703</v>
      </c>
      <c r="M694" s="31" t="s">
        <v>1155</v>
      </c>
      <c r="N694" s="31" t="s">
        <v>1693</v>
      </c>
      <c r="O694" s="31" t="s">
        <v>1155</v>
      </c>
      <c r="P694" s="31" t="s">
        <v>1693</v>
      </c>
      <c r="Q694" s="31" t="s">
        <v>1142</v>
      </c>
      <c r="R694" s="543"/>
      <c r="S694" s="48"/>
      <c r="T694" s="31">
        <f t="shared" si="297"/>
        <v>0</v>
      </c>
      <c r="U694" s="617"/>
      <c r="V694" s="617"/>
      <c r="W694" s="48"/>
      <c r="X694" s="31">
        <f t="shared" si="298"/>
        <v>0</v>
      </c>
      <c r="Z694" s="31"/>
      <c r="AA694" s="31">
        <f t="shared" si="304"/>
        <v>0</v>
      </c>
      <c r="AB694" s="31"/>
      <c r="AC694" s="31">
        <f t="shared" si="299"/>
        <v>0</v>
      </c>
      <c r="AD694" s="31"/>
      <c r="AE694" s="31"/>
      <c r="AF694" s="31">
        <f t="shared" si="343"/>
        <v>0</v>
      </c>
      <c r="AG694" s="31">
        <f t="shared" si="301"/>
        <v>0</v>
      </c>
      <c r="AH694" s="31"/>
      <c r="AI694" s="31">
        <f t="shared" si="302"/>
        <v>0</v>
      </c>
      <c r="AJ694" s="31">
        <f t="shared" si="303"/>
        <v>0</v>
      </c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</row>
    <row r="695" spans="2:49" s="306" customFormat="1" ht="13" outlineLevel="1">
      <c r="B695" s="490" t="s">
        <v>320</v>
      </c>
      <c r="C695" s="541" t="s">
        <v>2194</v>
      </c>
      <c r="D695" s="24" t="s">
        <v>1746</v>
      </c>
      <c r="E695" s="541" t="s">
        <v>1609</v>
      </c>
      <c r="F695" s="446">
        <v>43516</v>
      </c>
      <c r="G695" s="362" t="s">
        <v>1395</v>
      </c>
      <c r="H695" s="46" t="s">
        <v>13</v>
      </c>
      <c r="I695" s="31">
        <v>5</v>
      </c>
      <c r="J695" s="48">
        <v>5</v>
      </c>
      <c r="K695" s="253">
        <v>0</v>
      </c>
      <c r="L695" s="31" t="s">
        <v>1155</v>
      </c>
      <c r="M695" s="31" t="s">
        <v>2061</v>
      </c>
      <c r="N695" s="31" t="s">
        <v>1142</v>
      </c>
      <c r="O695" s="31" t="s">
        <v>1703</v>
      </c>
      <c r="P695" s="31" t="s">
        <v>1142</v>
      </c>
      <c r="Q695" s="31" t="s">
        <v>1155</v>
      </c>
      <c r="R695" s="541" t="s">
        <v>1239</v>
      </c>
      <c r="S695" s="48"/>
      <c r="T695" s="31">
        <f t="shared" si="297"/>
        <v>0</v>
      </c>
      <c r="U695" s="615"/>
      <c r="V695" s="615"/>
      <c r="W695" s="48"/>
      <c r="X695" s="31">
        <f t="shared" si="298"/>
        <v>0</v>
      </c>
      <c r="Z695" s="174"/>
      <c r="AA695" s="31">
        <f t="shared" si="304"/>
        <v>0</v>
      </c>
      <c r="AB695" s="31"/>
      <c r="AC695" s="31">
        <f t="shared" si="299"/>
        <v>0</v>
      </c>
      <c r="AD695" s="31"/>
      <c r="AE695" s="31"/>
      <c r="AF695" s="31">
        <f t="shared" si="343"/>
        <v>0</v>
      </c>
      <c r="AG695" s="31">
        <f t="shared" si="301"/>
        <v>0</v>
      </c>
      <c r="AH695" s="31"/>
      <c r="AI695" s="31">
        <f t="shared" si="302"/>
        <v>0</v>
      </c>
      <c r="AJ695" s="31">
        <f t="shared" si="303"/>
        <v>0</v>
      </c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</row>
    <row r="696" spans="2:49" s="306" customFormat="1" ht="26" outlineLevel="1">
      <c r="B696" s="491"/>
      <c r="C696" s="542"/>
      <c r="D696" s="24" t="s">
        <v>2195</v>
      </c>
      <c r="E696" s="542"/>
      <c r="F696" s="497"/>
      <c r="G696" s="362" t="s">
        <v>1395</v>
      </c>
      <c r="H696" s="46" t="s">
        <v>13</v>
      </c>
      <c r="I696" s="31">
        <v>30</v>
      </c>
      <c r="J696" s="31">
        <v>30</v>
      </c>
      <c r="K696" s="253">
        <v>0</v>
      </c>
      <c r="L696" s="31" t="s">
        <v>1703</v>
      </c>
      <c r="M696" s="31" t="s">
        <v>1155</v>
      </c>
      <c r="N696" s="31" t="s">
        <v>1693</v>
      </c>
      <c r="O696" s="31" t="s">
        <v>1155</v>
      </c>
      <c r="P696" s="31" t="s">
        <v>1693</v>
      </c>
      <c r="Q696" s="31" t="s">
        <v>1155</v>
      </c>
      <c r="R696" s="542"/>
      <c r="S696" s="48"/>
      <c r="T696" s="31">
        <f t="shared" si="297"/>
        <v>0</v>
      </c>
      <c r="U696" s="616"/>
      <c r="V696" s="616"/>
      <c r="W696" s="48"/>
      <c r="X696" s="31">
        <f t="shared" si="298"/>
        <v>0</v>
      </c>
      <c r="Z696" s="174"/>
      <c r="AA696" s="31">
        <f t="shared" si="304"/>
        <v>0</v>
      </c>
      <c r="AB696" s="31"/>
      <c r="AC696" s="31">
        <f t="shared" ref="AC696:AC756" si="344">(I696-AA696)*COUNTIF(AK696:AT696,"L")</f>
        <v>0</v>
      </c>
      <c r="AD696" s="31"/>
      <c r="AE696" s="31"/>
      <c r="AF696" s="31">
        <f t="shared" si="343"/>
        <v>0</v>
      </c>
      <c r="AG696" s="31">
        <f t="shared" ref="AG696:AG756" si="345">(X696-AA696-AC696)*AF696</f>
        <v>0</v>
      </c>
      <c r="AH696" s="31"/>
      <c r="AI696" s="31">
        <f t="shared" ref="AI696:AI756" si="346">COUNTIF(AK696:AT696,"V")</f>
        <v>0</v>
      </c>
      <c r="AJ696" s="31">
        <f t="shared" ref="AJ696:AJ756" si="347">X696-AA696-AC696-AG696</f>
        <v>0</v>
      </c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</row>
    <row r="697" spans="2:49" s="306" customFormat="1" ht="13" outlineLevel="1">
      <c r="B697" s="491"/>
      <c r="C697" s="542"/>
      <c r="D697" s="24" t="s">
        <v>2196</v>
      </c>
      <c r="E697" s="542"/>
      <c r="F697" s="497"/>
      <c r="G697" s="362" t="s">
        <v>1395</v>
      </c>
      <c r="H697" s="46" t="s">
        <v>13</v>
      </c>
      <c r="I697" s="31">
        <v>30</v>
      </c>
      <c r="J697" s="31">
        <v>30</v>
      </c>
      <c r="K697" s="253">
        <v>0</v>
      </c>
      <c r="L697" s="31" t="s">
        <v>1703</v>
      </c>
      <c r="M697" s="31" t="s">
        <v>1155</v>
      </c>
      <c r="N697" s="31" t="s">
        <v>1693</v>
      </c>
      <c r="O697" s="31" t="s">
        <v>1155</v>
      </c>
      <c r="P697" s="31" t="s">
        <v>2156</v>
      </c>
      <c r="Q697" s="31" t="s">
        <v>1155</v>
      </c>
      <c r="R697" s="542"/>
      <c r="S697" s="48"/>
      <c r="T697" s="31">
        <f t="shared" si="297"/>
        <v>0</v>
      </c>
      <c r="U697" s="616"/>
      <c r="V697" s="616"/>
      <c r="W697" s="48"/>
      <c r="X697" s="31">
        <f t="shared" si="298"/>
        <v>0</v>
      </c>
      <c r="Z697" s="174"/>
      <c r="AA697" s="31">
        <f t="shared" ref="AA697:AA757" si="348">SUMIF(Z697,"Y",K697)*W697</f>
        <v>0</v>
      </c>
      <c r="AB697" s="31"/>
      <c r="AC697" s="31">
        <f t="shared" si="344"/>
        <v>0</v>
      </c>
      <c r="AD697" s="31"/>
      <c r="AE697" s="31"/>
      <c r="AF697" s="31">
        <f t="shared" si="343"/>
        <v>0</v>
      </c>
      <c r="AG697" s="31">
        <f t="shared" si="345"/>
        <v>0</v>
      </c>
      <c r="AH697" s="31"/>
      <c r="AI697" s="31">
        <f t="shared" si="346"/>
        <v>0</v>
      </c>
      <c r="AJ697" s="31">
        <f t="shared" si="347"/>
        <v>0</v>
      </c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</row>
    <row r="698" spans="2:49" s="306" customFormat="1" ht="13" outlineLevel="1">
      <c r="B698" s="492"/>
      <c r="C698" s="543"/>
      <c r="D698" s="24" t="s">
        <v>2197</v>
      </c>
      <c r="E698" s="543"/>
      <c r="F698" s="447"/>
      <c r="G698" s="362" t="s">
        <v>1395</v>
      </c>
      <c r="H698" s="46" t="s">
        <v>13</v>
      </c>
      <c r="I698" s="31">
        <v>120</v>
      </c>
      <c r="J698" s="31">
        <v>120</v>
      </c>
      <c r="K698" s="253">
        <v>0</v>
      </c>
      <c r="L698" s="31" t="s">
        <v>1703</v>
      </c>
      <c r="M698" s="31" t="s">
        <v>1155</v>
      </c>
      <c r="N698" s="31" t="s">
        <v>1693</v>
      </c>
      <c r="O698" s="31" t="s">
        <v>1155</v>
      </c>
      <c r="P698" s="31" t="s">
        <v>1693</v>
      </c>
      <c r="Q698" s="31" t="s">
        <v>1155</v>
      </c>
      <c r="R698" s="543"/>
      <c r="S698" s="48"/>
      <c r="T698" s="31">
        <f t="shared" si="297"/>
        <v>0</v>
      </c>
      <c r="U698" s="617"/>
      <c r="V698" s="617"/>
      <c r="W698" s="48"/>
      <c r="X698" s="31">
        <f t="shared" si="298"/>
        <v>0</v>
      </c>
      <c r="Z698" s="174"/>
      <c r="AA698" s="31">
        <f t="shared" si="348"/>
        <v>0</v>
      </c>
      <c r="AB698" s="31"/>
      <c r="AC698" s="31">
        <f t="shared" si="344"/>
        <v>0</v>
      </c>
      <c r="AD698" s="31"/>
      <c r="AE698" s="31"/>
      <c r="AF698" s="31">
        <f t="shared" si="343"/>
        <v>0</v>
      </c>
      <c r="AG698" s="31">
        <f t="shared" si="345"/>
        <v>0</v>
      </c>
      <c r="AH698" s="31"/>
      <c r="AI698" s="31">
        <f t="shared" si="346"/>
        <v>0</v>
      </c>
      <c r="AJ698" s="31">
        <f t="shared" si="347"/>
        <v>0</v>
      </c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</row>
    <row r="699" spans="2:49" s="306" customFormat="1" ht="13" outlineLevel="1">
      <c r="B699" s="553" t="s">
        <v>322</v>
      </c>
      <c r="C699" s="541" t="s">
        <v>2198</v>
      </c>
      <c r="D699" s="24" t="s">
        <v>1746</v>
      </c>
      <c r="E699" s="541" t="s">
        <v>2199</v>
      </c>
      <c r="F699" s="446">
        <v>43516</v>
      </c>
      <c r="G699" s="362" t="s">
        <v>1395</v>
      </c>
      <c r="H699" s="46" t="s">
        <v>24</v>
      </c>
      <c r="I699" s="31">
        <v>5</v>
      </c>
      <c r="J699" s="48">
        <v>5</v>
      </c>
      <c r="K699" s="253">
        <v>0</v>
      </c>
      <c r="L699" s="31" t="s">
        <v>1155</v>
      </c>
      <c r="M699" s="31" t="s">
        <v>2061</v>
      </c>
      <c r="N699" s="31" t="s">
        <v>1142</v>
      </c>
      <c r="O699" s="31" t="s">
        <v>1703</v>
      </c>
      <c r="P699" s="31" t="s">
        <v>1142</v>
      </c>
      <c r="Q699" s="31" t="s">
        <v>1142</v>
      </c>
      <c r="R699" s="541" t="s">
        <v>1239</v>
      </c>
      <c r="S699" s="48"/>
      <c r="T699" s="31">
        <f t="shared" si="297"/>
        <v>0</v>
      </c>
      <c r="U699" s="615"/>
      <c r="V699" s="615"/>
      <c r="W699" s="48"/>
      <c r="X699" s="31">
        <f t="shared" si="298"/>
        <v>0</v>
      </c>
      <c r="Z699" s="31"/>
      <c r="AA699" s="31">
        <f t="shared" si="348"/>
        <v>0</v>
      </c>
      <c r="AB699" s="31"/>
      <c r="AC699" s="31">
        <f t="shared" si="344"/>
        <v>0</v>
      </c>
      <c r="AD699" s="31"/>
      <c r="AE699" s="31"/>
      <c r="AF699" s="31">
        <f t="shared" si="343"/>
        <v>0</v>
      </c>
      <c r="AG699" s="31">
        <f t="shared" si="345"/>
        <v>0</v>
      </c>
      <c r="AH699" s="31"/>
      <c r="AI699" s="31">
        <f t="shared" si="346"/>
        <v>0</v>
      </c>
      <c r="AJ699" s="31">
        <f t="shared" si="347"/>
        <v>0</v>
      </c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</row>
    <row r="700" spans="2:49" s="306" customFormat="1" ht="13" outlineLevel="1">
      <c r="B700" s="554"/>
      <c r="C700" s="542"/>
      <c r="D700" s="24" t="s">
        <v>323</v>
      </c>
      <c r="E700" s="542"/>
      <c r="F700" s="497"/>
      <c r="G700" s="362" t="s">
        <v>1395</v>
      </c>
      <c r="H700" s="46" t="s">
        <v>24</v>
      </c>
      <c r="I700" s="31">
        <v>880</v>
      </c>
      <c r="J700" s="48">
        <v>880</v>
      </c>
      <c r="K700" s="253">
        <v>0</v>
      </c>
      <c r="L700" s="31" t="s">
        <v>1703</v>
      </c>
      <c r="M700" s="31" t="s">
        <v>1155</v>
      </c>
      <c r="N700" s="31" t="s">
        <v>1693</v>
      </c>
      <c r="O700" s="31" t="s">
        <v>1155</v>
      </c>
      <c r="P700" s="31" t="s">
        <v>1693</v>
      </c>
      <c r="Q700" s="31" t="s">
        <v>1142</v>
      </c>
      <c r="R700" s="542"/>
      <c r="S700" s="48"/>
      <c r="T700" s="31">
        <f t="shared" si="297"/>
        <v>0</v>
      </c>
      <c r="U700" s="616"/>
      <c r="V700" s="616"/>
      <c r="W700" s="48"/>
      <c r="X700" s="31">
        <f t="shared" si="298"/>
        <v>0</v>
      </c>
      <c r="Z700" s="31"/>
      <c r="AA700" s="31">
        <f t="shared" si="348"/>
        <v>0</v>
      </c>
      <c r="AB700" s="31"/>
      <c r="AC700" s="31">
        <f t="shared" si="344"/>
        <v>0</v>
      </c>
      <c r="AD700" s="31"/>
      <c r="AE700" s="31"/>
      <c r="AF700" s="31">
        <f t="shared" si="343"/>
        <v>0</v>
      </c>
      <c r="AG700" s="31">
        <f t="shared" si="345"/>
        <v>0</v>
      </c>
      <c r="AH700" s="31"/>
      <c r="AI700" s="31">
        <f t="shared" si="346"/>
        <v>0</v>
      </c>
      <c r="AJ700" s="31">
        <f t="shared" si="347"/>
        <v>0</v>
      </c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</row>
    <row r="701" spans="2:49" s="306" customFormat="1" ht="13" outlineLevel="1">
      <c r="B701" s="555"/>
      <c r="C701" s="543"/>
      <c r="D701" s="24" t="s">
        <v>2200</v>
      </c>
      <c r="E701" s="543"/>
      <c r="F701" s="447"/>
      <c r="G701" s="362" t="s">
        <v>1395</v>
      </c>
      <c r="H701" s="46" t="s">
        <v>24</v>
      </c>
      <c r="I701" s="31">
        <v>280</v>
      </c>
      <c r="J701" s="31">
        <v>280</v>
      </c>
      <c r="K701" s="253">
        <v>0</v>
      </c>
      <c r="L701" s="31" t="s">
        <v>1703</v>
      </c>
      <c r="M701" s="31" t="s">
        <v>1155</v>
      </c>
      <c r="N701" s="31" t="s">
        <v>1693</v>
      </c>
      <c r="O701" s="31" t="s">
        <v>1155</v>
      </c>
      <c r="P701" s="31" t="s">
        <v>2156</v>
      </c>
      <c r="Q701" s="31" t="s">
        <v>1155</v>
      </c>
      <c r="R701" s="543"/>
      <c r="S701" s="48"/>
      <c r="T701" s="31">
        <f t="shared" si="297"/>
        <v>0</v>
      </c>
      <c r="U701" s="617"/>
      <c r="V701" s="617"/>
      <c r="W701" s="48"/>
      <c r="X701" s="31">
        <f t="shared" si="298"/>
        <v>0</v>
      </c>
      <c r="Z701" s="174"/>
      <c r="AA701" s="31">
        <f t="shared" si="348"/>
        <v>0</v>
      </c>
      <c r="AB701" s="31"/>
      <c r="AC701" s="31">
        <f t="shared" si="344"/>
        <v>0</v>
      </c>
      <c r="AD701" s="31"/>
      <c r="AE701" s="31"/>
      <c r="AF701" s="31">
        <f t="shared" si="343"/>
        <v>0</v>
      </c>
      <c r="AG701" s="31">
        <f t="shared" si="345"/>
        <v>0</v>
      </c>
      <c r="AH701" s="31"/>
      <c r="AI701" s="31">
        <f t="shared" si="346"/>
        <v>0</v>
      </c>
      <c r="AJ701" s="31">
        <f t="shared" si="347"/>
        <v>0</v>
      </c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</row>
    <row r="702" spans="2:49" s="306" customFormat="1" ht="13" outlineLevel="1">
      <c r="B702" s="457" t="s">
        <v>326</v>
      </c>
      <c r="C702" s="541" t="s">
        <v>2201</v>
      </c>
      <c r="D702" s="32" t="s">
        <v>1746</v>
      </c>
      <c r="E702" s="541" t="s">
        <v>2589</v>
      </c>
      <c r="F702" s="446">
        <v>43789</v>
      </c>
      <c r="G702" s="362" t="s">
        <v>1395</v>
      </c>
      <c r="H702" s="46" t="s">
        <v>13</v>
      </c>
      <c r="I702" s="31">
        <v>5</v>
      </c>
      <c r="J702" s="31">
        <v>5</v>
      </c>
      <c r="K702" s="253">
        <v>0</v>
      </c>
      <c r="L702" s="31" t="s">
        <v>1155</v>
      </c>
      <c r="M702" s="31" t="s">
        <v>1703</v>
      </c>
      <c r="N702" s="31" t="s">
        <v>1142</v>
      </c>
      <c r="O702" s="31" t="s">
        <v>1703</v>
      </c>
      <c r="P702" s="31" t="s">
        <v>1142</v>
      </c>
      <c r="Q702" s="31" t="s">
        <v>1155</v>
      </c>
      <c r="R702" s="541" t="s">
        <v>2202</v>
      </c>
      <c r="S702" s="48"/>
      <c r="T702" s="31">
        <f t="shared" si="297"/>
        <v>0</v>
      </c>
      <c r="U702" s="615"/>
      <c r="V702" s="615"/>
      <c r="W702" s="48"/>
      <c r="X702" s="31">
        <f t="shared" si="298"/>
        <v>0</v>
      </c>
      <c r="Z702" s="31"/>
      <c r="AA702" s="31">
        <f t="shared" si="348"/>
        <v>0</v>
      </c>
      <c r="AB702" s="31"/>
      <c r="AC702" s="31">
        <f t="shared" si="344"/>
        <v>0</v>
      </c>
      <c r="AD702" s="31"/>
      <c r="AE702" s="31"/>
      <c r="AF702" s="31">
        <f t="shared" si="343"/>
        <v>0</v>
      </c>
      <c r="AG702" s="31">
        <f t="shared" si="345"/>
        <v>0</v>
      </c>
      <c r="AH702" s="31"/>
      <c r="AI702" s="31">
        <f t="shared" si="346"/>
        <v>0</v>
      </c>
      <c r="AJ702" s="31">
        <f t="shared" si="347"/>
        <v>0</v>
      </c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</row>
    <row r="703" spans="2:49" s="306" customFormat="1" ht="13" outlineLevel="1">
      <c r="B703" s="458"/>
      <c r="C703" s="542"/>
      <c r="D703" s="32" t="s">
        <v>2203</v>
      </c>
      <c r="E703" s="542"/>
      <c r="F703" s="497"/>
      <c r="G703" s="362" t="s">
        <v>1395</v>
      </c>
      <c r="H703" s="46" t="s">
        <v>13</v>
      </c>
      <c r="I703" s="31">
        <v>60</v>
      </c>
      <c r="J703" s="48">
        <v>60</v>
      </c>
      <c r="K703" s="253">
        <v>0</v>
      </c>
      <c r="L703" s="31" t="s">
        <v>1759</v>
      </c>
      <c r="M703" s="31" t="s">
        <v>1155</v>
      </c>
      <c r="N703" s="31" t="s">
        <v>1142</v>
      </c>
      <c r="O703" s="31" t="s">
        <v>1695</v>
      </c>
      <c r="P703" s="31" t="s">
        <v>1698</v>
      </c>
      <c r="Q703" s="31" t="s">
        <v>1759</v>
      </c>
      <c r="R703" s="542"/>
      <c r="S703" s="48"/>
      <c r="T703" s="31">
        <f t="shared" si="297"/>
        <v>0</v>
      </c>
      <c r="U703" s="616"/>
      <c r="V703" s="616"/>
      <c r="W703" s="48"/>
      <c r="X703" s="31">
        <f t="shared" si="298"/>
        <v>0</v>
      </c>
      <c r="Z703" s="31"/>
      <c r="AA703" s="31">
        <f t="shared" si="348"/>
        <v>0</v>
      </c>
      <c r="AB703" s="31"/>
      <c r="AC703" s="31">
        <f t="shared" si="344"/>
        <v>0</v>
      </c>
      <c r="AD703" s="31"/>
      <c r="AE703" s="31"/>
      <c r="AF703" s="31">
        <f t="shared" si="343"/>
        <v>0</v>
      </c>
      <c r="AG703" s="31">
        <f t="shared" si="345"/>
        <v>0</v>
      </c>
      <c r="AH703" s="31"/>
      <c r="AI703" s="31">
        <f t="shared" si="346"/>
        <v>0</v>
      </c>
      <c r="AJ703" s="31">
        <f t="shared" si="347"/>
        <v>0</v>
      </c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</row>
    <row r="704" spans="2:49" s="306" customFormat="1" ht="13" outlineLevel="1">
      <c r="B704" s="458"/>
      <c r="C704" s="542"/>
      <c r="D704" s="32" t="s">
        <v>2204</v>
      </c>
      <c r="E704" s="542"/>
      <c r="F704" s="497"/>
      <c r="G704" s="362" t="s">
        <v>1395</v>
      </c>
      <c r="H704" s="46" t="s">
        <v>13</v>
      </c>
      <c r="I704" s="31">
        <v>50</v>
      </c>
      <c r="J704" s="48">
        <v>50</v>
      </c>
      <c r="K704" s="253">
        <v>0</v>
      </c>
      <c r="L704" s="31" t="s">
        <v>1759</v>
      </c>
      <c r="M704" s="31" t="s">
        <v>1155</v>
      </c>
      <c r="N704" s="31" t="s">
        <v>1142</v>
      </c>
      <c r="O704" s="31" t="s">
        <v>1695</v>
      </c>
      <c r="P704" s="31" t="s">
        <v>1698</v>
      </c>
      <c r="Q704" s="31" t="s">
        <v>1759</v>
      </c>
      <c r="R704" s="542"/>
      <c r="S704" s="48"/>
      <c r="T704" s="31">
        <f t="shared" si="297"/>
        <v>0</v>
      </c>
      <c r="U704" s="616"/>
      <c r="V704" s="616"/>
      <c r="W704" s="48"/>
      <c r="X704" s="31">
        <f t="shared" si="298"/>
        <v>0</v>
      </c>
      <c r="Z704" s="31"/>
      <c r="AA704" s="31">
        <f t="shared" si="348"/>
        <v>0</v>
      </c>
      <c r="AB704" s="31"/>
      <c r="AC704" s="31">
        <f t="shared" si="344"/>
        <v>0</v>
      </c>
      <c r="AD704" s="31"/>
      <c r="AE704" s="31"/>
      <c r="AF704" s="31">
        <f t="shared" si="343"/>
        <v>0</v>
      </c>
      <c r="AG704" s="31">
        <f t="shared" si="345"/>
        <v>0</v>
      </c>
      <c r="AH704" s="31"/>
      <c r="AI704" s="31">
        <f t="shared" si="346"/>
        <v>0</v>
      </c>
      <c r="AJ704" s="31">
        <f t="shared" si="347"/>
        <v>0</v>
      </c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</row>
    <row r="705" spans="2:49" s="306" customFormat="1" ht="13" outlineLevel="1">
      <c r="B705" s="458"/>
      <c r="C705" s="542"/>
      <c r="D705" s="32" t="s">
        <v>2205</v>
      </c>
      <c r="E705" s="542"/>
      <c r="F705" s="497"/>
      <c r="G705" s="362" t="s">
        <v>1395</v>
      </c>
      <c r="H705" s="46" t="s">
        <v>13</v>
      </c>
      <c r="I705" s="31">
        <v>60</v>
      </c>
      <c r="J705" s="48">
        <v>60</v>
      </c>
      <c r="K705" s="253">
        <v>0</v>
      </c>
      <c r="L705" s="31" t="s">
        <v>1759</v>
      </c>
      <c r="M705" s="31" t="s">
        <v>1155</v>
      </c>
      <c r="N705" s="31" t="s">
        <v>1142</v>
      </c>
      <c r="O705" s="31" t="s">
        <v>1695</v>
      </c>
      <c r="P705" s="31" t="s">
        <v>1698</v>
      </c>
      <c r="Q705" s="31" t="s">
        <v>1759</v>
      </c>
      <c r="R705" s="542"/>
      <c r="S705" s="48"/>
      <c r="T705" s="31">
        <f t="shared" si="297"/>
        <v>0</v>
      </c>
      <c r="U705" s="616"/>
      <c r="V705" s="616"/>
      <c r="W705" s="48"/>
      <c r="X705" s="31">
        <f t="shared" si="298"/>
        <v>0</v>
      </c>
      <c r="Z705" s="31"/>
      <c r="AA705" s="31">
        <f t="shared" si="348"/>
        <v>0</v>
      </c>
      <c r="AB705" s="31"/>
      <c r="AC705" s="31">
        <f t="shared" si="344"/>
        <v>0</v>
      </c>
      <c r="AD705" s="31"/>
      <c r="AE705" s="31"/>
      <c r="AF705" s="31">
        <f t="shared" si="343"/>
        <v>0</v>
      </c>
      <c r="AG705" s="31">
        <f t="shared" si="345"/>
        <v>0</v>
      </c>
      <c r="AH705" s="31"/>
      <c r="AI705" s="31">
        <f t="shared" si="346"/>
        <v>0</v>
      </c>
      <c r="AJ705" s="31">
        <f t="shared" si="347"/>
        <v>0</v>
      </c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</row>
    <row r="706" spans="2:49" s="306" customFormat="1" ht="13" outlineLevel="1">
      <c r="B706" s="458"/>
      <c r="C706" s="542"/>
      <c r="D706" s="32" t="s">
        <v>2206</v>
      </c>
      <c r="E706" s="542"/>
      <c r="F706" s="497"/>
      <c r="G706" s="362" t="s">
        <v>1395</v>
      </c>
      <c r="H706" s="46" t="s">
        <v>13</v>
      </c>
      <c r="I706" s="31">
        <v>60</v>
      </c>
      <c r="J706" s="48">
        <v>60</v>
      </c>
      <c r="K706" s="253">
        <v>0</v>
      </c>
      <c r="L706" s="31" t="s">
        <v>1759</v>
      </c>
      <c r="M706" s="31" t="s">
        <v>1155</v>
      </c>
      <c r="N706" s="31" t="s">
        <v>1142</v>
      </c>
      <c r="O706" s="31" t="s">
        <v>1695</v>
      </c>
      <c r="P706" s="31" t="s">
        <v>1698</v>
      </c>
      <c r="Q706" s="31" t="s">
        <v>1761</v>
      </c>
      <c r="R706" s="542"/>
      <c r="S706" s="48"/>
      <c r="T706" s="31">
        <f t="shared" si="297"/>
        <v>0</v>
      </c>
      <c r="U706" s="616"/>
      <c r="V706" s="616"/>
      <c r="W706" s="48"/>
      <c r="X706" s="31">
        <f t="shared" si="298"/>
        <v>0</v>
      </c>
      <c r="Z706" s="31"/>
      <c r="AA706" s="31">
        <f t="shared" si="348"/>
        <v>0</v>
      </c>
      <c r="AB706" s="31"/>
      <c r="AC706" s="31">
        <f t="shared" si="344"/>
        <v>0</v>
      </c>
      <c r="AD706" s="31"/>
      <c r="AE706" s="31"/>
      <c r="AF706" s="31">
        <f>IFERROR(COUNTIF(AK533:AT533,"S")/(COUNTIF(AK533:AT533,"V")+COUNTIF(AK533:AT533,"S")),0)</f>
        <v>0</v>
      </c>
      <c r="AG706" s="31">
        <f t="shared" si="345"/>
        <v>0</v>
      </c>
      <c r="AH706" s="31"/>
      <c r="AI706" s="31">
        <f t="shared" si="346"/>
        <v>0</v>
      </c>
      <c r="AJ706" s="31">
        <f t="shared" si="347"/>
        <v>0</v>
      </c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</row>
    <row r="707" spans="2:49" s="306" customFormat="1" ht="13" outlineLevel="1">
      <c r="B707" s="458"/>
      <c r="C707" s="542"/>
      <c r="D707" s="32" t="s">
        <v>2207</v>
      </c>
      <c r="E707" s="542"/>
      <c r="F707" s="497"/>
      <c r="G707" s="362" t="s">
        <v>1395</v>
      </c>
      <c r="H707" s="46" t="s">
        <v>13</v>
      </c>
      <c r="I707" s="31">
        <v>60</v>
      </c>
      <c r="J707" s="48">
        <v>720</v>
      </c>
      <c r="K707" s="253">
        <v>0</v>
      </c>
      <c r="L707" s="31" t="s">
        <v>1759</v>
      </c>
      <c r="M707" s="31" t="s">
        <v>1155</v>
      </c>
      <c r="N707" s="31" t="s">
        <v>1142</v>
      </c>
      <c r="O707" s="31" t="s">
        <v>1695</v>
      </c>
      <c r="P707" s="31" t="s">
        <v>1698</v>
      </c>
      <c r="Q707" s="31" t="s">
        <v>1759</v>
      </c>
      <c r="R707" s="542"/>
      <c r="S707" s="48"/>
      <c r="T707" s="31">
        <f t="shared" si="297"/>
        <v>0</v>
      </c>
      <c r="U707" s="616"/>
      <c r="V707" s="616"/>
      <c r="W707" s="48"/>
      <c r="X707" s="31">
        <f t="shared" si="298"/>
        <v>0</v>
      </c>
      <c r="Z707" s="31"/>
      <c r="AA707" s="31">
        <f t="shared" si="348"/>
        <v>0</v>
      </c>
      <c r="AB707" s="31"/>
      <c r="AC707" s="31">
        <f t="shared" si="344"/>
        <v>0</v>
      </c>
      <c r="AD707" s="31"/>
      <c r="AE707" s="31"/>
      <c r="AF707" s="31">
        <f>IFERROR(COUNTIF(AK539:AT539,"S")/(COUNTIF(AK539:AT539,"V")+COUNTIF(AK539:AT539,"S")),0)</f>
        <v>0</v>
      </c>
      <c r="AG707" s="31">
        <f t="shared" si="345"/>
        <v>0</v>
      </c>
      <c r="AH707" s="31"/>
      <c r="AI707" s="31">
        <f t="shared" si="346"/>
        <v>0</v>
      </c>
      <c r="AJ707" s="31">
        <f t="shared" si="347"/>
        <v>0</v>
      </c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</row>
    <row r="708" spans="2:49" s="306" customFormat="1" ht="13" outlineLevel="1">
      <c r="B708" s="458"/>
      <c r="C708" s="542"/>
      <c r="D708" s="32" t="s">
        <v>2208</v>
      </c>
      <c r="E708" s="542"/>
      <c r="F708" s="497"/>
      <c r="G708" s="362" t="s">
        <v>1395</v>
      </c>
      <c r="H708" s="46" t="s">
        <v>13</v>
      </c>
      <c r="I708" s="31">
        <v>60</v>
      </c>
      <c r="J708" s="48">
        <v>60</v>
      </c>
      <c r="K708" s="253">
        <v>0</v>
      </c>
      <c r="L708" s="31" t="s">
        <v>1759</v>
      </c>
      <c r="M708" s="31" t="s">
        <v>1155</v>
      </c>
      <c r="N708" s="31" t="s">
        <v>1142</v>
      </c>
      <c r="O708" s="31" t="s">
        <v>1695</v>
      </c>
      <c r="P708" s="31" t="s">
        <v>1698</v>
      </c>
      <c r="Q708" s="31" t="s">
        <v>1761</v>
      </c>
      <c r="R708" s="542"/>
      <c r="S708" s="48"/>
      <c r="T708" s="31">
        <f t="shared" si="297"/>
        <v>0</v>
      </c>
      <c r="U708" s="616"/>
      <c r="V708" s="616"/>
      <c r="W708" s="48"/>
      <c r="X708" s="31">
        <f t="shared" si="298"/>
        <v>0</v>
      </c>
      <c r="Z708" s="31"/>
      <c r="AA708" s="31">
        <f t="shared" si="348"/>
        <v>0</v>
      </c>
      <c r="AB708" s="31"/>
      <c r="AC708" s="31">
        <f t="shared" si="344"/>
        <v>0</v>
      </c>
      <c r="AD708" s="31"/>
      <c r="AE708" s="31"/>
      <c r="AF708" s="31">
        <f>IFERROR(COUNTIF(AK540:AT540,"S")/(COUNTIF(AK540:AT540,"V")+COUNTIF(AK540:AT540,"S")),0)</f>
        <v>0</v>
      </c>
      <c r="AG708" s="31">
        <f t="shared" si="345"/>
        <v>0</v>
      </c>
      <c r="AH708" s="31"/>
      <c r="AI708" s="31">
        <f t="shared" si="346"/>
        <v>0</v>
      </c>
      <c r="AJ708" s="31">
        <f t="shared" si="347"/>
        <v>0</v>
      </c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</row>
    <row r="709" spans="2:49" s="306" customFormat="1" ht="13" outlineLevel="1">
      <c r="B709" s="458"/>
      <c r="C709" s="542"/>
      <c r="D709" s="32" t="s">
        <v>2209</v>
      </c>
      <c r="E709" s="542"/>
      <c r="F709" s="497"/>
      <c r="G709" s="362" t="s">
        <v>1395</v>
      </c>
      <c r="H709" s="46" t="s">
        <v>13</v>
      </c>
      <c r="I709" s="31">
        <v>40</v>
      </c>
      <c r="J709" s="31">
        <v>40</v>
      </c>
      <c r="K709" s="253">
        <v>0</v>
      </c>
      <c r="L709" s="31" t="s">
        <v>1759</v>
      </c>
      <c r="M709" s="31" t="s">
        <v>1155</v>
      </c>
      <c r="N709" s="31" t="s">
        <v>1142</v>
      </c>
      <c r="O709" s="31" t="s">
        <v>1695</v>
      </c>
      <c r="P709" s="31" t="s">
        <v>1142</v>
      </c>
      <c r="Q709" s="31" t="s">
        <v>1759</v>
      </c>
      <c r="R709" s="542"/>
      <c r="S709" s="48"/>
      <c r="T709" s="31">
        <f t="shared" si="297"/>
        <v>0</v>
      </c>
      <c r="U709" s="616"/>
      <c r="V709" s="616"/>
      <c r="W709" s="48"/>
      <c r="X709" s="31">
        <f t="shared" si="298"/>
        <v>0</v>
      </c>
      <c r="Z709" s="31"/>
      <c r="AA709" s="31">
        <f t="shared" si="348"/>
        <v>0</v>
      </c>
      <c r="AB709" s="31"/>
      <c r="AC709" s="31">
        <f t="shared" si="344"/>
        <v>0</v>
      </c>
      <c r="AD709" s="31"/>
      <c r="AE709" s="31"/>
      <c r="AF709" s="31">
        <f>IFERROR(COUNTIF(AK543:AT543,"S")/(COUNTIF(AK543:AT543,"V")+COUNTIF(AK543:AT543,"S")),0)</f>
        <v>0</v>
      </c>
      <c r="AG709" s="31">
        <f t="shared" si="345"/>
        <v>0</v>
      </c>
      <c r="AH709" s="31"/>
      <c r="AI709" s="31">
        <f t="shared" si="346"/>
        <v>0</v>
      </c>
      <c r="AJ709" s="31">
        <f t="shared" si="347"/>
        <v>0</v>
      </c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</row>
    <row r="710" spans="2:49" s="306" customFormat="1" ht="13" outlineLevel="1">
      <c r="B710" s="458"/>
      <c r="C710" s="542"/>
      <c r="D710" s="32" t="s">
        <v>2210</v>
      </c>
      <c r="E710" s="542"/>
      <c r="F710" s="497"/>
      <c r="G710" s="362" t="s">
        <v>1395</v>
      </c>
      <c r="H710" s="46" t="s">
        <v>13</v>
      </c>
      <c r="I710" s="31">
        <v>220</v>
      </c>
      <c r="J710" s="31">
        <v>220</v>
      </c>
      <c r="K710" s="253">
        <v>0</v>
      </c>
      <c r="L710" s="31" t="s">
        <v>1703</v>
      </c>
      <c r="M710" s="31" t="s">
        <v>1155</v>
      </c>
      <c r="N710" s="31" t="s">
        <v>1155</v>
      </c>
      <c r="O710" s="31" t="s">
        <v>1155</v>
      </c>
      <c r="P710" s="31" t="s">
        <v>1155</v>
      </c>
      <c r="Q710" s="31" t="s">
        <v>1693</v>
      </c>
      <c r="R710" s="542"/>
      <c r="S710" s="48"/>
      <c r="T710" s="31">
        <f t="shared" si="297"/>
        <v>0</v>
      </c>
      <c r="U710" s="616"/>
      <c r="V710" s="616"/>
      <c r="W710" s="48"/>
      <c r="X710" s="31">
        <f t="shared" si="298"/>
        <v>0</v>
      </c>
      <c r="Z710" s="31"/>
      <c r="AA710" s="31">
        <f t="shared" si="348"/>
        <v>0</v>
      </c>
      <c r="AB710" s="31"/>
      <c r="AC710" s="31">
        <f t="shared" si="344"/>
        <v>0</v>
      </c>
      <c r="AD710" s="31"/>
      <c r="AE710" s="31"/>
      <c r="AF710" s="31">
        <f>IFERROR(COUNTIF(AK544:AT544,"S")/(COUNTIF(AK544:AT544,"V")+COUNTIF(AK544:AT544,"S")),0)</f>
        <v>0</v>
      </c>
      <c r="AG710" s="31">
        <f t="shared" si="345"/>
        <v>0</v>
      </c>
      <c r="AH710" s="31"/>
      <c r="AI710" s="31">
        <f t="shared" si="346"/>
        <v>0</v>
      </c>
      <c r="AJ710" s="31">
        <f t="shared" si="347"/>
        <v>0</v>
      </c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</row>
    <row r="711" spans="2:49" s="306" customFormat="1" ht="13" outlineLevel="1">
      <c r="B711" s="459"/>
      <c r="C711" s="543"/>
      <c r="D711" s="32" t="s">
        <v>1894</v>
      </c>
      <c r="E711" s="543"/>
      <c r="F711" s="447"/>
      <c r="G711" s="362" t="s">
        <v>1395</v>
      </c>
      <c r="H711" s="46" t="s">
        <v>13</v>
      </c>
      <c r="I711" s="31">
        <v>15</v>
      </c>
      <c r="J711" s="31">
        <v>15</v>
      </c>
      <c r="K711" s="253">
        <v>0</v>
      </c>
      <c r="L711" s="31" t="s">
        <v>1155</v>
      </c>
      <c r="M711" s="31" t="s">
        <v>1155</v>
      </c>
      <c r="N711" s="31" t="s">
        <v>1695</v>
      </c>
      <c r="O711" s="31" t="s">
        <v>1691</v>
      </c>
      <c r="P711" s="31" t="s">
        <v>1759</v>
      </c>
      <c r="Q711" s="31" t="s">
        <v>1693</v>
      </c>
      <c r="R711" s="543"/>
      <c r="S711" s="48"/>
      <c r="T711" s="31">
        <f t="shared" si="297"/>
        <v>0</v>
      </c>
      <c r="U711" s="617"/>
      <c r="V711" s="617"/>
      <c r="W711" s="48"/>
      <c r="X711" s="31">
        <f t="shared" si="298"/>
        <v>0</v>
      </c>
      <c r="Z711" s="31"/>
      <c r="AA711" s="31">
        <f t="shared" si="348"/>
        <v>0</v>
      </c>
      <c r="AB711" s="31"/>
      <c r="AC711" s="31">
        <f t="shared" si="344"/>
        <v>0</v>
      </c>
      <c r="AD711" s="31"/>
      <c r="AE711" s="31"/>
      <c r="AF711" s="31">
        <f>IFERROR(COUNTIF(AK545:AT545,"S")/(COUNTIF(AK545:AT545,"V")+COUNTIF(AK545:AT545,"S")),0)</f>
        <v>0</v>
      </c>
      <c r="AG711" s="31">
        <f t="shared" si="345"/>
        <v>0</v>
      </c>
      <c r="AH711" s="31"/>
      <c r="AI711" s="31">
        <f t="shared" si="346"/>
        <v>0</v>
      </c>
      <c r="AJ711" s="31">
        <f t="shared" si="347"/>
        <v>0</v>
      </c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</row>
    <row r="712" spans="2:49" s="306" customFormat="1" ht="13" outlineLevel="1">
      <c r="B712" s="457" t="s">
        <v>1373</v>
      </c>
      <c r="C712" s="550" t="s">
        <v>2211</v>
      </c>
      <c r="D712" s="32" t="s">
        <v>1746</v>
      </c>
      <c r="E712" s="541" t="s">
        <v>2591</v>
      </c>
      <c r="F712" s="460">
        <v>43789</v>
      </c>
      <c r="G712" s="362" t="s">
        <v>1395</v>
      </c>
      <c r="H712" s="46" t="s">
        <v>24</v>
      </c>
      <c r="I712" s="31">
        <v>40</v>
      </c>
      <c r="J712" s="31">
        <v>40</v>
      </c>
      <c r="K712" s="253">
        <v>0</v>
      </c>
      <c r="L712" s="31" t="s">
        <v>1691</v>
      </c>
      <c r="M712" s="31" t="s">
        <v>1759</v>
      </c>
      <c r="N712" s="31" t="s">
        <v>1693</v>
      </c>
      <c r="O712" s="31" t="s">
        <v>1703</v>
      </c>
      <c r="P712" s="31" t="s">
        <v>1142</v>
      </c>
      <c r="Q712" s="31" t="s">
        <v>1142</v>
      </c>
      <c r="R712" s="541" t="s">
        <v>2202</v>
      </c>
      <c r="S712" s="48"/>
      <c r="T712" s="31">
        <f t="shared" si="297"/>
        <v>0</v>
      </c>
      <c r="U712" s="615"/>
      <c r="V712" s="615"/>
      <c r="W712" s="48"/>
      <c r="X712" s="31">
        <f t="shared" si="298"/>
        <v>0</v>
      </c>
      <c r="Z712" s="31"/>
      <c r="AA712" s="31">
        <f t="shared" si="348"/>
        <v>0</v>
      </c>
      <c r="AB712" s="31"/>
      <c r="AC712" s="31">
        <f t="shared" si="344"/>
        <v>0</v>
      </c>
      <c r="AD712" s="31"/>
      <c r="AE712" s="31"/>
      <c r="AF712" s="31">
        <f t="shared" ref="AF712:AF719" si="349">IFERROR(COUNTIF(AK547:AT547,"S")/(COUNTIF(AK547:AT547,"V")+COUNTIF(AK547:AT547,"S")),0)</f>
        <v>0</v>
      </c>
      <c r="AG712" s="31">
        <f t="shared" si="345"/>
        <v>0</v>
      </c>
      <c r="AH712" s="31"/>
      <c r="AI712" s="31">
        <f t="shared" si="346"/>
        <v>0</v>
      </c>
      <c r="AJ712" s="31">
        <f t="shared" si="347"/>
        <v>0</v>
      </c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</row>
    <row r="713" spans="2:49" s="306" customFormat="1" ht="13" outlineLevel="1">
      <c r="B713" s="458"/>
      <c r="C713" s="551"/>
      <c r="D713" s="32" t="s">
        <v>2212</v>
      </c>
      <c r="E713" s="542"/>
      <c r="F713" s="461"/>
      <c r="G713" s="362" t="s">
        <v>1395</v>
      </c>
      <c r="H713" s="46" t="s">
        <v>24</v>
      </c>
      <c r="I713" s="31">
        <v>40.200000000000003</v>
      </c>
      <c r="J713" s="31">
        <v>40.200000000000003</v>
      </c>
      <c r="K713" s="253">
        <v>0</v>
      </c>
      <c r="L713" s="31" t="s">
        <v>1703</v>
      </c>
      <c r="M713" s="31" t="s">
        <v>1155</v>
      </c>
      <c r="N713" s="31" t="s">
        <v>1142</v>
      </c>
      <c r="O713" s="31" t="s">
        <v>1155</v>
      </c>
      <c r="P713" s="31" t="s">
        <v>1761</v>
      </c>
      <c r="Q713" s="31" t="s">
        <v>1703</v>
      </c>
      <c r="R713" s="542"/>
      <c r="S713" s="48"/>
      <c r="T713" s="31">
        <f t="shared" si="297"/>
        <v>0</v>
      </c>
      <c r="U713" s="616"/>
      <c r="V713" s="616"/>
      <c r="W713" s="48"/>
      <c r="X713" s="31">
        <f t="shared" si="298"/>
        <v>0</v>
      </c>
      <c r="Z713" s="31"/>
      <c r="AA713" s="31">
        <f t="shared" si="348"/>
        <v>0</v>
      </c>
      <c r="AB713" s="31"/>
      <c r="AC713" s="31">
        <f t="shared" si="344"/>
        <v>0</v>
      </c>
      <c r="AD713" s="31"/>
      <c r="AE713" s="31"/>
      <c r="AF713" s="31">
        <f t="shared" si="349"/>
        <v>0</v>
      </c>
      <c r="AG713" s="31">
        <f t="shared" si="345"/>
        <v>0</v>
      </c>
      <c r="AH713" s="31"/>
      <c r="AI713" s="31">
        <f t="shared" si="346"/>
        <v>0</v>
      </c>
      <c r="AJ713" s="31">
        <f t="shared" si="347"/>
        <v>0</v>
      </c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</row>
    <row r="714" spans="2:49" s="306" customFormat="1" ht="13" outlineLevel="1">
      <c r="B714" s="458"/>
      <c r="C714" s="551"/>
      <c r="D714" s="32" t="s">
        <v>2213</v>
      </c>
      <c r="E714" s="542"/>
      <c r="F714" s="461"/>
      <c r="G714" s="362" t="s">
        <v>1395</v>
      </c>
      <c r="H714" s="46" t="s">
        <v>24</v>
      </c>
      <c r="I714" s="31">
        <v>150</v>
      </c>
      <c r="J714" s="31">
        <v>150</v>
      </c>
      <c r="K714" s="253">
        <v>0</v>
      </c>
      <c r="L714" s="31" t="s">
        <v>1703</v>
      </c>
      <c r="M714" s="31" t="s">
        <v>1155</v>
      </c>
      <c r="N714" s="31" t="s">
        <v>1142</v>
      </c>
      <c r="O714" s="31" t="s">
        <v>1155</v>
      </c>
      <c r="P714" s="31" t="s">
        <v>1761</v>
      </c>
      <c r="Q714" s="31" t="s">
        <v>1693</v>
      </c>
      <c r="R714" s="542"/>
      <c r="S714" s="48"/>
      <c r="T714" s="31">
        <f t="shared" si="297"/>
        <v>0</v>
      </c>
      <c r="U714" s="616"/>
      <c r="V714" s="616"/>
      <c r="W714" s="48"/>
      <c r="X714" s="31">
        <f t="shared" si="298"/>
        <v>0</v>
      </c>
      <c r="Z714" s="31"/>
      <c r="AA714" s="31">
        <f t="shared" si="348"/>
        <v>0</v>
      </c>
      <c r="AB714" s="31"/>
      <c r="AC714" s="31">
        <f t="shared" si="344"/>
        <v>0</v>
      </c>
      <c r="AD714" s="31"/>
      <c r="AE714" s="31"/>
      <c r="AF714" s="31">
        <f t="shared" si="349"/>
        <v>0</v>
      </c>
      <c r="AG714" s="31">
        <f t="shared" si="345"/>
        <v>0</v>
      </c>
      <c r="AH714" s="31"/>
      <c r="AI714" s="31">
        <f t="shared" si="346"/>
        <v>0</v>
      </c>
      <c r="AJ714" s="31">
        <f t="shared" si="347"/>
        <v>0</v>
      </c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</row>
    <row r="715" spans="2:49" s="306" customFormat="1" ht="13" outlineLevel="1">
      <c r="B715" s="458"/>
      <c r="C715" s="551"/>
      <c r="D715" s="32" t="s">
        <v>2214</v>
      </c>
      <c r="E715" s="542"/>
      <c r="F715" s="461"/>
      <c r="G715" s="362" t="s">
        <v>1395</v>
      </c>
      <c r="H715" s="46" t="s">
        <v>24</v>
      </c>
      <c r="I715" s="31">
        <v>55</v>
      </c>
      <c r="J715" s="48">
        <v>55</v>
      </c>
      <c r="K715" s="253">
        <v>0</v>
      </c>
      <c r="L715" s="31" t="s">
        <v>1703</v>
      </c>
      <c r="M715" s="31" t="s">
        <v>1155</v>
      </c>
      <c r="N715" s="31" t="s">
        <v>1142</v>
      </c>
      <c r="O715" s="31" t="s">
        <v>1155</v>
      </c>
      <c r="P715" s="31" t="s">
        <v>1761</v>
      </c>
      <c r="Q715" s="31" t="s">
        <v>1693</v>
      </c>
      <c r="R715" s="542"/>
      <c r="S715" s="48"/>
      <c r="T715" s="31">
        <f t="shared" si="297"/>
        <v>0</v>
      </c>
      <c r="U715" s="616"/>
      <c r="V715" s="616"/>
      <c r="W715" s="48"/>
      <c r="X715" s="31">
        <f t="shared" si="298"/>
        <v>0</v>
      </c>
      <c r="Z715" s="31"/>
      <c r="AA715" s="31">
        <f t="shared" si="348"/>
        <v>0</v>
      </c>
      <c r="AB715" s="31"/>
      <c r="AC715" s="31">
        <f t="shared" si="344"/>
        <v>0</v>
      </c>
      <c r="AD715" s="31"/>
      <c r="AE715" s="31"/>
      <c r="AF715" s="31">
        <f t="shared" si="349"/>
        <v>0</v>
      </c>
      <c r="AG715" s="31">
        <f t="shared" si="345"/>
        <v>0</v>
      </c>
      <c r="AH715" s="31"/>
      <c r="AI715" s="31">
        <f t="shared" si="346"/>
        <v>0</v>
      </c>
      <c r="AJ715" s="31">
        <f t="shared" si="347"/>
        <v>0</v>
      </c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</row>
    <row r="716" spans="2:49" s="306" customFormat="1" ht="13" outlineLevel="1">
      <c r="B716" s="458"/>
      <c r="C716" s="551"/>
      <c r="D716" s="32" t="s">
        <v>2215</v>
      </c>
      <c r="E716" s="542"/>
      <c r="F716" s="461"/>
      <c r="G716" s="362" t="s">
        <v>1395</v>
      </c>
      <c r="H716" s="46" t="s">
        <v>24</v>
      </c>
      <c r="I716" s="31">
        <v>60</v>
      </c>
      <c r="J716" s="48">
        <v>60</v>
      </c>
      <c r="K716" s="253">
        <v>0</v>
      </c>
      <c r="L716" s="31" t="s">
        <v>1703</v>
      </c>
      <c r="M716" s="31" t="s">
        <v>1155</v>
      </c>
      <c r="N716" s="31" t="s">
        <v>1142</v>
      </c>
      <c r="O716" s="31" t="s">
        <v>1155</v>
      </c>
      <c r="P716" s="31" t="s">
        <v>1761</v>
      </c>
      <c r="Q716" s="31" t="s">
        <v>1703</v>
      </c>
      <c r="R716" s="542"/>
      <c r="S716" s="48"/>
      <c r="T716" s="31">
        <f t="shared" si="297"/>
        <v>0</v>
      </c>
      <c r="U716" s="616"/>
      <c r="V716" s="616"/>
      <c r="W716" s="48"/>
      <c r="X716" s="31">
        <f t="shared" si="298"/>
        <v>0</v>
      </c>
      <c r="Z716" s="31"/>
      <c r="AA716" s="31">
        <f t="shared" si="348"/>
        <v>0</v>
      </c>
      <c r="AB716" s="31"/>
      <c r="AC716" s="31">
        <f t="shared" si="344"/>
        <v>0</v>
      </c>
      <c r="AD716" s="31"/>
      <c r="AE716" s="31"/>
      <c r="AF716" s="31">
        <f t="shared" si="349"/>
        <v>0</v>
      </c>
      <c r="AG716" s="31">
        <f t="shared" si="345"/>
        <v>0</v>
      </c>
      <c r="AH716" s="31"/>
      <c r="AI716" s="31">
        <f t="shared" si="346"/>
        <v>0</v>
      </c>
      <c r="AJ716" s="31">
        <f t="shared" si="347"/>
        <v>0</v>
      </c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</row>
    <row r="717" spans="2:49" s="306" customFormat="1" ht="13" outlineLevel="1">
      <c r="B717" s="458"/>
      <c r="C717" s="551"/>
      <c r="D717" s="32" t="s">
        <v>2216</v>
      </c>
      <c r="E717" s="542"/>
      <c r="F717" s="461"/>
      <c r="G717" s="362" t="s">
        <v>1395</v>
      </c>
      <c r="H717" s="46" t="s">
        <v>24</v>
      </c>
      <c r="I717" s="31">
        <v>20</v>
      </c>
      <c r="J717" s="48">
        <v>20</v>
      </c>
      <c r="K717" s="253">
        <v>0</v>
      </c>
      <c r="L717" s="31" t="s">
        <v>1703</v>
      </c>
      <c r="M717" s="31" t="s">
        <v>1155</v>
      </c>
      <c r="N717" s="31" t="s">
        <v>1142</v>
      </c>
      <c r="O717" s="31" t="s">
        <v>1155</v>
      </c>
      <c r="P717" s="31" t="s">
        <v>1761</v>
      </c>
      <c r="Q717" s="31" t="s">
        <v>1703</v>
      </c>
      <c r="R717" s="542"/>
      <c r="S717" s="48"/>
      <c r="T717" s="31">
        <f t="shared" si="297"/>
        <v>0</v>
      </c>
      <c r="U717" s="616"/>
      <c r="V717" s="616"/>
      <c r="W717" s="48"/>
      <c r="X717" s="31">
        <f t="shared" si="298"/>
        <v>0</v>
      </c>
      <c r="Z717" s="31"/>
      <c r="AA717" s="31">
        <f t="shared" si="348"/>
        <v>0</v>
      </c>
      <c r="AB717" s="31"/>
      <c r="AC717" s="31">
        <f t="shared" si="344"/>
        <v>0</v>
      </c>
      <c r="AD717" s="31"/>
      <c r="AE717" s="31"/>
      <c r="AF717" s="31">
        <f t="shared" si="349"/>
        <v>0</v>
      </c>
      <c r="AG717" s="31">
        <f t="shared" si="345"/>
        <v>0</v>
      </c>
      <c r="AH717" s="31"/>
      <c r="AI717" s="31">
        <f t="shared" si="346"/>
        <v>0</v>
      </c>
      <c r="AJ717" s="31">
        <f t="shared" si="347"/>
        <v>0</v>
      </c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</row>
    <row r="718" spans="2:49" s="306" customFormat="1" ht="13" outlineLevel="1">
      <c r="B718" s="458"/>
      <c r="C718" s="551"/>
      <c r="D718" s="32" t="s">
        <v>2217</v>
      </c>
      <c r="E718" s="542"/>
      <c r="F718" s="461"/>
      <c r="G718" s="362" t="s">
        <v>1395</v>
      </c>
      <c r="H718" s="46" t="s">
        <v>24</v>
      </c>
      <c r="I718" s="31">
        <v>5</v>
      </c>
      <c r="J718" s="48">
        <v>125</v>
      </c>
      <c r="K718" s="253">
        <v>0</v>
      </c>
      <c r="L718" s="31" t="s">
        <v>1703</v>
      </c>
      <c r="M718" s="31" t="s">
        <v>1155</v>
      </c>
      <c r="N718" s="31" t="s">
        <v>1142</v>
      </c>
      <c r="O718" s="31" t="s">
        <v>1155</v>
      </c>
      <c r="P718" s="31" t="s">
        <v>1761</v>
      </c>
      <c r="Q718" s="31" t="s">
        <v>1703</v>
      </c>
      <c r="R718" s="542"/>
      <c r="S718" s="48"/>
      <c r="T718" s="31">
        <f t="shared" si="297"/>
        <v>0</v>
      </c>
      <c r="U718" s="616"/>
      <c r="V718" s="616"/>
      <c r="W718" s="48"/>
      <c r="X718" s="31">
        <f t="shared" si="298"/>
        <v>0</v>
      </c>
      <c r="Z718" s="31"/>
      <c r="AA718" s="31">
        <f t="shared" si="348"/>
        <v>0</v>
      </c>
      <c r="AB718" s="31"/>
      <c r="AC718" s="31">
        <f t="shared" si="344"/>
        <v>0</v>
      </c>
      <c r="AD718" s="31"/>
      <c r="AE718" s="31"/>
      <c r="AF718" s="31">
        <f t="shared" si="349"/>
        <v>0</v>
      </c>
      <c r="AG718" s="31">
        <f t="shared" si="345"/>
        <v>0</v>
      </c>
      <c r="AH718" s="31"/>
      <c r="AI718" s="31">
        <f t="shared" si="346"/>
        <v>0</v>
      </c>
      <c r="AJ718" s="31">
        <f t="shared" si="347"/>
        <v>0</v>
      </c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</row>
    <row r="719" spans="2:49" s="306" customFormat="1" ht="13" outlineLevel="1">
      <c r="B719" s="459"/>
      <c r="C719" s="552"/>
      <c r="D719" s="32" t="s">
        <v>454</v>
      </c>
      <c r="E719" s="543"/>
      <c r="F719" s="462"/>
      <c r="G719" s="362" t="s">
        <v>1395</v>
      </c>
      <c r="H719" s="46" t="s">
        <v>24</v>
      </c>
      <c r="I719" s="31">
        <v>30</v>
      </c>
      <c r="J719" s="48">
        <v>960</v>
      </c>
      <c r="K719" s="253">
        <v>0</v>
      </c>
      <c r="L719" s="31" t="s">
        <v>1703</v>
      </c>
      <c r="M719" s="31" t="s">
        <v>1155</v>
      </c>
      <c r="N719" s="31" t="s">
        <v>1155</v>
      </c>
      <c r="O719" s="31" t="s">
        <v>1155</v>
      </c>
      <c r="P719" s="31" t="s">
        <v>1759</v>
      </c>
      <c r="Q719" s="31" t="s">
        <v>1693</v>
      </c>
      <c r="R719" s="543"/>
      <c r="S719" s="48"/>
      <c r="T719" s="31">
        <f t="shared" si="297"/>
        <v>0</v>
      </c>
      <c r="U719" s="617"/>
      <c r="V719" s="617"/>
      <c r="W719" s="48"/>
      <c r="X719" s="31">
        <f t="shared" si="298"/>
        <v>0</v>
      </c>
      <c r="Z719" s="31"/>
      <c r="AA719" s="31">
        <f t="shared" si="348"/>
        <v>0</v>
      </c>
      <c r="AB719" s="31"/>
      <c r="AC719" s="31">
        <f t="shared" si="344"/>
        <v>0</v>
      </c>
      <c r="AD719" s="31"/>
      <c r="AE719" s="31"/>
      <c r="AF719" s="31">
        <f t="shared" si="349"/>
        <v>0</v>
      </c>
      <c r="AG719" s="31">
        <f t="shared" si="345"/>
        <v>0</v>
      </c>
      <c r="AH719" s="31"/>
      <c r="AI719" s="31">
        <f t="shared" si="346"/>
        <v>0</v>
      </c>
      <c r="AJ719" s="31">
        <f t="shared" si="347"/>
        <v>0</v>
      </c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</row>
    <row r="720" spans="2:49" s="306" customFormat="1" ht="13" outlineLevel="1">
      <c r="B720" s="457" t="s">
        <v>328</v>
      </c>
      <c r="C720" s="541" t="s">
        <v>2218</v>
      </c>
      <c r="D720" s="32" t="s">
        <v>2147</v>
      </c>
      <c r="E720" s="541" t="s">
        <v>2219</v>
      </c>
      <c r="F720" s="446">
        <v>43516</v>
      </c>
      <c r="G720" s="362" t="s">
        <v>1395</v>
      </c>
      <c r="H720" s="46" t="s">
        <v>13</v>
      </c>
      <c r="I720" s="31">
        <v>5</v>
      </c>
      <c r="J720" s="31">
        <v>5</v>
      </c>
      <c r="K720" s="253">
        <v>0</v>
      </c>
      <c r="L720" s="31" t="s">
        <v>1155</v>
      </c>
      <c r="M720" s="31" t="s">
        <v>1759</v>
      </c>
      <c r="N720" s="31" t="s">
        <v>1693</v>
      </c>
      <c r="O720" s="31" t="s">
        <v>1155</v>
      </c>
      <c r="P720" s="31" t="s">
        <v>1155</v>
      </c>
      <c r="Q720" s="31" t="s">
        <v>1695</v>
      </c>
      <c r="R720" s="541" t="s">
        <v>2220</v>
      </c>
      <c r="S720" s="48"/>
      <c r="T720" s="31">
        <f t="shared" si="297"/>
        <v>0</v>
      </c>
      <c r="U720" s="615"/>
      <c r="V720" s="615"/>
      <c r="W720" s="48"/>
      <c r="X720" s="31">
        <f t="shared" si="298"/>
        <v>0</v>
      </c>
      <c r="Z720" s="31"/>
      <c r="AA720" s="31">
        <f t="shared" si="348"/>
        <v>0</v>
      </c>
      <c r="AB720" s="31"/>
      <c r="AC720" s="31">
        <f t="shared" si="344"/>
        <v>0</v>
      </c>
      <c r="AD720" s="31"/>
      <c r="AE720" s="31"/>
      <c r="AF720" s="31">
        <f t="shared" ref="AF720:AF751" si="350">IFERROR(COUNTIF(AK556:AT556,"S")/(COUNTIF(AK556:AT556,"V")+COUNTIF(AK556:AT556,"S")),0)</f>
        <v>0</v>
      </c>
      <c r="AG720" s="31">
        <f t="shared" si="345"/>
        <v>0</v>
      </c>
      <c r="AH720" s="31"/>
      <c r="AI720" s="31">
        <f t="shared" si="346"/>
        <v>0</v>
      </c>
      <c r="AJ720" s="31">
        <f t="shared" si="347"/>
        <v>0</v>
      </c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</row>
    <row r="721" spans="2:49" s="306" customFormat="1" ht="13" outlineLevel="1">
      <c r="B721" s="458"/>
      <c r="C721" s="542"/>
      <c r="D721" s="32" t="s">
        <v>2221</v>
      </c>
      <c r="E721" s="542"/>
      <c r="F721" s="497"/>
      <c r="G721" s="362" t="s">
        <v>1395</v>
      </c>
      <c r="H721" s="46" t="s">
        <v>13</v>
      </c>
      <c r="I721" s="31">
        <v>45</v>
      </c>
      <c r="J721" s="31">
        <v>45</v>
      </c>
      <c r="K721" s="253">
        <v>0</v>
      </c>
      <c r="L721" s="31" t="s">
        <v>1703</v>
      </c>
      <c r="M721" s="31" t="s">
        <v>1155</v>
      </c>
      <c r="N721" s="31" t="s">
        <v>1142</v>
      </c>
      <c r="O721" s="31" t="s">
        <v>1155</v>
      </c>
      <c r="P721" s="31" t="s">
        <v>1759</v>
      </c>
      <c r="Q721" s="31" t="s">
        <v>1703</v>
      </c>
      <c r="R721" s="542"/>
      <c r="S721" s="48"/>
      <c r="T721" s="31">
        <f t="shared" si="297"/>
        <v>0</v>
      </c>
      <c r="U721" s="616"/>
      <c r="V721" s="616"/>
      <c r="W721" s="48"/>
      <c r="X721" s="31">
        <f t="shared" si="298"/>
        <v>0</v>
      </c>
      <c r="Z721" s="31"/>
      <c r="AA721" s="31">
        <f t="shared" si="348"/>
        <v>0</v>
      </c>
      <c r="AB721" s="31"/>
      <c r="AC721" s="31">
        <f t="shared" si="344"/>
        <v>0</v>
      </c>
      <c r="AD721" s="31"/>
      <c r="AE721" s="31"/>
      <c r="AF721" s="31">
        <f t="shared" si="350"/>
        <v>0</v>
      </c>
      <c r="AG721" s="31">
        <f t="shared" si="345"/>
        <v>0</v>
      </c>
      <c r="AH721" s="31"/>
      <c r="AI721" s="31">
        <f t="shared" si="346"/>
        <v>0</v>
      </c>
      <c r="AJ721" s="31">
        <f t="shared" si="347"/>
        <v>0</v>
      </c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</row>
    <row r="722" spans="2:49" s="306" customFormat="1" ht="13" outlineLevel="1">
      <c r="B722" s="458"/>
      <c r="C722" s="542"/>
      <c r="D722" s="32" t="s">
        <v>2222</v>
      </c>
      <c r="E722" s="542"/>
      <c r="F722" s="497"/>
      <c r="G722" s="362" t="s">
        <v>1395</v>
      </c>
      <c r="H722" s="46" t="s">
        <v>13</v>
      </c>
      <c r="I722" s="31">
        <v>60</v>
      </c>
      <c r="J722" s="31">
        <v>60</v>
      </c>
      <c r="K722" s="253">
        <v>0</v>
      </c>
      <c r="L722" s="31" t="s">
        <v>1703</v>
      </c>
      <c r="M722" s="31" t="s">
        <v>1155</v>
      </c>
      <c r="N722" s="31" t="s">
        <v>1142</v>
      </c>
      <c r="O722" s="31" t="s">
        <v>1155</v>
      </c>
      <c r="P722" s="31" t="s">
        <v>1759</v>
      </c>
      <c r="Q722" s="31" t="s">
        <v>1693</v>
      </c>
      <c r="R722" s="542"/>
      <c r="S722" s="48"/>
      <c r="T722" s="31">
        <f t="shared" si="297"/>
        <v>0</v>
      </c>
      <c r="U722" s="616"/>
      <c r="V722" s="616"/>
      <c r="W722" s="48"/>
      <c r="X722" s="31">
        <f t="shared" si="298"/>
        <v>0</v>
      </c>
      <c r="Z722" s="31"/>
      <c r="AA722" s="31">
        <f t="shared" si="348"/>
        <v>0</v>
      </c>
      <c r="AB722" s="31"/>
      <c r="AC722" s="31">
        <f t="shared" si="344"/>
        <v>0</v>
      </c>
      <c r="AD722" s="31"/>
      <c r="AE722" s="31"/>
      <c r="AF722" s="31">
        <f t="shared" si="350"/>
        <v>0</v>
      </c>
      <c r="AG722" s="31">
        <f t="shared" si="345"/>
        <v>0</v>
      </c>
      <c r="AH722" s="31"/>
      <c r="AI722" s="31">
        <f t="shared" si="346"/>
        <v>0</v>
      </c>
      <c r="AJ722" s="31">
        <f t="shared" si="347"/>
        <v>0</v>
      </c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</row>
    <row r="723" spans="2:49" s="306" customFormat="1" ht="13" outlineLevel="1">
      <c r="B723" s="458"/>
      <c r="C723" s="542"/>
      <c r="D723" s="32" t="s">
        <v>2223</v>
      </c>
      <c r="E723" s="542"/>
      <c r="F723" s="497"/>
      <c r="G723" s="362" t="s">
        <v>1395</v>
      </c>
      <c r="H723" s="46" t="s">
        <v>13</v>
      </c>
      <c r="I723" s="31">
        <v>15</v>
      </c>
      <c r="J723" s="31">
        <v>15</v>
      </c>
      <c r="K723" s="253">
        <v>0</v>
      </c>
      <c r="L723" s="31" t="s">
        <v>1703</v>
      </c>
      <c r="M723" s="31" t="s">
        <v>1155</v>
      </c>
      <c r="N723" s="31" t="s">
        <v>1142</v>
      </c>
      <c r="O723" s="31" t="s">
        <v>1155</v>
      </c>
      <c r="P723" s="31" t="s">
        <v>1761</v>
      </c>
      <c r="Q723" s="31" t="s">
        <v>1693</v>
      </c>
      <c r="R723" s="542"/>
      <c r="S723" s="48"/>
      <c r="T723" s="31">
        <f t="shared" si="297"/>
        <v>0</v>
      </c>
      <c r="U723" s="616"/>
      <c r="V723" s="616"/>
      <c r="W723" s="48"/>
      <c r="X723" s="31">
        <f t="shared" si="298"/>
        <v>0</v>
      </c>
      <c r="Z723" s="31"/>
      <c r="AA723" s="31">
        <f t="shared" si="348"/>
        <v>0</v>
      </c>
      <c r="AB723" s="31"/>
      <c r="AC723" s="31">
        <f t="shared" si="344"/>
        <v>0</v>
      </c>
      <c r="AD723" s="31"/>
      <c r="AE723" s="31"/>
      <c r="AF723" s="31">
        <f t="shared" si="350"/>
        <v>0</v>
      </c>
      <c r="AG723" s="31">
        <f t="shared" si="345"/>
        <v>0</v>
      </c>
      <c r="AH723" s="31"/>
      <c r="AI723" s="31">
        <f t="shared" si="346"/>
        <v>0</v>
      </c>
      <c r="AJ723" s="31">
        <f t="shared" si="347"/>
        <v>0</v>
      </c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</row>
    <row r="724" spans="2:49" s="306" customFormat="1" ht="13" outlineLevel="1">
      <c r="B724" s="458"/>
      <c r="C724" s="542"/>
      <c r="D724" s="32" t="s">
        <v>2224</v>
      </c>
      <c r="E724" s="542"/>
      <c r="F724" s="497"/>
      <c r="G724" s="362" t="s">
        <v>1395</v>
      </c>
      <c r="H724" s="46" t="s">
        <v>13</v>
      </c>
      <c r="I724" s="31">
        <v>30</v>
      </c>
      <c r="J724" s="31">
        <v>30</v>
      </c>
      <c r="K724" s="253">
        <v>0</v>
      </c>
      <c r="L724" s="31" t="s">
        <v>1703</v>
      </c>
      <c r="M724" s="31" t="s">
        <v>1155</v>
      </c>
      <c r="N724" s="31" t="s">
        <v>1142</v>
      </c>
      <c r="O724" s="31" t="s">
        <v>1155</v>
      </c>
      <c r="P724" s="31" t="s">
        <v>1761</v>
      </c>
      <c r="Q724" s="31" t="s">
        <v>1693</v>
      </c>
      <c r="R724" s="542"/>
      <c r="S724" s="48"/>
      <c r="T724" s="31">
        <f t="shared" si="297"/>
        <v>0</v>
      </c>
      <c r="U724" s="616"/>
      <c r="V724" s="616"/>
      <c r="W724" s="48"/>
      <c r="X724" s="31">
        <f t="shared" si="298"/>
        <v>0</v>
      </c>
      <c r="Z724" s="31"/>
      <c r="AA724" s="31">
        <f t="shared" si="348"/>
        <v>0</v>
      </c>
      <c r="AB724" s="31"/>
      <c r="AC724" s="31">
        <f t="shared" si="344"/>
        <v>0</v>
      </c>
      <c r="AD724" s="31"/>
      <c r="AE724" s="31"/>
      <c r="AF724" s="31">
        <f t="shared" si="350"/>
        <v>0</v>
      </c>
      <c r="AG724" s="31">
        <f t="shared" si="345"/>
        <v>0</v>
      </c>
      <c r="AH724" s="31"/>
      <c r="AI724" s="31">
        <f t="shared" si="346"/>
        <v>0</v>
      </c>
      <c r="AJ724" s="31">
        <f t="shared" si="347"/>
        <v>0</v>
      </c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</row>
    <row r="725" spans="2:49" s="306" customFormat="1" ht="13" outlineLevel="1">
      <c r="B725" s="458"/>
      <c r="C725" s="542"/>
      <c r="D725" s="32" t="s">
        <v>2125</v>
      </c>
      <c r="E725" s="542"/>
      <c r="F725" s="497"/>
      <c r="G725" s="362" t="s">
        <v>1395</v>
      </c>
      <c r="H725" s="46" t="s">
        <v>13</v>
      </c>
      <c r="I725" s="31">
        <v>60</v>
      </c>
      <c r="J725" s="48">
        <v>480</v>
      </c>
      <c r="K725" s="253">
        <v>0</v>
      </c>
      <c r="L725" s="31" t="s">
        <v>1703</v>
      </c>
      <c r="M725" s="31" t="s">
        <v>1155</v>
      </c>
      <c r="N725" s="31" t="s">
        <v>1142</v>
      </c>
      <c r="O725" s="31" t="s">
        <v>1155</v>
      </c>
      <c r="P725" s="31" t="s">
        <v>1761</v>
      </c>
      <c r="Q725" s="31" t="s">
        <v>1693</v>
      </c>
      <c r="R725" s="542"/>
      <c r="S725" s="48"/>
      <c r="T725" s="31">
        <f t="shared" si="297"/>
        <v>0</v>
      </c>
      <c r="U725" s="616"/>
      <c r="V725" s="616"/>
      <c r="W725" s="48"/>
      <c r="X725" s="31">
        <f t="shared" si="298"/>
        <v>0</v>
      </c>
      <c r="Z725" s="31"/>
      <c r="AA725" s="31">
        <f t="shared" si="348"/>
        <v>0</v>
      </c>
      <c r="AB725" s="31"/>
      <c r="AC725" s="31">
        <f t="shared" si="344"/>
        <v>0</v>
      </c>
      <c r="AD725" s="31"/>
      <c r="AE725" s="31"/>
      <c r="AF725" s="31">
        <f t="shared" si="350"/>
        <v>0</v>
      </c>
      <c r="AG725" s="31">
        <f t="shared" si="345"/>
        <v>0</v>
      </c>
      <c r="AH725" s="31"/>
      <c r="AI725" s="31">
        <f t="shared" si="346"/>
        <v>0</v>
      </c>
      <c r="AJ725" s="31">
        <f t="shared" si="347"/>
        <v>0</v>
      </c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</row>
    <row r="726" spans="2:49" s="306" customFormat="1" ht="13" outlineLevel="1">
      <c r="B726" s="458"/>
      <c r="C726" s="542"/>
      <c r="D726" s="32" t="s">
        <v>2225</v>
      </c>
      <c r="E726" s="542"/>
      <c r="F726" s="497"/>
      <c r="G726" s="362" t="s">
        <v>1395</v>
      </c>
      <c r="H726" s="46" t="s">
        <v>24</v>
      </c>
      <c r="I726" s="31">
        <v>30</v>
      </c>
      <c r="J726" s="48">
        <v>30</v>
      </c>
      <c r="K726" s="253">
        <v>0</v>
      </c>
      <c r="L726" s="31" t="s">
        <v>1703</v>
      </c>
      <c r="M726" s="31" t="s">
        <v>1155</v>
      </c>
      <c r="N726" s="31" t="s">
        <v>1142</v>
      </c>
      <c r="O726" s="31" t="s">
        <v>1155</v>
      </c>
      <c r="P726" s="31" t="s">
        <v>1761</v>
      </c>
      <c r="Q726" s="31" t="s">
        <v>1703</v>
      </c>
      <c r="R726" s="542"/>
      <c r="S726" s="48"/>
      <c r="T726" s="31">
        <f t="shared" si="297"/>
        <v>0</v>
      </c>
      <c r="U726" s="616"/>
      <c r="V726" s="616"/>
      <c r="W726" s="48"/>
      <c r="X726" s="31">
        <f t="shared" si="298"/>
        <v>0</v>
      </c>
      <c r="Z726" s="31"/>
      <c r="AA726" s="31">
        <f t="shared" si="348"/>
        <v>0</v>
      </c>
      <c r="AB726" s="31"/>
      <c r="AC726" s="31">
        <f t="shared" si="344"/>
        <v>0</v>
      </c>
      <c r="AD726" s="31"/>
      <c r="AE726" s="31"/>
      <c r="AF726" s="31">
        <f t="shared" si="350"/>
        <v>0</v>
      </c>
      <c r="AG726" s="31">
        <f t="shared" si="345"/>
        <v>0</v>
      </c>
      <c r="AH726" s="31"/>
      <c r="AI726" s="31">
        <f t="shared" si="346"/>
        <v>0</v>
      </c>
      <c r="AJ726" s="31">
        <f t="shared" si="347"/>
        <v>0</v>
      </c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</row>
    <row r="727" spans="2:49" s="306" customFormat="1" ht="13" outlineLevel="1">
      <c r="B727" s="459"/>
      <c r="C727" s="543"/>
      <c r="D727" s="32" t="s">
        <v>2226</v>
      </c>
      <c r="E727" s="543"/>
      <c r="F727" s="447"/>
      <c r="G727" s="362" t="s">
        <v>1395</v>
      </c>
      <c r="H727" s="46" t="s">
        <v>24</v>
      </c>
      <c r="I727" s="31">
        <v>45</v>
      </c>
      <c r="J727" s="31">
        <v>45</v>
      </c>
      <c r="K727" s="253">
        <v>0</v>
      </c>
      <c r="L727" s="31" t="s">
        <v>1703</v>
      </c>
      <c r="M727" s="31" t="s">
        <v>1155</v>
      </c>
      <c r="N727" s="31" t="s">
        <v>1142</v>
      </c>
      <c r="O727" s="31" t="s">
        <v>1155</v>
      </c>
      <c r="P727" s="31" t="s">
        <v>1761</v>
      </c>
      <c r="Q727" s="31" t="s">
        <v>1703</v>
      </c>
      <c r="R727" s="543"/>
      <c r="S727" s="48"/>
      <c r="T727" s="31">
        <f t="shared" si="297"/>
        <v>0</v>
      </c>
      <c r="U727" s="617"/>
      <c r="V727" s="617"/>
      <c r="W727" s="48"/>
      <c r="X727" s="31">
        <f t="shared" si="298"/>
        <v>0</v>
      </c>
      <c r="Z727" s="31"/>
      <c r="AA727" s="31">
        <f t="shared" si="348"/>
        <v>0</v>
      </c>
      <c r="AB727" s="31"/>
      <c r="AC727" s="31">
        <f t="shared" si="344"/>
        <v>0</v>
      </c>
      <c r="AD727" s="31"/>
      <c r="AE727" s="31"/>
      <c r="AF727" s="31">
        <f t="shared" si="350"/>
        <v>0</v>
      </c>
      <c r="AG727" s="31">
        <f t="shared" si="345"/>
        <v>0</v>
      </c>
      <c r="AH727" s="31"/>
      <c r="AI727" s="31">
        <f t="shared" si="346"/>
        <v>0</v>
      </c>
      <c r="AJ727" s="31">
        <f t="shared" si="347"/>
        <v>0</v>
      </c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</row>
    <row r="728" spans="2:49" s="306" customFormat="1" ht="13.75" customHeight="1" outlineLevel="1">
      <c r="B728" s="457" t="s">
        <v>1375</v>
      </c>
      <c r="C728" s="541" t="s">
        <v>2227</v>
      </c>
      <c r="D728" s="32" t="s">
        <v>1746</v>
      </c>
      <c r="E728" s="541" t="s">
        <v>1782</v>
      </c>
      <c r="F728" s="460">
        <v>43514</v>
      </c>
      <c r="G728" s="362" t="s">
        <v>1395</v>
      </c>
      <c r="H728" s="46" t="s">
        <v>13</v>
      </c>
      <c r="I728" s="31">
        <v>5</v>
      </c>
      <c r="J728" s="31">
        <v>5</v>
      </c>
      <c r="K728" s="253">
        <v>0</v>
      </c>
      <c r="L728" s="31" t="s">
        <v>1155</v>
      </c>
      <c r="M728" s="31" t="s">
        <v>1759</v>
      </c>
      <c r="N728" s="31" t="s">
        <v>1693</v>
      </c>
      <c r="O728" s="31" t="s">
        <v>1155</v>
      </c>
      <c r="P728" s="31" t="s">
        <v>1142</v>
      </c>
      <c r="Q728" s="31" t="s">
        <v>1708</v>
      </c>
      <c r="R728" s="541" t="s">
        <v>2220</v>
      </c>
      <c r="S728" s="48"/>
      <c r="T728" s="31">
        <f t="shared" si="297"/>
        <v>0</v>
      </c>
      <c r="U728" s="615"/>
      <c r="V728" s="615"/>
      <c r="W728" s="48"/>
      <c r="X728" s="31">
        <f t="shared" si="298"/>
        <v>0</v>
      </c>
      <c r="Z728" s="31"/>
      <c r="AA728" s="31">
        <f t="shared" si="348"/>
        <v>0</v>
      </c>
      <c r="AB728" s="31"/>
      <c r="AC728" s="31">
        <f t="shared" si="344"/>
        <v>0</v>
      </c>
      <c r="AD728" s="31"/>
      <c r="AE728" s="31"/>
      <c r="AF728" s="31">
        <f t="shared" si="350"/>
        <v>0</v>
      </c>
      <c r="AG728" s="31">
        <f t="shared" si="345"/>
        <v>0</v>
      </c>
      <c r="AH728" s="31"/>
      <c r="AI728" s="31">
        <f t="shared" si="346"/>
        <v>0</v>
      </c>
      <c r="AJ728" s="31">
        <f t="shared" si="347"/>
        <v>0</v>
      </c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</row>
    <row r="729" spans="2:49" s="306" customFormat="1" ht="13" outlineLevel="1">
      <c r="B729" s="458"/>
      <c r="C729" s="542"/>
      <c r="D729" s="32" t="s">
        <v>2228</v>
      </c>
      <c r="E729" s="542"/>
      <c r="F729" s="461"/>
      <c r="G729" s="362" t="s">
        <v>1395</v>
      </c>
      <c r="H729" s="46" t="s">
        <v>13</v>
      </c>
      <c r="I729" s="31">
        <v>30</v>
      </c>
      <c r="J729" s="31">
        <v>30</v>
      </c>
      <c r="K729" s="253">
        <v>0</v>
      </c>
      <c r="L729" s="31" t="s">
        <v>1703</v>
      </c>
      <c r="M729" s="31" t="s">
        <v>1155</v>
      </c>
      <c r="N729" s="31" t="s">
        <v>1155</v>
      </c>
      <c r="O729" s="31" t="s">
        <v>1155</v>
      </c>
      <c r="P729" s="31" t="s">
        <v>1759</v>
      </c>
      <c r="Q729" s="31" t="s">
        <v>1703</v>
      </c>
      <c r="R729" s="542"/>
      <c r="S729" s="48"/>
      <c r="T729" s="31">
        <f t="shared" si="297"/>
        <v>0</v>
      </c>
      <c r="U729" s="616"/>
      <c r="V729" s="616"/>
      <c r="W729" s="48"/>
      <c r="X729" s="31">
        <f t="shared" si="298"/>
        <v>0</v>
      </c>
      <c r="Z729" s="31"/>
      <c r="AA729" s="31">
        <f t="shared" si="348"/>
        <v>0</v>
      </c>
      <c r="AB729" s="31"/>
      <c r="AC729" s="31">
        <f t="shared" si="344"/>
        <v>0</v>
      </c>
      <c r="AD729" s="31"/>
      <c r="AE729" s="31"/>
      <c r="AF729" s="31">
        <f t="shared" si="350"/>
        <v>0</v>
      </c>
      <c r="AG729" s="31">
        <f t="shared" si="345"/>
        <v>0</v>
      </c>
      <c r="AH729" s="31"/>
      <c r="AI729" s="31">
        <f t="shared" si="346"/>
        <v>0</v>
      </c>
      <c r="AJ729" s="31">
        <f t="shared" si="347"/>
        <v>0</v>
      </c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</row>
    <row r="730" spans="2:49" s="306" customFormat="1" ht="13" outlineLevel="1">
      <c r="B730" s="458"/>
      <c r="C730" s="542"/>
      <c r="D730" s="32" t="s">
        <v>2229</v>
      </c>
      <c r="E730" s="542"/>
      <c r="F730" s="461"/>
      <c r="G730" s="362" t="s">
        <v>1395</v>
      </c>
      <c r="H730" s="46" t="s">
        <v>13</v>
      </c>
      <c r="I730" s="31">
        <v>20</v>
      </c>
      <c r="J730" s="31">
        <v>20</v>
      </c>
      <c r="K730" s="253">
        <v>0</v>
      </c>
      <c r="L730" s="31" t="s">
        <v>1703</v>
      </c>
      <c r="M730" s="31" t="s">
        <v>1155</v>
      </c>
      <c r="N730" s="31" t="s">
        <v>1142</v>
      </c>
      <c r="O730" s="31" t="s">
        <v>1155</v>
      </c>
      <c r="P730" s="31" t="s">
        <v>1761</v>
      </c>
      <c r="Q730" s="31" t="s">
        <v>1693</v>
      </c>
      <c r="R730" s="542"/>
      <c r="S730" s="48"/>
      <c r="T730" s="31">
        <f t="shared" si="297"/>
        <v>0</v>
      </c>
      <c r="U730" s="616"/>
      <c r="V730" s="616"/>
      <c r="W730" s="48"/>
      <c r="X730" s="31">
        <f t="shared" si="298"/>
        <v>0</v>
      </c>
      <c r="Z730" s="31"/>
      <c r="AA730" s="31">
        <f t="shared" si="348"/>
        <v>0</v>
      </c>
      <c r="AB730" s="31"/>
      <c r="AC730" s="31">
        <f t="shared" si="344"/>
        <v>0</v>
      </c>
      <c r="AD730" s="31"/>
      <c r="AE730" s="31"/>
      <c r="AF730" s="31">
        <f t="shared" si="350"/>
        <v>0</v>
      </c>
      <c r="AG730" s="31">
        <f t="shared" si="345"/>
        <v>0</v>
      </c>
      <c r="AH730" s="31"/>
      <c r="AI730" s="31">
        <f t="shared" si="346"/>
        <v>0</v>
      </c>
      <c r="AJ730" s="31">
        <f t="shared" si="347"/>
        <v>0</v>
      </c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</row>
    <row r="731" spans="2:49" s="306" customFormat="1" ht="13" outlineLevel="1">
      <c r="B731" s="459"/>
      <c r="C731" s="543"/>
      <c r="D731" s="32" t="s">
        <v>2230</v>
      </c>
      <c r="E731" s="543"/>
      <c r="F731" s="462"/>
      <c r="G731" s="362" t="s">
        <v>1395</v>
      </c>
      <c r="H731" s="46" t="s">
        <v>13</v>
      </c>
      <c r="I731" s="31">
        <v>10</v>
      </c>
      <c r="J731" s="31">
        <v>10</v>
      </c>
      <c r="K731" s="253">
        <v>0</v>
      </c>
      <c r="L731" s="31" t="s">
        <v>1703</v>
      </c>
      <c r="M731" s="31" t="s">
        <v>1155</v>
      </c>
      <c r="N731" s="31" t="s">
        <v>1142</v>
      </c>
      <c r="O731" s="31" t="s">
        <v>1155</v>
      </c>
      <c r="P731" s="31" t="s">
        <v>1761</v>
      </c>
      <c r="Q731" s="31" t="s">
        <v>1693</v>
      </c>
      <c r="R731" s="543"/>
      <c r="S731" s="48"/>
      <c r="T731" s="31">
        <f t="shared" si="297"/>
        <v>0</v>
      </c>
      <c r="U731" s="617"/>
      <c r="V731" s="617"/>
      <c r="W731" s="48"/>
      <c r="X731" s="31">
        <f t="shared" si="298"/>
        <v>0</v>
      </c>
      <c r="Z731" s="31"/>
      <c r="AA731" s="31">
        <f t="shared" si="348"/>
        <v>0</v>
      </c>
      <c r="AB731" s="31"/>
      <c r="AC731" s="31">
        <f t="shared" si="344"/>
        <v>0</v>
      </c>
      <c r="AD731" s="31"/>
      <c r="AE731" s="31"/>
      <c r="AF731" s="31">
        <f t="shared" si="350"/>
        <v>0</v>
      </c>
      <c r="AG731" s="31">
        <f t="shared" si="345"/>
        <v>0</v>
      </c>
      <c r="AH731" s="31"/>
      <c r="AI731" s="31">
        <f t="shared" si="346"/>
        <v>0</v>
      </c>
      <c r="AJ731" s="31">
        <f t="shared" si="347"/>
        <v>0</v>
      </c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</row>
    <row r="732" spans="2:49" s="306" customFormat="1" ht="13" outlineLevel="1">
      <c r="B732" s="457" t="s">
        <v>331</v>
      </c>
      <c r="C732" s="541" t="s">
        <v>2231</v>
      </c>
      <c r="D732" s="32" t="s">
        <v>1746</v>
      </c>
      <c r="E732" s="541" t="s">
        <v>1609</v>
      </c>
      <c r="F732" s="547">
        <v>43760</v>
      </c>
      <c r="G732" s="362" t="s">
        <v>1395</v>
      </c>
      <c r="H732" s="46" t="s">
        <v>13</v>
      </c>
      <c r="I732" s="48">
        <v>5</v>
      </c>
      <c r="J732" s="48">
        <v>5</v>
      </c>
      <c r="K732" s="253">
        <v>0</v>
      </c>
      <c r="L732" s="31" t="s">
        <v>1155</v>
      </c>
      <c r="M732" s="31" t="s">
        <v>1759</v>
      </c>
      <c r="N732" s="31" t="s">
        <v>1693</v>
      </c>
      <c r="O732" s="31" t="s">
        <v>1155</v>
      </c>
      <c r="P732" s="31" t="s">
        <v>1142</v>
      </c>
      <c r="Q732" s="31" t="s">
        <v>1708</v>
      </c>
      <c r="R732" s="541" t="s">
        <v>2232</v>
      </c>
      <c r="S732" s="48"/>
      <c r="T732" s="31">
        <f t="shared" si="297"/>
        <v>0</v>
      </c>
      <c r="U732" s="615"/>
      <c r="V732" s="615"/>
      <c r="W732" s="48"/>
      <c r="X732" s="31">
        <f t="shared" si="298"/>
        <v>0</v>
      </c>
      <c r="Z732" s="31"/>
      <c r="AA732" s="31">
        <f t="shared" si="348"/>
        <v>0</v>
      </c>
      <c r="AB732" s="31"/>
      <c r="AC732" s="31">
        <f t="shared" si="344"/>
        <v>0</v>
      </c>
      <c r="AD732" s="31"/>
      <c r="AE732" s="31"/>
      <c r="AF732" s="31">
        <f t="shared" si="350"/>
        <v>0</v>
      </c>
      <c r="AG732" s="31">
        <f t="shared" si="345"/>
        <v>0</v>
      </c>
      <c r="AH732" s="31"/>
      <c r="AI732" s="31">
        <f t="shared" si="346"/>
        <v>0</v>
      </c>
      <c r="AJ732" s="31">
        <f t="shared" si="347"/>
        <v>0</v>
      </c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</row>
    <row r="733" spans="2:49" s="306" customFormat="1" ht="13" outlineLevel="1">
      <c r="B733" s="458"/>
      <c r="C733" s="542"/>
      <c r="D733" s="32" t="s">
        <v>2233</v>
      </c>
      <c r="E733" s="542"/>
      <c r="F733" s="548"/>
      <c r="G733" s="362" t="s">
        <v>1395</v>
      </c>
      <c r="H733" s="46" t="s">
        <v>13</v>
      </c>
      <c r="I733" s="48">
        <v>5</v>
      </c>
      <c r="J733" s="48">
        <v>5</v>
      </c>
      <c r="K733" s="253">
        <v>0</v>
      </c>
      <c r="L733" s="31" t="s">
        <v>1155</v>
      </c>
      <c r="M733" s="31" t="s">
        <v>1695</v>
      </c>
      <c r="N733" s="31" t="s">
        <v>1698</v>
      </c>
      <c r="O733" s="31" t="s">
        <v>1759</v>
      </c>
      <c r="P733" s="31" t="s">
        <v>1693</v>
      </c>
      <c r="Q733" s="31" t="s">
        <v>1703</v>
      </c>
      <c r="R733" s="542"/>
      <c r="S733" s="48"/>
      <c r="T733" s="31">
        <f t="shared" ref="T733:T798" si="351">SUMIF(S733,"Y",I733)</f>
        <v>0</v>
      </c>
      <c r="U733" s="616"/>
      <c r="V733" s="616"/>
      <c r="W733" s="48"/>
      <c r="X733" s="31">
        <f t="shared" ref="X733:X798" si="352">T733*W733</f>
        <v>0</v>
      </c>
      <c r="Z733" s="31"/>
      <c r="AA733" s="31">
        <f t="shared" si="348"/>
        <v>0</v>
      </c>
      <c r="AB733" s="31"/>
      <c r="AC733" s="31">
        <f t="shared" si="344"/>
        <v>0</v>
      </c>
      <c r="AD733" s="31"/>
      <c r="AE733" s="31"/>
      <c r="AF733" s="31">
        <f t="shared" si="350"/>
        <v>0</v>
      </c>
      <c r="AG733" s="31">
        <f t="shared" si="345"/>
        <v>0</v>
      </c>
      <c r="AH733" s="31"/>
      <c r="AI733" s="31">
        <f t="shared" si="346"/>
        <v>0</v>
      </c>
      <c r="AJ733" s="31">
        <f t="shared" si="347"/>
        <v>0</v>
      </c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</row>
    <row r="734" spans="2:49" s="306" customFormat="1" ht="13" outlineLevel="1">
      <c r="B734" s="458"/>
      <c r="C734" s="542"/>
      <c r="D734" s="32" t="s">
        <v>2234</v>
      </c>
      <c r="E734" s="542"/>
      <c r="F734" s="548"/>
      <c r="G734" s="362" t="s">
        <v>1395</v>
      </c>
      <c r="H734" s="46" t="s">
        <v>13</v>
      </c>
      <c r="I734" s="48">
        <v>5</v>
      </c>
      <c r="J734" s="48">
        <v>5</v>
      </c>
      <c r="K734" s="253">
        <v>0</v>
      </c>
      <c r="L734" s="31" t="s">
        <v>1155</v>
      </c>
      <c r="M734" s="31" t="s">
        <v>1695</v>
      </c>
      <c r="N734" s="31" t="s">
        <v>1698</v>
      </c>
      <c r="O734" s="31" t="s">
        <v>1759</v>
      </c>
      <c r="P734" s="31" t="s">
        <v>1693</v>
      </c>
      <c r="Q734" s="31" t="s">
        <v>1703</v>
      </c>
      <c r="R734" s="542"/>
      <c r="S734" s="48"/>
      <c r="T734" s="31">
        <f t="shared" si="351"/>
        <v>0</v>
      </c>
      <c r="U734" s="616"/>
      <c r="V734" s="616"/>
      <c r="W734" s="48"/>
      <c r="X734" s="31">
        <f t="shared" si="352"/>
        <v>0</v>
      </c>
      <c r="Z734" s="31"/>
      <c r="AA734" s="31">
        <f t="shared" si="348"/>
        <v>0</v>
      </c>
      <c r="AB734" s="31"/>
      <c r="AC734" s="31">
        <f t="shared" si="344"/>
        <v>0</v>
      </c>
      <c r="AD734" s="31"/>
      <c r="AE734" s="31"/>
      <c r="AF734" s="31">
        <f t="shared" si="350"/>
        <v>0</v>
      </c>
      <c r="AG734" s="31">
        <f t="shared" si="345"/>
        <v>0</v>
      </c>
      <c r="AH734" s="31"/>
      <c r="AI734" s="31">
        <f t="shared" si="346"/>
        <v>0</v>
      </c>
      <c r="AJ734" s="31">
        <f t="shared" si="347"/>
        <v>0</v>
      </c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</row>
    <row r="735" spans="2:49" s="306" customFormat="1" ht="13" outlineLevel="1">
      <c r="B735" s="458"/>
      <c r="C735" s="542"/>
      <c r="D735" s="32" t="s">
        <v>2235</v>
      </c>
      <c r="E735" s="542"/>
      <c r="F735" s="548"/>
      <c r="G735" s="362" t="s">
        <v>1395</v>
      </c>
      <c r="H735" s="46" t="s">
        <v>13</v>
      </c>
      <c r="I735" s="48">
        <v>10</v>
      </c>
      <c r="J735" s="48">
        <v>10</v>
      </c>
      <c r="K735" s="253">
        <v>0</v>
      </c>
      <c r="L735" s="31" t="s">
        <v>1155</v>
      </c>
      <c r="M735" s="31" t="s">
        <v>1695</v>
      </c>
      <c r="N735" s="31" t="s">
        <v>1698</v>
      </c>
      <c r="O735" s="31" t="s">
        <v>1759</v>
      </c>
      <c r="P735" s="31" t="s">
        <v>1693</v>
      </c>
      <c r="Q735" s="31" t="s">
        <v>1703</v>
      </c>
      <c r="R735" s="542"/>
      <c r="S735" s="48"/>
      <c r="T735" s="31">
        <f t="shared" si="351"/>
        <v>0</v>
      </c>
      <c r="U735" s="616"/>
      <c r="V735" s="616"/>
      <c r="W735" s="48"/>
      <c r="X735" s="31">
        <f t="shared" si="352"/>
        <v>0</v>
      </c>
      <c r="Z735" s="31"/>
      <c r="AA735" s="31">
        <f t="shared" si="348"/>
        <v>0</v>
      </c>
      <c r="AB735" s="31"/>
      <c r="AC735" s="31">
        <f t="shared" si="344"/>
        <v>0</v>
      </c>
      <c r="AD735" s="31"/>
      <c r="AE735" s="31"/>
      <c r="AF735" s="31">
        <f t="shared" si="350"/>
        <v>0</v>
      </c>
      <c r="AG735" s="31">
        <f t="shared" si="345"/>
        <v>0</v>
      </c>
      <c r="AH735" s="31"/>
      <c r="AI735" s="31">
        <f t="shared" si="346"/>
        <v>0</v>
      </c>
      <c r="AJ735" s="31">
        <f t="shared" si="347"/>
        <v>0</v>
      </c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</row>
    <row r="736" spans="2:49" s="306" customFormat="1" ht="13" outlineLevel="1">
      <c r="B736" s="458"/>
      <c r="C736" s="542"/>
      <c r="D736" s="32" t="s">
        <v>2236</v>
      </c>
      <c r="E736" s="542"/>
      <c r="F736" s="548"/>
      <c r="G736" s="362" t="s">
        <v>1395</v>
      </c>
      <c r="H736" s="46" t="s">
        <v>13</v>
      </c>
      <c r="I736" s="48">
        <v>45</v>
      </c>
      <c r="J736" s="48">
        <v>45</v>
      </c>
      <c r="K736" s="253">
        <v>0</v>
      </c>
      <c r="L736" s="31" t="s">
        <v>1155</v>
      </c>
      <c r="M736" s="31" t="s">
        <v>1695</v>
      </c>
      <c r="N736" s="31" t="s">
        <v>1698</v>
      </c>
      <c r="O736" s="31" t="s">
        <v>1759</v>
      </c>
      <c r="P736" s="31" t="s">
        <v>1693</v>
      </c>
      <c r="Q736" s="31" t="s">
        <v>1693</v>
      </c>
      <c r="R736" s="542"/>
      <c r="S736" s="48"/>
      <c r="T736" s="31">
        <f t="shared" si="351"/>
        <v>0</v>
      </c>
      <c r="U736" s="616"/>
      <c r="V736" s="616"/>
      <c r="W736" s="48"/>
      <c r="X736" s="31">
        <f t="shared" si="352"/>
        <v>0</v>
      </c>
      <c r="Z736" s="31"/>
      <c r="AA736" s="31">
        <f t="shared" si="348"/>
        <v>0</v>
      </c>
      <c r="AB736" s="31"/>
      <c r="AC736" s="31">
        <f t="shared" si="344"/>
        <v>0</v>
      </c>
      <c r="AD736" s="31"/>
      <c r="AE736" s="31"/>
      <c r="AF736" s="31">
        <f t="shared" si="350"/>
        <v>0</v>
      </c>
      <c r="AG736" s="31">
        <f t="shared" si="345"/>
        <v>0</v>
      </c>
      <c r="AH736" s="31"/>
      <c r="AI736" s="31">
        <f t="shared" si="346"/>
        <v>0</v>
      </c>
      <c r="AJ736" s="31">
        <f t="shared" si="347"/>
        <v>0</v>
      </c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</row>
    <row r="737" spans="2:49" s="306" customFormat="1" ht="13" outlineLevel="1">
      <c r="B737" s="459"/>
      <c r="C737" s="543"/>
      <c r="D737" s="32" t="s">
        <v>1894</v>
      </c>
      <c r="E737" s="543"/>
      <c r="F737" s="549"/>
      <c r="G737" s="362" t="s">
        <v>1395</v>
      </c>
      <c r="H737" s="46" t="s">
        <v>13</v>
      </c>
      <c r="I737" s="48">
        <v>20</v>
      </c>
      <c r="J737" s="48">
        <v>20</v>
      </c>
      <c r="K737" s="253">
        <v>0</v>
      </c>
      <c r="L737" s="31" t="s">
        <v>1155</v>
      </c>
      <c r="M737" s="31" t="s">
        <v>1695</v>
      </c>
      <c r="N737" s="31" t="s">
        <v>1691</v>
      </c>
      <c r="O737" s="31" t="s">
        <v>1759</v>
      </c>
      <c r="P737" s="31" t="s">
        <v>1703</v>
      </c>
      <c r="Q737" s="31" t="s">
        <v>1693</v>
      </c>
      <c r="R737" s="543"/>
      <c r="S737" s="48"/>
      <c r="T737" s="31">
        <f t="shared" si="351"/>
        <v>0</v>
      </c>
      <c r="U737" s="617"/>
      <c r="V737" s="617"/>
      <c r="W737" s="48"/>
      <c r="X737" s="31">
        <f t="shared" si="352"/>
        <v>0</v>
      </c>
      <c r="Z737" s="31"/>
      <c r="AA737" s="31">
        <f t="shared" si="348"/>
        <v>0</v>
      </c>
      <c r="AB737" s="31"/>
      <c r="AC737" s="31">
        <f t="shared" si="344"/>
        <v>0</v>
      </c>
      <c r="AD737" s="31"/>
      <c r="AE737" s="31"/>
      <c r="AF737" s="31">
        <f t="shared" si="350"/>
        <v>0</v>
      </c>
      <c r="AG737" s="31">
        <f t="shared" si="345"/>
        <v>0</v>
      </c>
      <c r="AH737" s="31"/>
      <c r="AI737" s="31">
        <f t="shared" si="346"/>
        <v>0</v>
      </c>
      <c r="AJ737" s="31">
        <f t="shared" si="347"/>
        <v>0</v>
      </c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</row>
    <row r="738" spans="2:49" s="306" customFormat="1" ht="13" outlineLevel="1">
      <c r="B738" s="457" t="s">
        <v>349</v>
      </c>
      <c r="C738" s="541" t="s">
        <v>2237</v>
      </c>
      <c r="D738" s="32" t="s">
        <v>1746</v>
      </c>
      <c r="E738" s="541" t="s">
        <v>2238</v>
      </c>
      <c r="F738" s="446">
        <v>43516</v>
      </c>
      <c r="G738" s="362" t="s">
        <v>1395</v>
      </c>
      <c r="H738" s="46" t="s">
        <v>13</v>
      </c>
      <c r="I738" s="48">
        <v>5</v>
      </c>
      <c r="J738" s="48">
        <v>5</v>
      </c>
      <c r="K738" s="253">
        <v>0</v>
      </c>
      <c r="L738" s="31" t="s">
        <v>1759</v>
      </c>
      <c r="M738" s="31" t="s">
        <v>1703</v>
      </c>
      <c r="N738" s="31" t="s">
        <v>1693</v>
      </c>
      <c r="O738" s="31" t="s">
        <v>1703</v>
      </c>
      <c r="P738" s="31" t="s">
        <v>1142</v>
      </c>
      <c r="Q738" s="31" t="s">
        <v>1139</v>
      </c>
      <c r="R738" s="541" t="s">
        <v>1248</v>
      </c>
      <c r="S738" s="48"/>
      <c r="T738" s="31">
        <f t="shared" si="351"/>
        <v>0</v>
      </c>
      <c r="U738" s="615"/>
      <c r="V738" s="615"/>
      <c r="W738" s="48"/>
      <c r="X738" s="31">
        <f t="shared" si="352"/>
        <v>0</v>
      </c>
      <c r="Z738" s="31"/>
      <c r="AA738" s="31">
        <f t="shared" si="348"/>
        <v>0</v>
      </c>
      <c r="AB738" s="31"/>
      <c r="AC738" s="31">
        <f t="shared" si="344"/>
        <v>0</v>
      </c>
      <c r="AD738" s="31"/>
      <c r="AE738" s="31"/>
      <c r="AF738" s="31">
        <f t="shared" si="350"/>
        <v>0</v>
      </c>
      <c r="AG738" s="31">
        <f t="shared" si="345"/>
        <v>0</v>
      </c>
      <c r="AH738" s="31"/>
      <c r="AI738" s="31">
        <f t="shared" si="346"/>
        <v>0</v>
      </c>
      <c r="AJ738" s="31">
        <f t="shared" si="347"/>
        <v>0</v>
      </c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</row>
    <row r="739" spans="2:49" s="306" customFormat="1" ht="13" outlineLevel="1">
      <c r="B739" s="458"/>
      <c r="C739" s="542"/>
      <c r="D739" s="32" t="s">
        <v>2239</v>
      </c>
      <c r="E739" s="542"/>
      <c r="F739" s="497"/>
      <c r="G739" s="362" t="s">
        <v>1395</v>
      </c>
      <c r="H739" s="46" t="s">
        <v>13</v>
      </c>
      <c r="I739" s="48">
        <v>20</v>
      </c>
      <c r="J739" s="48">
        <v>20</v>
      </c>
      <c r="K739" s="253">
        <v>0</v>
      </c>
      <c r="L739" s="31" t="s">
        <v>1155</v>
      </c>
      <c r="M739" s="31" t="s">
        <v>1695</v>
      </c>
      <c r="N739" s="31" t="s">
        <v>1698</v>
      </c>
      <c r="O739" s="31" t="s">
        <v>1759</v>
      </c>
      <c r="P739" s="31" t="s">
        <v>1693</v>
      </c>
      <c r="Q739" s="31" t="s">
        <v>1139</v>
      </c>
      <c r="R739" s="542"/>
      <c r="S739" s="48"/>
      <c r="T739" s="31">
        <f t="shared" si="351"/>
        <v>0</v>
      </c>
      <c r="U739" s="616"/>
      <c r="V739" s="616"/>
      <c r="W739" s="48"/>
      <c r="X739" s="31">
        <f t="shared" si="352"/>
        <v>0</v>
      </c>
      <c r="Z739" s="31"/>
      <c r="AA739" s="31">
        <f t="shared" si="348"/>
        <v>0</v>
      </c>
      <c r="AB739" s="31"/>
      <c r="AC739" s="31">
        <f t="shared" si="344"/>
        <v>0</v>
      </c>
      <c r="AD739" s="31"/>
      <c r="AE739" s="31"/>
      <c r="AF739" s="31">
        <f t="shared" si="350"/>
        <v>0</v>
      </c>
      <c r="AG739" s="31">
        <f t="shared" si="345"/>
        <v>0</v>
      </c>
      <c r="AH739" s="31"/>
      <c r="AI739" s="31">
        <f t="shared" si="346"/>
        <v>0</v>
      </c>
      <c r="AJ739" s="31">
        <f t="shared" si="347"/>
        <v>0</v>
      </c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</row>
    <row r="740" spans="2:49" s="306" customFormat="1" ht="13" outlineLevel="1">
      <c r="B740" s="458"/>
      <c r="C740" s="542"/>
      <c r="D740" s="32" t="s">
        <v>2240</v>
      </c>
      <c r="E740" s="542"/>
      <c r="F740" s="497"/>
      <c r="G740" s="362" t="s">
        <v>1395</v>
      </c>
      <c r="H740" s="46" t="s">
        <v>13</v>
      </c>
      <c r="I740" s="48">
        <v>20</v>
      </c>
      <c r="J740" s="48">
        <v>20</v>
      </c>
      <c r="K740" s="253">
        <v>0</v>
      </c>
      <c r="L740" s="31" t="s">
        <v>1155</v>
      </c>
      <c r="M740" s="31" t="s">
        <v>1695</v>
      </c>
      <c r="N740" s="31" t="s">
        <v>1698</v>
      </c>
      <c r="O740" s="31" t="s">
        <v>1759</v>
      </c>
      <c r="P740" s="31" t="s">
        <v>1693</v>
      </c>
      <c r="Q740" s="31" t="s">
        <v>1139</v>
      </c>
      <c r="R740" s="542"/>
      <c r="S740" s="48"/>
      <c r="T740" s="31">
        <f t="shared" si="351"/>
        <v>0</v>
      </c>
      <c r="U740" s="616"/>
      <c r="V740" s="616"/>
      <c r="W740" s="48"/>
      <c r="X740" s="31">
        <f t="shared" si="352"/>
        <v>0</v>
      </c>
      <c r="Z740" s="31"/>
      <c r="AA740" s="31">
        <f t="shared" si="348"/>
        <v>0</v>
      </c>
      <c r="AB740" s="31"/>
      <c r="AC740" s="31">
        <f t="shared" si="344"/>
        <v>0</v>
      </c>
      <c r="AD740" s="31"/>
      <c r="AE740" s="31"/>
      <c r="AF740" s="31">
        <f t="shared" si="350"/>
        <v>0</v>
      </c>
      <c r="AG740" s="31">
        <f t="shared" si="345"/>
        <v>0</v>
      </c>
      <c r="AH740" s="31"/>
      <c r="AI740" s="31">
        <f t="shared" si="346"/>
        <v>0</v>
      </c>
      <c r="AJ740" s="31">
        <f t="shared" si="347"/>
        <v>0</v>
      </c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</row>
    <row r="741" spans="2:49" s="306" customFormat="1" ht="26" outlineLevel="1">
      <c r="B741" s="459"/>
      <c r="C741" s="543"/>
      <c r="D741" s="32" t="s">
        <v>2241</v>
      </c>
      <c r="E741" s="543"/>
      <c r="F741" s="447"/>
      <c r="G741" s="362" t="s">
        <v>1395</v>
      </c>
      <c r="H741" s="46" t="s">
        <v>13</v>
      </c>
      <c r="I741" s="48">
        <v>30</v>
      </c>
      <c r="J741" s="48">
        <v>30</v>
      </c>
      <c r="K741" s="253">
        <v>0</v>
      </c>
      <c r="L741" s="31" t="s">
        <v>1155</v>
      </c>
      <c r="M741" s="31" t="s">
        <v>1695</v>
      </c>
      <c r="N741" s="31" t="s">
        <v>1698</v>
      </c>
      <c r="O741" s="31" t="s">
        <v>1759</v>
      </c>
      <c r="P741" s="31" t="s">
        <v>1693</v>
      </c>
      <c r="Q741" s="31" t="s">
        <v>1139</v>
      </c>
      <c r="R741" s="543"/>
      <c r="S741" s="48"/>
      <c r="T741" s="31">
        <f t="shared" si="351"/>
        <v>0</v>
      </c>
      <c r="U741" s="617"/>
      <c r="V741" s="617"/>
      <c r="W741" s="48"/>
      <c r="X741" s="31">
        <f t="shared" si="352"/>
        <v>0</v>
      </c>
      <c r="Z741" s="31"/>
      <c r="AA741" s="31">
        <f t="shared" si="348"/>
        <v>0</v>
      </c>
      <c r="AB741" s="31"/>
      <c r="AC741" s="31">
        <f t="shared" si="344"/>
        <v>0</v>
      </c>
      <c r="AD741" s="31"/>
      <c r="AE741" s="31"/>
      <c r="AF741" s="31">
        <f t="shared" si="350"/>
        <v>0</v>
      </c>
      <c r="AG741" s="31">
        <f t="shared" si="345"/>
        <v>0</v>
      </c>
      <c r="AH741" s="31"/>
      <c r="AI741" s="31">
        <f t="shared" si="346"/>
        <v>0</v>
      </c>
      <c r="AJ741" s="31">
        <f t="shared" si="347"/>
        <v>0</v>
      </c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</row>
    <row r="742" spans="2:49" s="306" customFormat="1" ht="13" outlineLevel="1">
      <c r="B742" s="457" t="s">
        <v>355</v>
      </c>
      <c r="C742" s="541" t="s">
        <v>2242</v>
      </c>
      <c r="D742" s="32" t="s">
        <v>1746</v>
      </c>
      <c r="E742" s="541" t="s">
        <v>2243</v>
      </c>
      <c r="F742" s="446">
        <v>43516</v>
      </c>
      <c r="G742" s="362" t="s">
        <v>1395</v>
      </c>
      <c r="H742" s="46" t="s">
        <v>13</v>
      </c>
      <c r="I742" s="48">
        <v>5</v>
      </c>
      <c r="J742" s="48">
        <v>5</v>
      </c>
      <c r="K742" s="253">
        <v>0</v>
      </c>
      <c r="L742" s="31" t="s">
        <v>1759</v>
      </c>
      <c r="M742" s="31" t="s">
        <v>1703</v>
      </c>
      <c r="N742" s="31" t="s">
        <v>1693</v>
      </c>
      <c r="O742" s="31" t="s">
        <v>1703</v>
      </c>
      <c r="P742" s="31" t="s">
        <v>1142</v>
      </c>
      <c r="Q742" s="31" t="s">
        <v>1155</v>
      </c>
      <c r="R742" s="541" t="s">
        <v>1246</v>
      </c>
      <c r="S742" s="48"/>
      <c r="T742" s="31">
        <f t="shared" si="351"/>
        <v>0</v>
      </c>
      <c r="U742" s="615"/>
      <c r="V742" s="615"/>
      <c r="W742" s="48"/>
      <c r="X742" s="31">
        <f t="shared" si="352"/>
        <v>0</v>
      </c>
      <c r="Z742" s="31"/>
      <c r="AA742" s="31">
        <f t="shared" si="348"/>
        <v>0</v>
      </c>
      <c r="AB742" s="31"/>
      <c r="AC742" s="31">
        <f t="shared" si="344"/>
        <v>0</v>
      </c>
      <c r="AD742" s="31"/>
      <c r="AE742" s="31"/>
      <c r="AF742" s="31">
        <f t="shared" si="350"/>
        <v>0</v>
      </c>
      <c r="AG742" s="31">
        <f t="shared" si="345"/>
        <v>0</v>
      </c>
      <c r="AH742" s="31"/>
      <c r="AI742" s="31">
        <f t="shared" si="346"/>
        <v>0</v>
      </c>
      <c r="AJ742" s="31">
        <f t="shared" si="347"/>
        <v>0</v>
      </c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</row>
    <row r="743" spans="2:49" s="306" customFormat="1" ht="13" outlineLevel="1">
      <c r="B743" s="458"/>
      <c r="C743" s="542"/>
      <c r="D743" s="32" t="s">
        <v>2244</v>
      </c>
      <c r="E743" s="542"/>
      <c r="F743" s="497"/>
      <c r="G743" s="362" t="s">
        <v>1395</v>
      </c>
      <c r="H743" s="46" t="s">
        <v>13</v>
      </c>
      <c r="I743" s="48">
        <v>30</v>
      </c>
      <c r="J743" s="48">
        <v>30</v>
      </c>
      <c r="K743" s="253">
        <v>0</v>
      </c>
      <c r="L743" s="31" t="s">
        <v>1155</v>
      </c>
      <c r="M743" s="31" t="s">
        <v>1695</v>
      </c>
      <c r="N743" s="31" t="s">
        <v>1698</v>
      </c>
      <c r="O743" s="31" t="s">
        <v>1759</v>
      </c>
      <c r="P743" s="31" t="s">
        <v>1693</v>
      </c>
      <c r="Q743" s="31" t="s">
        <v>1703</v>
      </c>
      <c r="R743" s="542"/>
      <c r="S743" s="48"/>
      <c r="T743" s="31">
        <f t="shared" si="351"/>
        <v>0</v>
      </c>
      <c r="U743" s="616"/>
      <c r="V743" s="616"/>
      <c r="W743" s="48"/>
      <c r="X743" s="31">
        <f t="shared" si="352"/>
        <v>0</v>
      </c>
      <c r="Z743" s="31"/>
      <c r="AA743" s="31">
        <f t="shared" si="348"/>
        <v>0</v>
      </c>
      <c r="AB743" s="31"/>
      <c r="AC743" s="31">
        <f t="shared" si="344"/>
        <v>0</v>
      </c>
      <c r="AD743" s="31"/>
      <c r="AE743" s="31"/>
      <c r="AF743" s="31">
        <f t="shared" si="350"/>
        <v>0</v>
      </c>
      <c r="AG743" s="31">
        <f t="shared" si="345"/>
        <v>0</v>
      </c>
      <c r="AH743" s="31"/>
      <c r="AI743" s="31">
        <f t="shared" si="346"/>
        <v>0</v>
      </c>
      <c r="AJ743" s="31">
        <f t="shared" si="347"/>
        <v>0</v>
      </c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</row>
    <row r="744" spans="2:49" s="306" customFormat="1" ht="13" outlineLevel="1">
      <c r="B744" s="458"/>
      <c r="C744" s="542"/>
      <c r="D744" s="32" t="s">
        <v>2240</v>
      </c>
      <c r="E744" s="542"/>
      <c r="F744" s="497"/>
      <c r="G744" s="362" t="s">
        <v>1395</v>
      </c>
      <c r="H744" s="46" t="s">
        <v>13</v>
      </c>
      <c r="I744" s="48">
        <v>30</v>
      </c>
      <c r="J744" s="48">
        <v>30</v>
      </c>
      <c r="K744" s="253">
        <v>0</v>
      </c>
      <c r="L744" s="31" t="s">
        <v>1155</v>
      </c>
      <c r="M744" s="31" t="s">
        <v>1695</v>
      </c>
      <c r="N744" s="31" t="s">
        <v>1698</v>
      </c>
      <c r="O744" s="31" t="s">
        <v>1759</v>
      </c>
      <c r="P744" s="31" t="s">
        <v>1693</v>
      </c>
      <c r="Q744" s="31" t="s">
        <v>1703</v>
      </c>
      <c r="R744" s="542"/>
      <c r="S744" s="48"/>
      <c r="T744" s="31">
        <f t="shared" si="351"/>
        <v>0</v>
      </c>
      <c r="U744" s="616"/>
      <c r="V744" s="616"/>
      <c r="W744" s="48"/>
      <c r="X744" s="31">
        <f t="shared" si="352"/>
        <v>0</v>
      </c>
      <c r="Z744" s="31"/>
      <c r="AA744" s="31">
        <f t="shared" si="348"/>
        <v>0</v>
      </c>
      <c r="AB744" s="31"/>
      <c r="AC744" s="31">
        <f t="shared" si="344"/>
        <v>0</v>
      </c>
      <c r="AD744" s="31"/>
      <c r="AE744" s="31"/>
      <c r="AF744" s="31">
        <f t="shared" si="350"/>
        <v>0</v>
      </c>
      <c r="AG744" s="31">
        <f t="shared" si="345"/>
        <v>0</v>
      </c>
      <c r="AH744" s="31"/>
      <c r="AI744" s="31">
        <f t="shared" si="346"/>
        <v>0</v>
      </c>
      <c r="AJ744" s="31">
        <f t="shared" si="347"/>
        <v>0</v>
      </c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</row>
    <row r="745" spans="2:49" s="306" customFormat="1" ht="13" outlineLevel="1">
      <c r="B745" s="459"/>
      <c r="C745" s="543"/>
      <c r="D745" s="32" t="s">
        <v>2245</v>
      </c>
      <c r="E745" s="543"/>
      <c r="F745" s="447"/>
      <c r="G745" s="362" t="s">
        <v>1395</v>
      </c>
      <c r="H745" s="46" t="s">
        <v>13</v>
      </c>
      <c r="I745" s="48">
        <v>30</v>
      </c>
      <c r="J745" s="48">
        <v>30</v>
      </c>
      <c r="K745" s="253">
        <v>0</v>
      </c>
      <c r="L745" s="31" t="s">
        <v>1155</v>
      </c>
      <c r="M745" s="31" t="s">
        <v>1695</v>
      </c>
      <c r="N745" s="31" t="s">
        <v>1698</v>
      </c>
      <c r="O745" s="31" t="s">
        <v>1759</v>
      </c>
      <c r="P745" s="31" t="s">
        <v>1693</v>
      </c>
      <c r="Q745" s="31" t="s">
        <v>1703</v>
      </c>
      <c r="R745" s="543"/>
      <c r="S745" s="48"/>
      <c r="T745" s="31">
        <f t="shared" si="351"/>
        <v>0</v>
      </c>
      <c r="U745" s="617"/>
      <c r="V745" s="617"/>
      <c r="W745" s="48"/>
      <c r="X745" s="31">
        <f t="shared" si="352"/>
        <v>0</v>
      </c>
      <c r="Z745" s="31"/>
      <c r="AA745" s="31">
        <f t="shared" si="348"/>
        <v>0</v>
      </c>
      <c r="AB745" s="31"/>
      <c r="AC745" s="31">
        <f t="shared" si="344"/>
        <v>0</v>
      </c>
      <c r="AD745" s="31"/>
      <c r="AE745" s="31"/>
      <c r="AF745" s="31">
        <f t="shared" si="350"/>
        <v>0</v>
      </c>
      <c r="AG745" s="31">
        <f t="shared" si="345"/>
        <v>0</v>
      </c>
      <c r="AH745" s="31"/>
      <c r="AI745" s="31">
        <f t="shared" si="346"/>
        <v>0</v>
      </c>
      <c r="AJ745" s="31">
        <f t="shared" si="347"/>
        <v>0</v>
      </c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</row>
    <row r="746" spans="2:49" s="306" customFormat="1" ht="13" outlineLevel="1">
      <c r="B746" s="457" t="s">
        <v>363</v>
      </c>
      <c r="C746" s="541" t="s">
        <v>2246</v>
      </c>
      <c r="D746" s="24" t="s">
        <v>1746</v>
      </c>
      <c r="E746" s="541" t="s">
        <v>2247</v>
      </c>
      <c r="F746" s="446">
        <v>43237</v>
      </c>
      <c r="G746" s="362" t="s">
        <v>1395</v>
      </c>
      <c r="H746" s="46" t="s">
        <v>2248</v>
      </c>
      <c r="I746" s="48">
        <v>5</v>
      </c>
      <c r="J746" s="48">
        <v>5</v>
      </c>
      <c r="K746" s="253">
        <v>0</v>
      </c>
      <c r="L746" s="31" t="s">
        <v>1703</v>
      </c>
      <c r="M746" s="31" t="s">
        <v>1703</v>
      </c>
      <c r="N746" s="31" t="s">
        <v>1693</v>
      </c>
      <c r="O746" s="31" t="s">
        <v>1155</v>
      </c>
      <c r="P746" s="31" t="s">
        <v>1142</v>
      </c>
      <c r="Q746" s="31" t="s">
        <v>1155</v>
      </c>
      <c r="R746" s="541" t="s">
        <v>2249</v>
      </c>
      <c r="S746" s="48"/>
      <c r="T746" s="31">
        <f t="shared" si="351"/>
        <v>0</v>
      </c>
      <c r="U746" s="615"/>
      <c r="V746" s="615"/>
      <c r="W746" s="48"/>
      <c r="X746" s="31">
        <f t="shared" si="352"/>
        <v>0</v>
      </c>
      <c r="Z746" s="31"/>
      <c r="AA746" s="31">
        <f t="shared" si="348"/>
        <v>0</v>
      </c>
      <c r="AB746" s="31"/>
      <c r="AC746" s="31">
        <f t="shared" si="344"/>
        <v>0</v>
      </c>
      <c r="AD746" s="31"/>
      <c r="AE746" s="31"/>
      <c r="AF746" s="31">
        <f t="shared" si="350"/>
        <v>0</v>
      </c>
      <c r="AG746" s="31">
        <f t="shared" si="345"/>
        <v>0</v>
      </c>
      <c r="AH746" s="31"/>
      <c r="AI746" s="31">
        <f t="shared" si="346"/>
        <v>0</v>
      </c>
      <c r="AJ746" s="31">
        <f t="shared" si="347"/>
        <v>0</v>
      </c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</row>
    <row r="747" spans="2:49" s="306" customFormat="1" ht="13" outlineLevel="1">
      <c r="B747" s="458"/>
      <c r="C747" s="542"/>
      <c r="D747" s="32" t="s">
        <v>2244</v>
      </c>
      <c r="E747" s="542"/>
      <c r="F747" s="497"/>
      <c r="G747" s="362" t="s">
        <v>1395</v>
      </c>
      <c r="H747" s="46" t="s">
        <v>1247</v>
      </c>
      <c r="I747" s="48">
        <v>60</v>
      </c>
      <c r="J747" s="48">
        <v>60</v>
      </c>
      <c r="K747" s="253">
        <v>0</v>
      </c>
      <c r="L747" s="31" t="s">
        <v>1695</v>
      </c>
      <c r="M747" s="31" t="s">
        <v>1691</v>
      </c>
      <c r="N747" s="31" t="s">
        <v>1761</v>
      </c>
      <c r="O747" s="31" t="s">
        <v>1703</v>
      </c>
      <c r="P747" s="31" t="s">
        <v>1693</v>
      </c>
      <c r="Q747" s="31" t="s">
        <v>1155</v>
      </c>
      <c r="R747" s="542"/>
      <c r="S747" s="48"/>
      <c r="T747" s="31">
        <f t="shared" si="351"/>
        <v>0</v>
      </c>
      <c r="U747" s="616"/>
      <c r="V747" s="616"/>
      <c r="W747" s="48"/>
      <c r="X747" s="31">
        <f t="shared" si="352"/>
        <v>0</v>
      </c>
      <c r="Z747" s="31"/>
      <c r="AA747" s="31">
        <f t="shared" si="348"/>
        <v>0</v>
      </c>
      <c r="AB747" s="31"/>
      <c r="AC747" s="31">
        <f t="shared" si="344"/>
        <v>0</v>
      </c>
      <c r="AD747" s="31"/>
      <c r="AE747" s="31"/>
      <c r="AF747" s="31">
        <f t="shared" si="350"/>
        <v>0</v>
      </c>
      <c r="AG747" s="31">
        <f t="shared" si="345"/>
        <v>0</v>
      </c>
      <c r="AH747" s="31"/>
      <c r="AI747" s="31">
        <f t="shared" si="346"/>
        <v>0</v>
      </c>
      <c r="AJ747" s="31">
        <f t="shared" si="347"/>
        <v>0</v>
      </c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</row>
    <row r="748" spans="2:49" s="306" customFormat="1" ht="13" outlineLevel="1">
      <c r="B748" s="458"/>
      <c r="C748" s="542"/>
      <c r="D748" s="32" t="s">
        <v>2240</v>
      </c>
      <c r="E748" s="542"/>
      <c r="F748" s="497"/>
      <c r="G748" s="362" t="s">
        <v>1395</v>
      </c>
      <c r="H748" s="46" t="s">
        <v>1247</v>
      </c>
      <c r="I748" s="48">
        <v>60</v>
      </c>
      <c r="J748" s="48">
        <v>60</v>
      </c>
      <c r="K748" s="253">
        <v>0</v>
      </c>
      <c r="L748" s="31" t="s">
        <v>1695</v>
      </c>
      <c r="M748" s="31" t="s">
        <v>1691</v>
      </c>
      <c r="N748" s="31" t="s">
        <v>1761</v>
      </c>
      <c r="O748" s="31" t="s">
        <v>1703</v>
      </c>
      <c r="P748" s="31" t="s">
        <v>1693</v>
      </c>
      <c r="Q748" s="31" t="s">
        <v>1142</v>
      </c>
      <c r="R748" s="542"/>
      <c r="S748" s="48"/>
      <c r="T748" s="31">
        <f t="shared" si="351"/>
        <v>0</v>
      </c>
      <c r="U748" s="616"/>
      <c r="V748" s="616"/>
      <c r="W748" s="48"/>
      <c r="X748" s="31">
        <f t="shared" si="352"/>
        <v>0</v>
      </c>
      <c r="Z748" s="31"/>
      <c r="AA748" s="31">
        <f t="shared" si="348"/>
        <v>0</v>
      </c>
      <c r="AB748" s="31"/>
      <c r="AC748" s="31">
        <f t="shared" si="344"/>
        <v>0</v>
      </c>
      <c r="AD748" s="31"/>
      <c r="AE748" s="31"/>
      <c r="AF748" s="31">
        <f t="shared" si="350"/>
        <v>0</v>
      </c>
      <c r="AG748" s="31">
        <f t="shared" si="345"/>
        <v>0</v>
      </c>
      <c r="AH748" s="31"/>
      <c r="AI748" s="31">
        <f t="shared" si="346"/>
        <v>0</v>
      </c>
      <c r="AJ748" s="31">
        <f t="shared" si="347"/>
        <v>0</v>
      </c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</row>
    <row r="749" spans="2:49" s="306" customFormat="1" ht="13" outlineLevel="1">
      <c r="B749" s="459"/>
      <c r="C749" s="543"/>
      <c r="D749" s="32" t="s">
        <v>2250</v>
      </c>
      <c r="E749" s="543"/>
      <c r="F749" s="447"/>
      <c r="G749" s="362" t="s">
        <v>1395</v>
      </c>
      <c r="H749" s="46" t="s">
        <v>1247</v>
      </c>
      <c r="I749" s="48">
        <v>20</v>
      </c>
      <c r="J749" s="48">
        <v>20</v>
      </c>
      <c r="K749" s="253">
        <v>0</v>
      </c>
      <c r="L749" s="31" t="s">
        <v>1695</v>
      </c>
      <c r="M749" s="31" t="s">
        <v>1691</v>
      </c>
      <c r="N749" s="31" t="s">
        <v>1761</v>
      </c>
      <c r="O749" s="31" t="s">
        <v>1703</v>
      </c>
      <c r="P749" s="31" t="s">
        <v>1693</v>
      </c>
      <c r="Q749" s="31" t="s">
        <v>1691</v>
      </c>
      <c r="R749" s="543"/>
      <c r="S749" s="48"/>
      <c r="T749" s="31">
        <f t="shared" si="351"/>
        <v>0</v>
      </c>
      <c r="U749" s="617"/>
      <c r="V749" s="617"/>
      <c r="W749" s="48"/>
      <c r="X749" s="31">
        <f t="shared" si="352"/>
        <v>0</v>
      </c>
      <c r="Z749" s="31"/>
      <c r="AA749" s="31">
        <f t="shared" si="348"/>
        <v>0</v>
      </c>
      <c r="AB749" s="31"/>
      <c r="AC749" s="31">
        <f t="shared" si="344"/>
        <v>0</v>
      </c>
      <c r="AD749" s="31"/>
      <c r="AE749" s="31"/>
      <c r="AF749" s="31">
        <f t="shared" si="350"/>
        <v>0</v>
      </c>
      <c r="AG749" s="31">
        <f t="shared" si="345"/>
        <v>0</v>
      </c>
      <c r="AH749" s="31"/>
      <c r="AI749" s="31">
        <f t="shared" si="346"/>
        <v>0</v>
      </c>
      <c r="AJ749" s="31">
        <f t="shared" si="347"/>
        <v>0</v>
      </c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</row>
    <row r="750" spans="2:49" s="306" customFormat="1" ht="13" outlineLevel="1">
      <c r="B750" s="457" t="s">
        <v>365</v>
      </c>
      <c r="C750" s="541" t="s">
        <v>2251</v>
      </c>
      <c r="D750" s="24" t="s">
        <v>1746</v>
      </c>
      <c r="E750" s="541" t="s">
        <v>1936</v>
      </c>
      <c r="F750" s="446">
        <v>43516</v>
      </c>
      <c r="G750" s="362" t="s">
        <v>1395</v>
      </c>
      <c r="H750" s="46" t="s">
        <v>2248</v>
      </c>
      <c r="I750" s="61">
        <v>5</v>
      </c>
      <c r="J750" s="61">
        <v>5</v>
      </c>
      <c r="K750" s="253">
        <v>0</v>
      </c>
      <c r="L750" s="31" t="s">
        <v>1703</v>
      </c>
      <c r="M750" s="31" t="s">
        <v>1703</v>
      </c>
      <c r="N750" s="31" t="s">
        <v>1142</v>
      </c>
      <c r="O750" s="31" t="s">
        <v>1155</v>
      </c>
      <c r="P750" s="31" t="s">
        <v>1142</v>
      </c>
      <c r="Q750" s="31" t="s">
        <v>1142</v>
      </c>
      <c r="R750" s="541" t="s">
        <v>1248</v>
      </c>
      <c r="S750" s="48"/>
      <c r="T750" s="31">
        <f t="shared" si="351"/>
        <v>0</v>
      </c>
      <c r="U750" s="615"/>
      <c r="V750" s="615"/>
      <c r="W750" s="48"/>
      <c r="X750" s="31">
        <f t="shared" si="352"/>
        <v>0</v>
      </c>
      <c r="Z750" s="31"/>
      <c r="AA750" s="31">
        <f t="shared" si="348"/>
        <v>0</v>
      </c>
      <c r="AB750" s="31"/>
      <c r="AC750" s="31">
        <f t="shared" si="344"/>
        <v>0</v>
      </c>
      <c r="AD750" s="31"/>
      <c r="AE750" s="31"/>
      <c r="AF750" s="31">
        <f t="shared" si="350"/>
        <v>0</v>
      </c>
      <c r="AG750" s="31">
        <f t="shared" si="345"/>
        <v>0</v>
      </c>
      <c r="AH750" s="31"/>
      <c r="AI750" s="31">
        <f t="shared" si="346"/>
        <v>0</v>
      </c>
      <c r="AJ750" s="31">
        <f t="shared" si="347"/>
        <v>0</v>
      </c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</row>
    <row r="751" spans="2:49" s="306" customFormat="1" ht="13" outlineLevel="1">
      <c r="B751" s="458"/>
      <c r="C751" s="542"/>
      <c r="D751" s="32" t="s">
        <v>2252</v>
      </c>
      <c r="E751" s="542"/>
      <c r="F751" s="497"/>
      <c r="G751" s="362" t="s">
        <v>1395</v>
      </c>
      <c r="H751" s="46" t="s">
        <v>1247</v>
      </c>
      <c r="I751" s="48">
        <v>20</v>
      </c>
      <c r="J751" s="48">
        <v>20</v>
      </c>
      <c r="K751" s="253">
        <v>0</v>
      </c>
      <c r="L751" s="31" t="s">
        <v>1695</v>
      </c>
      <c r="M751" s="31" t="s">
        <v>1691</v>
      </c>
      <c r="N751" s="31" t="s">
        <v>1761</v>
      </c>
      <c r="O751" s="31" t="s">
        <v>1703</v>
      </c>
      <c r="P751" s="31" t="s">
        <v>1693</v>
      </c>
      <c r="Q751" s="31" t="s">
        <v>1155</v>
      </c>
      <c r="R751" s="542"/>
      <c r="S751" s="48"/>
      <c r="T751" s="31">
        <f t="shared" si="351"/>
        <v>0</v>
      </c>
      <c r="U751" s="616"/>
      <c r="V751" s="616"/>
      <c r="W751" s="48"/>
      <c r="X751" s="31">
        <f t="shared" si="352"/>
        <v>0</v>
      </c>
      <c r="Z751" s="31"/>
      <c r="AA751" s="31">
        <f t="shared" si="348"/>
        <v>0</v>
      </c>
      <c r="AB751" s="31"/>
      <c r="AC751" s="31">
        <f t="shared" si="344"/>
        <v>0</v>
      </c>
      <c r="AD751" s="31"/>
      <c r="AE751" s="31"/>
      <c r="AF751" s="31">
        <f t="shared" si="350"/>
        <v>0</v>
      </c>
      <c r="AG751" s="31">
        <f t="shared" si="345"/>
        <v>0</v>
      </c>
      <c r="AH751" s="31"/>
      <c r="AI751" s="31">
        <f t="shared" si="346"/>
        <v>0</v>
      </c>
      <c r="AJ751" s="31">
        <f t="shared" si="347"/>
        <v>0</v>
      </c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</row>
    <row r="752" spans="2:49" s="306" customFormat="1" ht="13" outlineLevel="1">
      <c r="B752" s="458"/>
      <c r="C752" s="542"/>
      <c r="D752" s="32" t="s">
        <v>2253</v>
      </c>
      <c r="E752" s="542"/>
      <c r="F752" s="497"/>
      <c r="G752" s="362" t="s">
        <v>1395</v>
      </c>
      <c r="H752" s="46" t="s">
        <v>1247</v>
      </c>
      <c r="I752" s="48">
        <v>60</v>
      </c>
      <c r="J752" s="48">
        <v>60</v>
      </c>
      <c r="K752" s="253">
        <v>0</v>
      </c>
      <c r="L752" s="31" t="s">
        <v>1695</v>
      </c>
      <c r="M752" s="31" t="s">
        <v>1691</v>
      </c>
      <c r="N752" s="31" t="s">
        <v>1761</v>
      </c>
      <c r="O752" s="31" t="s">
        <v>1703</v>
      </c>
      <c r="P752" s="31" t="s">
        <v>1693</v>
      </c>
      <c r="Q752" s="31" t="s">
        <v>1155</v>
      </c>
      <c r="R752" s="542"/>
      <c r="S752" s="48"/>
      <c r="T752" s="31">
        <f t="shared" si="351"/>
        <v>0</v>
      </c>
      <c r="U752" s="616"/>
      <c r="V752" s="616"/>
      <c r="W752" s="48"/>
      <c r="X752" s="31">
        <f t="shared" si="352"/>
        <v>0</v>
      </c>
      <c r="Z752" s="31"/>
      <c r="AA752" s="31">
        <f t="shared" si="348"/>
        <v>0</v>
      </c>
      <c r="AB752" s="31"/>
      <c r="AC752" s="31">
        <f t="shared" si="344"/>
        <v>0</v>
      </c>
      <c r="AD752" s="31"/>
      <c r="AE752" s="31"/>
      <c r="AF752" s="31">
        <f t="shared" ref="AF752:AF773" si="353">IFERROR(COUNTIF(AK588:AT588,"S")/(COUNTIF(AK588:AT588,"V")+COUNTIF(AK588:AT588,"S")),0)</f>
        <v>0</v>
      </c>
      <c r="AG752" s="31">
        <f t="shared" si="345"/>
        <v>0</v>
      </c>
      <c r="AH752" s="31"/>
      <c r="AI752" s="31">
        <f t="shared" si="346"/>
        <v>0</v>
      </c>
      <c r="AJ752" s="31">
        <f t="shared" si="347"/>
        <v>0</v>
      </c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</row>
    <row r="753" spans="2:49" s="306" customFormat="1" ht="13" outlineLevel="1">
      <c r="B753" s="458"/>
      <c r="C753" s="542"/>
      <c r="D753" s="32" t="s">
        <v>2254</v>
      </c>
      <c r="E753" s="542"/>
      <c r="F753" s="497"/>
      <c r="G753" s="362" t="s">
        <v>1395</v>
      </c>
      <c r="H753" s="46" t="s">
        <v>1247</v>
      </c>
      <c r="I753" s="48">
        <v>30</v>
      </c>
      <c r="J753" s="48">
        <v>30</v>
      </c>
      <c r="K753" s="253">
        <v>0</v>
      </c>
      <c r="L753" s="31" t="s">
        <v>1695</v>
      </c>
      <c r="M753" s="31" t="s">
        <v>1691</v>
      </c>
      <c r="N753" s="31" t="s">
        <v>1761</v>
      </c>
      <c r="O753" s="31" t="s">
        <v>1703</v>
      </c>
      <c r="P753" s="31" t="s">
        <v>1693</v>
      </c>
      <c r="Q753" s="31" t="s">
        <v>2156</v>
      </c>
      <c r="R753" s="542"/>
      <c r="S753" s="48"/>
      <c r="T753" s="31">
        <f t="shared" si="351"/>
        <v>0</v>
      </c>
      <c r="U753" s="616"/>
      <c r="V753" s="616"/>
      <c r="W753" s="48"/>
      <c r="X753" s="31">
        <f t="shared" si="352"/>
        <v>0</v>
      </c>
      <c r="Z753" s="31"/>
      <c r="AA753" s="31">
        <f t="shared" si="348"/>
        <v>0</v>
      </c>
      <c r="AB753" s="31"/>
      <c r="AC753" s="31">
        <f t="shared" si="344"/>
        <v>0</v>
      </c>
      <c r="AD753" s="31"/>
      <c r="AE753" s="31"/>
      <c r="AF753" s="31">
        <f t="shared" si="353"/>
        <v>0</v>
      </c>
      <c r="AG753" s="31">
        <f t="shared" si="345"/>
        <v>0</v>
      </c>
      <c r="AH753" s="31"/>
      <c r="AI753" s="31">
        <f t="shared" si="346"/>
        <v>0</v>
      </c>
      <c r="AJ753" s="31">
        <f t="shared" si="347"/>
        <v>0</v>
      </c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</row>
    <row r="754" spans="2:49" s="306" customFormat="1" ht="13" outlineLevel="1">
      <c r="B754" s="459"/>
      <c r="C754" s="543"/>
      <c r="D754" s="32" t="s">
        <v>446</v>
      </c>
      <c r="E754" s="543"/>
      <c r="F754" s="447"/>
      <c r="G754" s="362" t="s">
        <v>1395</v>
      </c>
      <c r="H754" s="46" t="s">
        <v>1247</v>
      </c>
      <c r="I754" s="48">
        <v>60</v>
      </c>
      <c r="J754" s="48">
        <v>60</v>
      </c>
      <c r="K754" s="253">
        <v>0</v>
      </c>
      <c r="L754" s="31" t="s">
        <v>1695</v>
      </c>
      <c r="M754" s="31" t="s">
        <v>1691</v>
      </c>
      <c r="N754" s="31" t="s">
        <v>1761</v>
      </c>
      <c r="O754" s="31" t="s">
        <v>1703</v>
      </c>
      <c r="P754" s="31" t="s">
        <v>1693</v>
      </c>
      <c r="Q754" s="31" t="s">
        <v>1142</v>
      </c>
      <c r="R754" s="543"/>
      <c r="S754" s="48"/>
      <c r="T754" s="31">
        <f t="shared" si="351"/>
        <v>0</v>
      </c>
      <c r="U754" s="617"/>
      <c r="V754" s="617"/>
      <c r="W754" s="48"/>
      <c r="X754" s="31">
        <f t="shared" si="352"/>
        <v>0</v>
      </c>
      <c r="Z754" s="31"/>
      <c r="AA754" s="31">
        <f t="shared" si="348"/>
        <v>0</v>
      </c>
      <c r="AB754" s="31"/>
      <c r="AC754" s="31">
        <f t="shared" si="344"/>
        <v>0</v>
      </c>
      <c r="AD754" s="31"/>
      <c r="AE754" s="31"/>
      <c r="AF754" s="31">
        <f t="shared" si="353"/>
        <v>0</v>
      </c>
      <c r="AG754" s="31">
        <f t="shared" si="345"/>
        <v>0</v>
      </c>
      <c r="AH754" s="31"/>
      <c r="AI754" s="31">
        <f t="shared" si="346"/>
        <v>0</v>
      </c>
      <c r="AJ754" s="31">
        <f t="shared" si="347"/>
        <v>0</v>
      </c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</row>
    <row r="755" spans="2:49" s="306" customFormat="1" ht="13" outlineLevel="1">
      <c r="B755" s="457" t="s">
        <v>1388</v>
      </c>
      <c r="C755" s="541" t="s">
        <v>2255</v>
      </c>
      <c r="D755" s="24" t="s">
        <v>1746</v>
      </c>
      <c r="E755" s="541" t="s">
        <v>2256</v>
      </c>
      <c r="F755" s="460">
        <v>43371</v>
      </c>
      <c r="G755" s="362" t="s">
        <v>1395</v>
      </c>
      <c r="H755" s="46" t="s">
        <v>24</v>
      </c>
      <c r="I755" s="61">
        <v>4.8</v>
      </c>
      <c r="J755" s="48">
        <v>120</v>
      </c>
      <c r="K755" s="253">
        <v>0</v>
      </c>
      <c r="L755" s="31" t="s">
        <v>1759</v>
      </c>
      <c r="M755" s="31" t="s">
        <v>1703</v>
      </c>
      <c r="N755" s="31" t="s">
        <v>1693</v>
      </c>
      <c r="O755" s="31" t="s">
        <v>1155</v>
      </c>
      <c r="P755" s="31" t="s">
        <v>1142</v>
      </c>
      <c r="Q755" s="31" t="s">
        <v>1142</v>
      </c>
      <c r="R755" s="541" t="s">
        <v>1529</v>
      </c>
      <c r="S755" s="48"/>
      <c r="T755" s="31">
        <f t="shared" si="351"/>
        <v>0</v>
      </c>
      <c r="U755" s="615"/>
      <c r="V755" s="615"/>
      <c r="W755" s="48"/>
      <c r="X755" s="31">
        <f t="shared" si="352"/>
        <v>0</v>
      </c>
      <c r="Z755" s="31"/>
      <c r="AA755" s="31">
        <f t="shared" si="348"/>
        <v>0</v>
      </c>
      <c r="AB755" s="31"/>
      <c r="AC755" s="31">
        <f t="shared" si="344"/>
        <v>0</v>
      </c>
      <c r="AD755" s="31"/>
      <c r="AE755" s="31"/>
      <c r="AF755" s="31">
        <f t="shared" si="353"/>
        <v>0</v>
      </c>
      <c r="AG755" s="31">
        <f t="shared" si="345"/>
        <v>0</v>
      </c>
      <c r="AH755" s="31"/>
      <c r="AI755" s="31">
        <f t="shared" si="346"/>
        <v>0</v>
      </c>
      <c r="AJ755" s="31">
        <f t="shared" si="347"/>
        <v>0</v>
      </c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</row>
    <row r="756" spans="2:49" s="306" customFormat="1" ht="13" outlineLevel="1">
      <c r="B756" s="458"/>
      <c r="C756" s="542"/>
      <c r="D756" s="24" t="s">
        <v>2252</v>
      </c>
      <c r="E756" s="542"/>
      <c r="F756" s="461"/>
      <c r="G756" s="362" t="s">
        <v>1395</v>
      </c>
      <c r="H756" s="46" t="s">
        <v>24</v>
      </c>
      <c r="I756" s="61">
        <v>30</v>
      </c>
      <c r="J756" s="61">
        <v>30</v>
      </c>
      <c r="K756" s="253">
        <v>0</v>
      </c>
      <c r="L756" s="31" t="s">
        <v>1155</v>
      </c>
      <c r="M756" s="31" t="s">
        <v>1695</v>
      </c>
      <c r="N756" s="31" t="s">
        <v>1698</v>
      </c>
      <c r="O756" s="31" t="s">
        <v>1759</v>
      </c>
      <c r="P756" s="31" t="s">
        <v>1693</v>
      </c>
      <c r="Q756" s="31" t="s">
        <v>1693</v>
      </c>
      <c r="R756" s="542"/>
      <c r="S756" s="48"/>
      <c r="T756" s="31">
        <f t="shared" si="351"/>
        <v>0</v>
      </c>
      <c r="U756" s="616"/>
      <c r="V756" s="616"/>
      <c r="W756" s="48"/>
      <c r="X756" s="31">
        <f t="shared" si="352"/>
        <v>0</v>
      </c>
      <c r="Z756" s="31"/>
      <c r="AA756" s="31">
        <f t="shared" si="348"/>
        <v>0</v>
      </c>
      <c r="AB756" s="31"/>
      <c r="AC756" s="31">
        <f t="shared" si="344"/>
        <v>0</v>
      </c>
      <c r="AD756" s="31"/>
      <c r="AE756" s="31"/>
      <c r="AF756" s="31">
        <f t="shared" si="353"/>
        <v>0</v>
      </c>
      <c r="AG756" s="31">
        <f t="shared" si="345"/>
        <v>0</v>
      </c>
      <c r="AH756" s="31"/>
      <c r="AI756" s="31">
        <f t="shared" si="346"/>
        <v>0</v>
      </c>
      <c r="AJ756" s="31">
        <f t="shared" si="347"/>
        <v>0</v>
      </c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</row>
    <row r="757" spans="2:49" s="306" customFormat="1" ht="13" outlineLevel="1">
      <c r="B757" s="458"/>
      <c r="C757" s="542"/>
      <c r="D757" s="32" t="s">
        <v>2257</v>
      </c>
      <c r="E757" s="542"/>
      <c r="F757" s="461"/>
      <c r="G757" s="362" t="s">
        <v>1395</v>
      </c>
      <c r="H757" s="46" t="s">
        <v>24</v>
      </c>
      <c r="I757" s="48">
        <v>60</v>
      </c>
      <c r="J757" s="48">
        <v>60</v>
      </c>
      <c r="K757" s="253">
        <v>0</v>
      </c>
      <c r="L757" s="31" t="s">
        <v>1155</v>
      </c>
      <c r="M757" s="31" t="s">
        <v>1695</v>
      </c>
      <c r="N757" s="31" t="s">
        <v>1698</v>
      </c>
      <c r="O757" s="31" t="s">
        <v>1759</v>
      </c>
      <c r="P757" s="31" t="s">
        <v>1693</v>
      </c>
      <c r="Q757" s="31" t="s">
        <v>1693</v>
      </c>
      <c r="R757" s="542"/>
      <c r="S757" s="48"/>
      <c r="T757" s="31">
        <f t="shared" si="351"/>
        <v>0</v>
      </c>
      <c r="U757" s="616"/>
      <c r="V757" s="616"/>
      <c r="W757" s="48"/>
      <c r="X757" s="31">
        <f t="shared" si="352"/>
        <v>0</v>
      </c>
      <c r="Z757" s="31"/>
      <c r="AA757" s="31">
        <f t="shared" si="348"/>
        <v>0</v>
      </c>
      <c r="AB757" s="31"/>
      <c r="AC757" s="31">
        <f t="shared" ref="AC757:AC817" si="354">(I757-AA757)*COUNTIF(AK757:AT757,"L")</f>
        <v>0</v>
      </c>
      <c r="AD757" s="31"/>
      <c r="AE757" s="31"/>
      <c r="AF757" s="31">
        <f t="shared" si="353"/>
        <v>0</v>
      </c>
      <c r="AG757" s="31">
        <f t="shared" ref="AG757:AG817" si="355">(X757-AA757-AC757)*AF757</f>
        <v>0</v>
      </c>
      <c r="AH757" s="31"/>
      <c r="AI757" s="31">
        <f t="shared" ref="AI757:AI817" si="356">COUNTIF(AK757:AT757,"V")</f>
        <v>0</v>
      </c>
      <c r="AJ757" s="31">
        <f t="shared" ref="AJ757:AJ817" si="357">X757-AA757-AC757-AG757</f>
        <v>0</v>
      </c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</row>
    <row r="758" spans="2:49" s="306" customFormat="1" ht="13" outlineLevel="1">
      <c r="B758" s="458"/>
      <c r="C758" s="542"/>
      <c r="D758" s="32" t="s">
        <v>2046</v>
      </c>
      <c r="E758" s="542"/>
      <c r="F758" s="461"/>
      <c r="G758" s="362" t="s">
        <v>1395</v>
      </c>
      <c r="H758" s="46" t="s">
        <v>24</v>
      </c>
      <c r="I758" s="48">
        <v>90</v>
      </c>
      <c r="J758" s="48">
        <v>90</v>
      </c>
      <c r="K758" s="253">
        <v>0</v>
      </c>
      <c r="L758" s="31" t="s">
        <v>1155</v>
      </c>
      <c r="M758" s="31" t="s">
        <v>1695</v>
      </c>
      <c r="N758" s="31" t="s">
        <v>1698</v>
      </c>
      <c r="O758" s="31" t="s">
        <v>1759</v>
      </c>
      <c r="P758" s="31" t="s">
        <v>1693</v>
      </c>
      <c r="Q758" s="31" t="s">
        <v>1703</v>
      </c>
      <c r="R758" s="542"/>
      <c r="S758" s="48"/>
      <c r="T758" s="31">
        <f t="shared" si="351"/>
        <v>0</v>
      </c>
      <c r="U758" s="616"/>
      <c r="V758" s="616"/>
      <c r="W758" s="48"/>
      <c r="X758" s="31">
        <f t="shared" si="352"/>
        <v>0</v>
      </c>
      <c r="Z758" s="31"/>
      <c r="AA758" s="31">
        <f t="shared" ref="AA758:AA818" si="358">SUMIF(Z758,"Y",K758)*W758</f>
        <v>0</v>
      </c>
      <c r="AB758" s="31"/>
      <c r="AC758" s="31">
        <f t="shared" si="354"/>
        <v>0</v>
      </c>
      <c r="AD758" s="31"/>
      <c r="AE758" s="31"/>
      <c r="AF758" s="31">
        <f t="shared" si="353"/>
        <v>0</v>
      </c>
      <c r="AG758" s="31">
        <f t="shared" si="355"/>
        <v>0</v>
      </c>
      <c r="AH758" s="31"/>
      <c r="AI758" s="31">
        <f t="shared" si="356"/>
        <v>0</v>
      </c>
      <c r="AJ758" s="31">
        <f t="shared" si="357"/>
        <v>0</v>
      </c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</row>
    <row r="759" spans="2:49" s="306" customFormat="1" ht="13" outlineLevel="1">
      <c r="B759" s="458"/>
      <c r="C759" s="542"/>
      <c r="D759" s="32" t="s">
        <v>2258</v>
      </c>
      <c r="E759" s="542"/>
      <c r="F759" s="461"/>
      <c r="G759" s="362" t="s">
        <v>1395</v>
      </c>
      <c r="H759" s="46" t="s">
        <v>24</v>
      </c>
      <c r="I759" s="48">
        <v>60</v>
      </c>
      <c r="J759" s="48">
        <v>60</v>
      </c>
      <c r="K759" s="253">
        <v>0</v>
      </c>
      <c r="L759" s="31" t="s">
        <v>1155</v>
      </c>
      <c r="M759" s="31" t="s">
        <v>1695</v>
      </c>
      <c r="N759" s="31" t="s">
        <v>1698</v>
      </c>
      <c r="O759" s="31" t="s">
        <v>1759</v>
      </c>
      <c r="P759" s="31" t="s">
        <v>1693</v>
      </c>
      <c r="Q759" s="31" t="s">
        <v>1703</v>
      </c>
      <c r="R759" s="542"/>
      <c r="S759" s="48"/>
      <c r="T759" s="31">
        <f t="shared" si="351"/>
        <v>0</v>
      </c>
      <c r="U759" s="616"/>
      <c r="V759" s="616"/>
      <c r="W759" s="48"/>
      <c r="X759" s="31">
        <f t="shared" si="352"/>
        <v>0</v>
      </c>
      <c r="Z759" s="31"/>
      <c r="AA759" s="31">
        <f t="shared" si="358"/>
        <v>0</v>
      </c>
      <c r="AB759" s="31"/>
      <c r="AC759" s="31">
        <f t="shared" si="354"/>
        <v>0</v>
      </c>
      <c r="AD759" s="31"/>
      <c r="AE759" s="31"/>
      <c r="AF759" s="31">
        <f t="shared" si="353"/>
        <v>0</v>
      </c>
      <c r="AG759" s="31">
        <f t="shared" si="355"/>
        <v>0</v>
      </c>
      <c r="AH759" s="31"/>
      <c r="AI759" s="31">
        <f t="shared" si="356"/>
        <v>0</v>
      </c>
      <c r="AJ759" s="31">
        <f t="shared" si="357"/>
        <v>0</v>
      </c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</row>
    <row r="760" spans="2:49" s="306" customFormat="1" ht="13" outlineLevel="1">
      <c r="B760" s="459"/>
      <c r="C760" s="543"/>
      <c r="D760" s="32" t="s">
        <v>2259</v>
      </c>
      <c r="E760" s="543"/>
      <c r="F760" s="462"/>
      <c r="G760" s="362" t="s">
        <v>1395</v>
      </c>
      <c r="H760" s="46" t="s">
        <v>24</v>
      </c>
      <c r="I760" s="48">
        <v>30</v>
      </c>
      <c r="J760" s="48">
        <v>30</v>
      </c>
      <c r="K760" s="253">
        <v>0</v>
      </c>
      <c r="L760" s="31" t="s">
        <v>1155</v>
      </c>
      <c r="M760" s="31" t="s">
        <v>1695</v>
      </c>
      <c r="N760" s="31" t="s">
        <v>1698</v>
      </c>
      <c r="O760" s="31" t="s">
        <v>1759</v>
      </c>
      <c r="P760" s="31" t="s">
        <v>1693</v>
      </c>
      <c r="Q760" s="31" t="s">
        <v>1693</v>
      </c>
      <c r="R760" s="543"/>
      <c r="S760" s="48"/>
      <c r="T760" s="31">
        <f t="shared" si="351"/>
        <v>0</v>
      </c>
      <c r="U760" s="617"/>
      <c r="V760" s="617"/>
      <c r="W760" s="48"/>
      <c r="X760" s="31">
        <f t="shared" si="352"/>
        <v>0</v>
      </c>
      <c r="Z760" s="31"/>
      <c r="AA760" s="31">
        <f t="shared" si="358"/>
        <v>0</v>
      </c>
      <c r="AB760" s="31"/>
      <c r="AC760" s="31">
        <f t="shared" si="354"/>
        <v>0</v>
      </c>
      <c r="AD760" s="31"/>
      <c r="AE760" s="31"/>
      <c r="AF760" s="31">
        <f t="shared" si="353"/>
        <v>0</v>
      </c>
      <c r="AG760" s="31">
        <f t="shared" si="355"/>
        <v>0</v>
      </c>
      <c r="AH760" s="31"/>
      <c r="AI760" s="31">
        <f t="shared" si="356"/>
        <v>0</v>
      </c>
      <c r="AJ760" s="31">
        <f t="shared" si="357"/>
        <v>0</v>
      </c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</row>
    <row r="761" spans="2:49" s="306" customFormat="1" ht="13" outlineLevel="1">
      <c r="B761" s="457" t="s">
        <v>1390</v>
      </c>
      <c r="C761" s="541" t="s">
        <v>2260</v>
      </c>
      <c r="D761" s="24" t="s">
        <v>1746</v>
      </c>
      <c r="E761" s="541" t="s">
        <v>2261</v>
      </c>
      <c r="F761" s="460">
        <v>43521</v>
      </c>
      <c r="G761" s="362" t="s">
        <v>1395</v>
      </c>
      <c r="H761" s="46" t="s">
        <v>24</v>
      </c>
      <c r="I761" s="61">
        <v>4.8</v>
      </c>
      <c r="J761" s="48">
        <v>120</v>
      </c>
      <c r="K761" s="253">
        <v>0</v>
      </c>
      <c r="L761" s="31" t="s">
        <v>1759</v>
      </c>
      <c r="M761" s="31" t="s">
        <v>1703</v>
      </c>
      <c r="N761" s="31" t="s">
        <v>1693</v>
      </c>
      <c r="O761" s="31" t="s">
        <v>1703</v>
      </c>
      <c r="P761" s="31" t="s">
        <v>1142</v>
      </c>
      <c r="Q761" s="31" t="s">
        <v>1155</v>
      </c>
      <c r="R761" s="541" t="s">
        <v>2262</v>
      </c>
      <c r="S761" s="48"/>
      <c r="T761" s="31">
        <f t="shared" si="351"/>
        <v>0</v>
      </c>
      <c r="U761" s="615"/>
      <c r="V761" s="615"/>
      <c r="W761" s="48"/>
      <c r="X761" s="31">
        <f t="shared" si="352"/>
        <v>0</v>
      </c>
      <c r="Z761" s="31"/>
      <c r="AA761" s="31">
        <f t="shared" si="358"/>
        <v>0</v>
      </c>
      <c r="AB761" s="31"/>
      <c r="AC761" s="31">
        <f t="shared" si="354"/>
        <v>0</v>
      </c>
      <c r="AD761" s="31"/>
      <c r="AE761" s="31"/>
      <c r="AF761" s="31">
        <f t="shared" si="353"/>
        <v>0</v>
      </c>
      <c r="AG761" s="31">
        <f t="shared" si="355"/>
        <v>0</v>
      </c>
      <c r="AH761" s="31"/>
      <c r="AI761" s="31">
        <f t="shared" si="356"/>
        <v>0</v>
      </c>
      <c r="AJ761" s="31">
        <f t="shared" si="357"/>
        <v>0</v>
      </c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</row>
    <row r="762" spans="2:49" s="306" customFormat="1" ht="13" outlineLevel="1">
      <c r="B762" s="458"/>
      <c r="C762" s="542"/>
      <c r="D762" s="32" t="s">
        <v>2263</v>
      </c>
      <c r="E762" s="542"/>
      <c r="F762" s="461"/>
      <c r="G762" s="362" t="s">
        <v>1395</v>
      </c>
      <c r="H762" s="46" t="s">
        <v>24</v>
      </c>
      <c r="I762" s="48">
        <v>90</v>
      </c>
      <c r="J762" s="48">
        <v>120</v>
      </c>
      <c r="K762" s="253">
        <v>0</v>
      </c>
      <c r="L762" s="31" t="s">
        <v>1155</v>
      </c>
      <c r="M762" s="31" t="s">
        <v>1695</v>
      </c>
      <c r="N762" s="31" t="s">
        <v>1698</v>
      </c>
      <c r="O762" s="31" t="s">
        <v>1759</v>
      </c>
      <c r="P762" s="31" t="s">
        <v>1693</v>
      </c>
      <c r="Q762" s="31" t="s">
        <v>1703</v>
      </c>
      <c r="R762" s="542"/>
      <c r="S762" s="48"/>
      <c r="T762" s="31">
        <f t="shared" si="351"/>
        <v>0</v>
      </c>
      <c r="U762" s="616"/>
      <c r="V762" s="616"/>
      <c r="W762" s="48"/>
      <c r="X762" s="31">
        <f t="shared" si="352"/>
        <v>0</v>
      </c>
      <c r="Z762" s="31"/>
      <c r="AA762" s="31">
        <f t="shared" si="358"/>
        <v>0</v>
      </c>
      <c r="AB762" s="31"/>
      <c r="AC762" s="31">
        <f t="shared" si="354"/>
        <v>0</v>
      </c>
      <c r="AD762" s="31"/>
      <c r="AE762" s="31"/>
      <c r="AF762" s="31">
        <f t="shared" si="353"/>
        <v>0</v>
      </c>
      <c r="AG762" s="31">
        <f t="shared" si="355"/>
        <v>0</v>
      </c>
      <c r="AH762" s="31"/>
      <c r="AI762" s="31">
        <f t="shared" si="356"/>
        <v>0</v>
      </c>
      <c r="AJ762" s="31">
        <f t="shared" si="357"/>
        <v>0</v>
      </c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</row>
    <row r="763" spans="2:49" s="306" customFormat="1" ht="13" outlineLevel="1">
      <c r="B763" s="458"/>
      <c r="C763" s="542"/>
      <c r="D763" s="32" t="s">
        <v>2264</v>
      </c>
      <c r="E763" s="542"/>
      <c r="F763" s="461"/>
      <c r="G763" s="362" t="s">
        <v>1395</v>
      </c>
      <c r="H763" s="46" t="s">
        <v>24</v>
      </c>
      <c r="I763" s="48">
        <v>150</v>
      </c>
      <c r="J763" s="48">
        <v>540</v>
      </c>
      <c r="K763" s="253">
        <v>0</v>
      </c>
      <c r="L763" s="31" t="s">
        <v>1155</v>
      </c>
      <c r="M763" s="31" t="s">
        <v>1695</v>
      </c>
      <c r="N763" s="31" t="s">
        <v>1698</v>
      </c>
      <c r="O763" s="31" t="s">
        <v>1759</v>
      </c>
      <c r="P763" s="31" t="s">
        <v>1693</v>
      </c>
      <c r="Q763" s="31" t="s">
        <v>1703</v>
      </c>
      <c r="R763" s="542"/>
      <c r="S763" s="48"/>
      <c r="T763" s="31">
        <f t="shared" si="351"/>
        <v>0</v>
      </c>
      <c r="U763" s="616"/>
      <c r="V763" s="616"/>
      <c r="W763" s="48"/>
      <c r="X763" s="31">
        <f t="shared" si="352"/>
        <v>0</v>
      </c>
      <c r="Z763" s="31"/>
      <c r="AA763" s="31">
        <f t="shared" si="358"/>
        <v>0</v>
      </c>
      <c r="AB763" s="31"/>
      <c r="AC763" s="31">
        <f t="shared" si="354"/>
        <v>0</v>
      </c>
      <c r="AD763" s="31"/>
      <c r="AE763" s="31"/>
      <c r="AF763" s="31">
        <f t="shared" si="353"/>
        <v>0</v>
      </c>
      <c r="AG763" s="31">
        <f t="shared" si="355"/>
        <v>0</v>
      </c>
      <c r="AH763" s="31"/>
      <c r="AI763" s="31">
        <f t="shared" si="356"/>
        <v>0</v>
      </c>
      <c r="AJ763" s="31">
        <f t="shared" si="357"/>
        <v>0</v>
      </c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</row>
    <row r="764" spans="2:49" s="306" customFormat="1" ht="13" outlineLevel="1">
      <c r="B764" s="459"/>
      <c r="C764" s="543"/>
      <c r="D764" s="32" t="s">
        <v>2265</v>
      </c>
      <c r="E764" s="543"/>
      <c r="F764" s="462"/>
      <c r="G764" s="362" t="s">
        <v>1395</v>
      </c>
      <c r="H764" s="46" t="s">
        <v>24</v>
      </c>
      <c r="I764" s="48">
        <v>150</v>
      </c>
      <c r="J764" s="48">
        <v>540</v>
      </c>
      <c r="K764" s="253">
        <v>0</v>
      </c>
      <c r="L764" s="31" t="s">
        <v>1155</v>
      </c>
      <c r="M764" s="31" t="s">
        <v>1695</v>
      </c>
      <c r="N764" s="31" t="s">
        <v>1698</v>
      </c>
      <c r="O764" s="31" t="s">
        <v>1759</v>
      </c>
      <c r="P764" s="31" t="s">
        <v>1693</v>
      </c>
      <c r="Q764" s="31" t="s">
        <v>1693</v>
      </c>
      <c r="R764" s="543"/>
      <c r="S764" s="48"/>
      <c r="T764" s="31">
        <f t="shared" si="351"/>
        <v>0</v>
      </c>
      <c r="U764" s="617"/>
      <c r="V764" s="617"/>
      <c r="W764" s="48"/>
      <c r="X764" s="31">
        <f t="shared" si="352"/>
        <v>0</v>
      </c>
      <c r="Z764" s="31"/>
      <c r="AA764" s="31">
        <f t="shared" si="358"/>
        <v>0</v>
      </c>
      <c r="AB764" s="31"/>
      <c r="AC764" s="31">
        <f t="shared" si="354"/>
        <v>0</v>
      </c>
      <c r="AD764" s="31"/>
      <c r="AE764" s="31"/>
      <c r="AF764" s="31">
        <f t="shared" si="353"/>
        <v>0</v>
      </c>
      <c r="AG764" s="31">
        <f t="shared" si="355"/>
        <v>0</v>
      </c>
      <c r="AH764" s="31"/>
      <c r="AI764" s="31">
        <f t="shared" si="356"/>
        <v>0</v>
      </c>
      <c r="AJ764" s="31">
        <f t="shared" si="357"/>
        <v>0</v>
      </c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</row>
    <row r="765" spans="2:49" s="306" customFormat="1" ht="13.75" customHeight="1" outlineLevel="1">
      <c r="B765" s="457" t="s">
        <v>369</v>
      </c>
      <c r="C765" s="541" t="s">
        <v>2266</v>
      </c>
      <c r="D765" s="24" t="s">
        <v>1995</v>
      </c>
      <c r="E765" s="541" t="s">
        <v>2267</v>
      </c>
      <c r="F765" s="547">
        <v>43775</v>
      </c>
      <c r="G765" s="362" t="s">
        <v>1395</v>
      </c>
      <c r="H765" s="46" t="s">
        <v>13</v>
      </c>
      <c r="I765" s="48">
        <v>6.0000000894069672</v>
      </c>
      <c r="J765" s="48">
        <v>0</v>
      </c>
      <c r="K765" s="332">
        <v>0</v>
      </c>
      <c r="L765" s="31" t="s">
        <v>1759</v>
      </c>
      <c r="M765" s="31" t="s">
        <v>1703</v>
      </c>
      <c r="N765" s="31" t="s">
        <v>1693</v>
      </c>
      <c r="O765" s="31" t="s">
        <v>1703</v>
      </c>
      <c r="P765" s="174" t="s">
        <v>1176</v>
      </c>
      <c r="Q765" s="31" t="s">
        <v>1155</v>
      </c>
      <c r="R765" s="541" t="s">
        <v>2268</v>
      </c>
      <c r="S765" s="48"/>
      <c r="T765" s="31">
        <f t="shared" si="351"/>
        <v>0</v>
      </c>
      <c r="U765" s="615"/>
      <c r="V765" s="615"/>
      <c r="W765" s="48"/>
      <c r="X765" s="31">
        <f t="shared" si="352"/>
        <v>0</v>
      </c>
      <c r="Z765" s="174" t="s">
        <v>2269</v>
      </c>
      <c r="AA765" s="31">
        <f t="shared" si="358"/>
        <v>0</v>
      </c>
      <c r="AB765" s="31"/>
      <c r="AC765" s="31">
        <f t="shared" si="354"/>
        <v>0</v>
      </c>
      <c r="AD765" s="31"/>
      <c r="AE765" s="31"/>
      <c r="AF765" s="31">
        <f t="shared" si="353"/>
        <v>0</v>
      </c>
      <c r="AG765" s="31">
        <f t="shared" si="355"/>
        <v>0</v>
      </c>
      <c r="AH765" s="31"/>
      <c r="AI765" s="31">
        <f t="shared" si="356"/>
        <v>0</v>
      </c>
      <c r="AJ765" s="235">
        <f t="shared" si="357"/>
        <v>0</v>
      </c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</row>
    <row r="766" spans="2:49" s="306" customFormat="1" ht="13" outlineLevel="1">
      <c r="B766" s="458"/>
      <c r="C766" s="542"/>
      <c r="D766" s="24" t="s">
        <v>2270</v>
      </c>
      <c r="E766" s="542"/>
      <c r="F766" s="548"/>
      <c r="G766" s="362" t="s">
        <v>1395</v>
      </c>
      <c r="H766" s="46" t="s">
        <v>13</v>
      </c>
      <c r="I766" s="48">
        <v>160.19999999999999</v>
      </c>
      <c r="J766" s="48">
        <v>160.19999999999999</v>
      </c>
      <c r="K766" s="332">
        <v>0</v>
      </c>
      <c r="L766" s="31" t="s">
        <v>1155</v>
      </c>
      <c r="M766" s="31" t="s">
        <v>1695</v>
      </c>
      <c r="N766" s="31" t="s">
        <v>1698</v>
      </c>
      <c r="O766" s="31" t="s">
        <v>1759</v>
      </c>
      <c r="P766" s="174" t="s">
        <v>1839</v>
      </c>
      <c r="Q766" s="31" t="s">
        <v>1703</v>
      </c>
      <c r="R766" s="542"/>
      <c r="S766" s="48"/>
      <c r="T766" s="31">
        <f t="shared" si="351"/>
        <v>0</v>
      </c>
      <c r="U766" s="616"/>
      <c r="V766" s="616"/>
      <c r="W766" s="48"/>
      <c r="X766" s="31">
        <f t="shared" si="352"/>
        <v>0</v>
      </c>
      <c r="Z766" s="174"/>
      <c r="AA766" s="31">
        <f t="shared" si="358"/>
        <v>0</v>
      </c>
      <c r="AB766" s="31"/>
      <c r="AC766" s="31">
        <f t="shared" si="354"/>
        <v>0</v>
      </c>
      <c r="AD766" s="31"/>
      <c r="AE766" s="31"/>
      <c r="AF766" s="31">
        <f t="shared" si="353"/>
        <v>0</v>
      </c>
      <c r="AG766" s="31">
        <f t="shared" si="355"/>
        <v>0</v>
      </c>
      <c r="AH766" s="31"/>
      <c r="AI766" s="31">
        <f t="shared" si="356"/>
        <v>0</v>
      </c>
      <c r="AJ766" s="235">
        <f t="shared" si="357"/>
        <v>0</v>
      </c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</row>
    <row r="767" spans="2:49" s="306" customFormat="1" ht="13" outlineLevel="1">
      <c r="B767" s="458"/>
      <c r="C767" s="542"/>
      <c r="D767" s="24" t="s">
        <v>1765</v>
      </c>
      <c r="E767" s="542"/>
      <c r="F767" s="548"/>
      <c r="G767" s="362" t="s">
        <v>1395</v>
      </c>
      <c r="H767" s="46" t="s">
        <v>13</v>
      </c>
      <c r="I767" s="48">
        <v>30</v>
      </c>
      <c r="J767" s="48">
        <v>90</v>
      </c>
      <c r="K767" s="332">
        <v>0</v>
      </c>
      <c r="L767" s="31" t="s">
        <v>1155</v>
      </c>
      <c r="M767" s="31" t="s">
        <v>1695</v>
      </c>
      <c r="N767" s="31" t="s">
        <v>1698</v>
      </c>
      <c r="O767" s="31" t="s">
        <v>1759</v>
      </c>
      <c r="P767" s="174" t="s">
        <v>1839</v>
      </c>
      <c r="Q767" s="31" t="s">
        <v>1703</v>
      </c>
      <c r="R767" s="542"/>
      <c r="S767" s="48"/>
      <c r="T767" s="31">
        <f t="shared" si="351"/>
        <v>0</v>
      </c>
      <c r="U767" s="616"/>
      <c r="V767" s="616"/>
      <c r="W767" s="48"/>
      <c r="X767" s="31">
        <f t="shared" si="352"/>
        <v>0</v>
      </c>
      <c r="Z767" s="174"/>
      <c r="AA767" s="31">
        <f t="shared" si="358"/>
        <v>0</v>
      </c>
      <c r="AB767" s="31"/>
      <c r="AC767" s="31">
        <f t="shared" si="354"/>
        <v>0</v>
      </c>
      <c r="AD767" s="31"/>
      <c r="AE767" s="31"/>
      <c r="AF767" s="31">
        <f t="shared" si="353"/>
        <v>0</v>
      </c>
      <c r="AG767" s="31">
        <f t="shared" si="355"/>
        <v>0</v>
      </c>
      <c r="AH767" s="31"/>
      <c r="AI767" s="31">
        <f t="shared" si="356"/>
        <v>0</v>
      </c>
      <c r="AJ767" s="235">
        <f t="shared" si="357"/>
        <v>0</v>
      </c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</row>
    <row r="768" spans="2:49" s="306" customFormat="1" ht="13" outlineLevel="1">
      <c r="B768" s="458"/>
      <c r="C768" s="542"/>
      <c r="D768" s="24" t="s">
        <v>2271</v>
      </c>
      <c r="E768" s="542"/>
      <c r="F768" s="548"/>
      <c r="G768" s="362" t="s">
        <v>1395</v>
      </c>
      <c r="H768" s="46" t="s">
        <v>24</v>
      </c>
      <c r="I768" s="48">
        <v>15</v>
      </c>
      <c r="J768" s="48">
        <v>40</v>
      </c>
      <c r="K768" s="332">
        <v>0</v>
      </c>
      <c r="L768" s="31" t="s">
        <v>1155</v>
      </c>
      <c r="M768" s="31" t="s">
        <v>1695</v>
      </c>
      <c r="N768" s="31" t="s">
        <v>1698</v>
      </c>
      <c r="O768" s="31" t="s">
        <v>1759</v>
      </c>
      <c r="P768" s="174" t="s">
        <v>1839</v>
      </c>
      <c r="Q768" s="31" t="s">
        <v>1703</v>
      </c>
      <c r="R768" s="542"/>
      <c r="S768" s="48"/>
      <c r="T768" s="31">
        <f t="shared" si="351"/>
        <v>0</v>
      </c>
      <c r="U768" s="616"/>
      <c r="V768" s="616"/>
      <c r="W768" s="48"/>
      <c r="X768" s="31">
        <f t="shared" si="352"/>
        <v>0</v>
      </c>
      <c r="Z768" s="174"/>
      <c r="AA768" s="31">
        <f t="shared" si="358"/>
        <v>0</v>
      </c>
      <c r="AB768" s="31"/>
      <c r="AC768" s="31">
        <f t="shared" si="354"/>
        <v>0</v>
      </c>
      <c r="AD768" s="31"/>
      <c r="AE768" s="31"/>
      <c r="AF768" s="31">
        <f t="shared" si="353"/>
        <v>0</v>
      </c>
      <c r="AG768" s="31">
        <f t="shared" si="355"/>
        <v>0</v>
      </c>
      <c r="AH768" s="31"/>
      <c r="AI768" s="31">
        <f t="shared" si="356"/>
        <v>0</v>
      </c>
      <c r="AJ768" s="235">
        <f t="shared" si="357"/>
        <v>0</v>
      </c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</row>
    <row r="769" spans="2:49" s="306" customFormat="1" ht="13" outlineLevel="1">
      <c r="B769" s="459"/>
      <c r="C769" s="543"/>
      <c r="D769" s="24" t="s">
        <v>2272</v>
      </c>
      <c r="E769" s="543"/>
      <c r="F769" s="549"/>
      <c r="G769" s="362" t="s">
        <v>1395</v>
      </c>
      <c r="H769" s="46" t="s">
        <v>24</v>
      </c>
      <c r="I769" s="48">
        <v>15</v>
      </c>
      <c r="J769" s="48">
        <v>30</v>
      </c>
      <c r="K769" s="332">
        <v>0</v>
      </c>
      <c r="L769" s="31" t="s">
        <v>1155</v>
      </c>
      <c r="M769" s="31" t="s">
        <v>1695</v>
      </c>
      <c r="N769" s="31" t="s">
        <v>1698</v>
      </c>
      <c r="O769" s="31" t="s">
        <v>1759</v>
      </c>
      <c r="P769" s="174" t="s">
        <v>1839</v>
      </c>
      <c r="Q769" s="31" t="s">
        <v>1693</v>
      </c>
      <c r="R769" s="543"/>
      <c r="S769" s="48"/>
      <c r="T769" s="31">
        <f t="shared" si="351"/>
        <v>0</v>
      </c>
      <c r="U769" s="617"/>
      <c r="V769" s="617"/>
      <c r="W769" s="48"/>
      <c r="X769" s="31">
        <f t="shared" si="352"/>
        <v>0</v>
      </c>
      <c r="Z769" s="174"/>
      <c r="AA769" s="31">
        <f t="shared" si="358"/>
        <v>0</v>
      </c>
      <c r="AB769" s="31"/>
      <c r="AC769" s="31">
        <f t="shared" si="354"/>
        <v>0</v>
      </c>
      <c r="AD769" s="31"/>
      <c r="AE769" s="31"/>
      <c r="AF769" s="31">
        <f t="shared" si="353"/>
        <v>0</v>
      </c>
      <c r="AG769" s="31">
        <f t="shared" si="355"/>
        <v>0</v>
      </c>
      <c r="AH769" s="31"/>
      <c r="AI769" s="31">
        <f t="shared" si="356"/>
        <v>0</v>
      </c>
      <c r="AJ769" s="235">
        <f t="shared" si="357"/>
        <v>0</v>
      </c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</row>
    <row r="770" spans="2:49" s="306" customFormat="1" ht="13.75" customHeight="1" outlineLevel="1">
      <c r="B770" s="457" t="s">
        <v>1392</v>
      </c>
      <c r="C770" s="541" t="s">
        <v>2273</v>
      </c>
      <c r="D770" s="24" t="s">
        <v>1746</v>
      </c>
      <c r="E770" s="541" t="s">
        <v>2592</v>
      </c>
      <c r="F770" s="547">
        <v>43791</v>
      </c>
      <c r="G770" s="362" t="s">
        <v>1395</v>
      </c>
      <c r="H770" s="46" t="s">
        <v>13</v>
      </c>
      <c r="I770" s="31">
        <v>6</v>
      </c>
      <c r="J770" s="48">
        <v>140</v>
      </c>
      <c r="K770" s="332">
        <v>0</v>
      </c>
      <c r="L770" s="31" t="s">
        <v>1759</v>
      </c>
      <c r="M770" s="31" t="s">
        <v>1703</v>
      </c>
      <c r="N770" s="31" t="s">
        <v>1693</v>
      </c>
      <c r="O770" s="31" t="s">
        <v>1703</v>
      </c>
      <c r="P770" s="31" t="s">
        <v>1142</v>
      </c>
      <c r="Q770" s="31" t="s">
        <v>1155</v>
      </c>
      <c r="R770" s="541" t="s">
        <v>1251</v>
      </c>
      <c r="S770" s="48"/>
      <c r="T770" s="31">
        <f t="shared" si="351"/>
        <v>0</v>
      </c>
      <c r="U770" s="615"/>
      <c r="V770" s="615"/>
      <c r="W770" s="48"/>
      <c r="X770" s="31">
        <f t="shared" si="352"/>
        <v>0</v>
      </c>
      <c r="Z770" s="174" t="s">
        <v>2101</v>
      </c>
      <c r="AA770" s="31">
        <f t="shared" si="358"/>
        <v>0</v>
      </c>
      <c r="AB770" s="31"/>
      <c r="AC770" s="31">
        <f t="shared" si="354"/>
        <v>0</v>
      </c>
      <c r="AD770" s="31"/>
      <c r="AE770" s="31"/>
      <c r="AF770" s="31">
        <f t="shared" si="353"/>
        <v>0</v>
      </c>
      <c r="AG770" s="31">
        <f t="shared" si="355"/>
        <v>0</v>
      </c>
      <c r="AH770" s="31"/>
      <c r="AI770" s="31">
        <f t="shared" si="356"/>
        <v>0</v>
      </c>
      <c r="AJ770" s="235">
        <f t="shared" si="357"/>
        <v>0</v>
      </c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</row>
    <row r="771" spans="2:49" s="306" customFormat="1" ht="13" outlineLevel="1">
      <c r="B771" s="458"/>
      <c r="C771" s="542"/>
      <c r="D771" s="24" t="s">
        <v>2274</v>
      </c>
      <c r="E771" s="542"/>
      <c r="F771" s="548"/>
      <c r="G771" s="362" t="s">
        <v>1395</v>
      </c>
      <c r="H771" s="46" t="s">
        <v>13</v>
      </c>
      <c r="I771" s="31">
        <v>5</v>
      </c>
      <c r="J771" s="48">
        <v>5</v>
      </c>
      <c r="K771" s="332">
        <v>0</v>
      </c>
      <c r="L771" s="31" t="s">
        <v>1155</v>
      </c>
      <c r="M771" s="31" t="s">
        <v>1695</v>
      </c>
      <c r="N771" s="31" t="s">
        <v>1698</v>
      </c>
      <c r="O771" s="31" t="s">
        <v>1759</v>
      </c>
      <c r="P771" s="31" t="s">
        <v>1693</v>
      </c>
      <c r="Q771" s="31" t="s">
        <v>1703</v>
      </c>
      <c r="R771" s="542"/>
      <c r="S771" s="48"/>
      <c r="T771" s="31">
        <f t="shared" si="351"/>
        <v>0</v>
      </c>
      <c r="U771" s="616"/>
      <c r="V771" s="616"/>
      <c r="W771" s="48"/>
      <c r="X771" s="31">
        <f t="shared" si="352"/>
        <v>0</v>
      </c>
      <c r="Z771" s="174"/>
      <c r="AA771" s="31">
        <f t="shared" si="358"/>
        <v>0</v>
      </c>
      <c r="AB771" s="31"/>
      <c r="AC771" s="31">
        <f t="shared" si="354"/>
        <v>0</v>
      </c>
      <c r="AD771" s="31"/>
      <c r="AE771" s="31"/>
      <c r="AF771" s="31">
        <f t="shared" si="353"/>
        <v>0</v>
      </c>
      <c r="AG771" s="31">
        <f t="shared" si="355"/>
        <v>0</v>
      </c>
      <c r="AH771" s="31"/>
      <c r="AI771" s="31">
        <f t="shared" si="356"/>
        <v>0</v>
      </c>
      <c r="AJ771" s="235">
        <f t="shared" si="357"/>
        <v>0</v>
      </c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</row>
    <row r="772" spans="2:49" s="306" customFormat="1" ht="13" outlineLevel="1">
      <c r="B772" s="458"/>
      <c r="C772" s="542"/>
      <c r="D772" s="24" t="s">
        <v>2275</v>
      </c>
      <c r="E772" s="542"/>
      <c r="F772" s="548"/>
      <c r="G772" s="362" t="s">
        <v>1395</v>
      </c>
      <c r="H772" s="46" t="s">
        <v>13</v>
      </c>
      <c r="I772" s="31">
        <v>25</v>
      </c>
      <c r="J772" s="31">
        <v>25</v>
      </c>
      <c r="K772" s="332">
        <v>0</v>
      </c>
      <c r="L772" s="31" t="s">
        <v>1155</v>
      </c>
      <c r="M772" s="31" t="s">
        <v>1695</v>
      </c>
      <c r="N772" s="31" t="s">
        <v>1698</v>
      </c>
      <c r="O772" s="31" t="s">
        <v>1759</v>
      </c>
      <c r="P772" s="31" t="s">
        <v>1693</v>
      </c>
      <c r="Q772" s="31" t="s">
        <v>1693</v>
      </c>
      <c r="R772" s="542"/>
      <c r="S772" s="48"/>
      <c r="T772" s="31">
        <f t="shared" si="351"/>
        <v>0</v>
      </c>
      <c r="U772" s="616"/>
      <c r="V772" s="616"/>
      <c r="W772" s="48"/>
      <c r="X772" s="31">
        <f t="shared" si="352"/>
        <v>0</v>
      </c>
      <c r="Z772" s="174"/>
      <c r="AA772" s="31">
        <f t="shared" si="358"/>
        <v>0</v>
      </c>
      <c r="AB772" s="31"/>
      <c r="AC772" s="31">
        <f t="shared" si="354"/>
        <v>0</v>
      </c>
      <c r="AD772" s="31"/>
      <c r="AE772" s="31"/>
      <c r="AF772" s="31">
        <f t="shared" si="353"/>
        <v>0</v>
      </c>
      <c r="AG772" s="31">
        <f t="shared" si="355"/>
        <v>0</v>
      </c>
      <c r="AH772" s="31"/>
      <c r="AI772" s="31">
        <f t="shared" si="356"/>
        <v>0</v>
      </c>
      <c r="AJ772" s="235">
        <f t="shared" si="357"/>
        <v>0</v>
      </c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</row>
    <row r="773" spans="2:49" s="306" customFormat="1" ht="13" outlineLevel="1">
      <c r="B773" s="458"/>
      <c r="C773" s="542"/>
      <c r="D773" s="24" t="s">
        <v>2276</v>
      </c>
      <c r="E773" s="542"/>
      <c r="F773" s="548"/>
      <c r="G773" s="362" t="s">
        <v>1395</v>
      </c>
      <c r="H773" s="46" t="s">
        <v>13</v>
      </c>
      <c r="I773" s="31">
        <v>30</v>
      </c>
      <c r="J773" s="48">
        <v>50</v>
      </c>
      <c r="K773" s="332">
        <v>30</v>
      </c>
      <c r="L773" s="31" t="s">
        <v>1155</v>
      </c>
      <c r="M773" s="31" t="s">
        <v>1695</v>
      </c>
      <c r="N773" s="31" t="s">
        <v>1698</v>
      </c>
      <c r="O773" s="31" t="s">
        <v>1759</v>
      </c>
      <c r="P773" s="31" t="s">
        <v>1693</v>
      </c>
      <c r="Q773" s="31" t="s">
        <v>1703</v>
      </c>
      <c r="R773" s="542"/>
      <c r="S773" s="48"/>
      <c r="T773" s="31">
        <f t="shared" si="351"/>
        <v>0</v>
      </c>
      <c r="U773" s="616"/>
      <c r="V773" s="616"/>
      <c r="W773" s="48"/>
      <c r="X773" s="31">
        <f t="shared" si="352"/>
        <v>0</v>
      </c>
      <c r="Z773" s="174"/>
      <c r="AA773" s="31">
        <f t="shared" si="358"/>
        <v>0</v>
      </c>
      <c r="AB773" s="31"/>
      <c r="AC773" s="31">
        <f t="shared" si="354"/>
        <v>0</v>
      </c>
      <c r="AD773" s="31"/>
      <c r="AE773" s="31"/>
      <c r="AF773" s="31">
        <f t="shared" si="353"/>
        <v>0</v>
      </c>
      <c r="AG773" s="31">
        <f t="shared" si="355"/>
        <v>0</v>
      </c>
      <c r="AH773" s="31"/>
      <c r="AI773" s="31">
        <f t="shared" si="356"/>
        <v>0</v>
      </c>
      <c r="AJ773" s="235">
        <f t="shared" si="357"/>
        <v>0</v>
      </c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</row>
    <row r="774" spans="2:49" s="306" customFormat="1" ht="13" outlineLevel="1">
      <c r="B774" s="458"/>
      <c r="C774" s="542"/>
      <c r="D774" s="378" t="s">
        <v>2811</v>
      </c>
      <c r="E774" s="542"/>
      <c r="F774" s="548"/>
      <c r="G774" s="362" t="s">
        <v>1395</v>
      </c>
      <c r="H774" s="46" t="s">
        <v>13</v>
      </c>
      <c r="I774" s="31">
        <v>30</v>
      </c>
      <c r="J774" s="31">
        <v>30</v>
      </c>
      <c r="K774" s="332">
        <v>45</v>
      </c>
      <c r="L774" s="31" t="s">
        <v>1139</v>
      </c>
      <c r="M774" s="31" t="s">
        <v>1139</v>
      </c>
      <c r="N774" s="31" t="s">
        <v>1140</v>
      </c>
      <c r="O774" s="31" t="s">
        <v>1139</v>
      </c>
      <c r="P774" s="31" t="s">
        <v>1140</v>
      </c>
      <c r="Q774" s="31" t="s">
        <v>1140</v>
      </c>
      <c r="R774" s="542"/>
      <c r="S774" s="48"/>
      <c r="T774" s="31">
        <f t="shared" si="351"/>
        <v>0</v>
      </c>
      <c r="U774" s="616"/>
      <c r="V774" s="616"/>
      <c r="W774" s="48"/>
      <c r="X774" s="31">
        <f t="shared" si="352"/>
        <v>0</v>
      </c>
      <c r="Z774" s="174"/>
      <c r="AA774" s="31">
        <f t="shared" si="358"/>
        <v>0</v>
      </c>
      <c r="AB774" s="31"/>
      <c r="AC774" s="31">
        <f t="shared" si="354"/>
        <v>0</v>
      </c>
      <c r="AD774" s="31"/>
      <c r="AE774" s="31"/>
      <c r="AF774" s="31">
        <f t="shared" ref="AF774" si="359">IFERROR(COUNTIF(AK610:AT610,"S")/(COUNTIF(AK610:AT610,"V")+COUNTIF(AK610:AT610,"S")),0)</f>
        <v>0</v>
      </c>
      <c r="AG774" s="31">
        <f t="shared" ref="AG774" si="360">(X774-AA774-AC774)*AF774</f>
        <v>0</v>
      </c>
      <c r="AH774" s="31"/>
      <c r="AI774" s="31">
        <f t="shared" ref="AI774" si="361">COUNTIF(AK774:AT774,"V")</f>
        <v>0</v>
      </c>
      <c r="AJ774" s="235">
        <f t="shared" ref="AJ774" si="362">X774-AA774-AC774-AG774</f>
        <v>0</v>
      </c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</row>
    <row r="775" spans="2:49" s="306" customFormat="1" ht="13" outlineLevel="1">
      <c r="B775" s="458"/>
      <c r="C775" s="542"/>
      <c r="D775" s="73" t="s">
        <v>2718</v>
      </c>
      <c r="E775" s="542"/>
      <c r="F775" s="548"/>
      <c r="G775" s="362" t="s">
        <v>1395</v>
      </c>
      <c r="H775" s="46"/>
      <c r="I775" s="31">
        <v>100</v>
      </c>
      <c r="J775" s="48">
        <v>270</v>
      </c>
      <c r="K775" s="332"/>
      <c r="L775" s="173"/>
      <c r="M775" s="173"/>
      <c r="N775" s="173"/>
      <c r="O775" s="173"/>
      <c r="P775" s="173"/>
      <c r="Q775" s="173"/>
      <c r="R775" s="542"/>
      <c r="S775" s="48"/>
      <c r="T775" s="31">
        <f t="shared" ref="T775" si="363">SUMIF(S775,"Y",I775)</f>
        <v>0</v>
      </c>
      <c r="U775" s="616"/>
      <c r="V775" s="616"/>
      <c r="W775" s="48"/>
      <c r="X775" s="31">
        <f t="shared" ref="X775" si="364">T775*W775</f>
        <v>0</v>
      </c>
      <c r="Z775" s="174"/>
      <c r="AA775" s="31">
        <f t="shared" ref="AA775" si="365">SUMIF(Z775,"Y",K775)*W775</f>
        <v>0</v>
      </c>
      <c r="AB775" s="31"/>
      <c r="AC775" s="31">
        <f t="shared" ref="AC775" si="366">(I775-AA775)*COUNTIF(AK775:AT775,"L")</f>
        <v>0</v>
      </c>
      <c r="AD775" s="31"/>
      <c r="AE775" s="31"/>
      <c r="AF775" s="31">
        <f>IFERROR(COUNTIF(AK609:AT609,"S")/(COUNTIF(AK609:AT609,"V")+COUNTIF(AK609:AT609,"S")),0)</f>
        <v>0</v>
      </c>
      <c r="AG775" s="31">
        <f t="shared" ref="AG775" si="367">(X775-AA775-AC775)*AF775</f>
        <v>0</v>
      </c>
      <c r="AH775" s="31"/>
      <c r="AI775" s="31">
        <f t="shared" ref="AI775" si="368">COUNTIF(AK775:AT775,"V")</f>
        <v>0</v>
      </c>
      <c r="AJ775" s="235">
        <f t="shared" ref="AJ775" si="369">X775-AA775-AC775-AG775</f>
        <v>0</v>
      </c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</row>
    <row r="776" spans="2:49" s="306" customFormat="1" ht="13" outlineLevel="1">
      <c r="B776" s="458"/>
      <c r="C776" s="542"/>
      <c r="D776" s="24" t="s">
        <v>2277</v>
      </c>
      <c r="E776" s="542"/>
      <c r="F776" s="548"/>
      <c r="G776" s="362" t="s">
        <v>1395</v>
      </c>
      <c r="H776" s="46" t="s">
        <v>13</v>
      </c>
      <c r="I776" s="31">
        <v>15</v>
      </c>
      <c r="J776" s="48">
        <v>75</v>
      </c>
      <c r="K776" s="332">
        <v>15</v>
      </c>
      <c r="L776" s="31" t="s">
        <v>1155</v>
      </c>
      <c r="M776" s="31" t="s">
        <v>1695</v>
      </c>
      <c r="N776" s="31" t="s">
        <v>1698</v>
      </c>
      <c r="O776" s="31" t="s">
        <v>1759</v>
      </c>
      <c r="P776" s="31" t="s">
        <v>1693</v>
      </c>
      <c r="Q776" s="31" t="s">
        <v>1703</v>
      </c>
      <c r="R776" s="542"/>
      <c r="S776" s="48"/>
      <c r="T776" s="31">
        <f t="shared" si="351"/>
        <v>0</v>
      </c>
      <c r="U776" s="616"/>
      <c r="V776" s="616"/>
      <c r="W776" s="48"/>
      <c r="X776" s="31">
        <f t="shared" si="352"/>
        <v>0</v>
      </c>
      <c r="Z776" s="174"/>
      <c r="AA776" s="31">
        <f t="shared" si="358"/>
        <v>0</v>
      </c>
      <c r="AB776" s="31"/>
      <c r="AC776" s="31">
        <f t="shared" si="354"/>
        <v>0</v>
      </c>
      <c r="AD776" s="31"/>
      <c r="AE776" s="31"/>
      <c r="AF776" s="31">
        <f>IFERROR(COUNTIF(AK611:AT611,"S")/(COUNTIF(AK611:AT611,"V")+COUNTIF(AK611:AT611,"S")),0)</f>
        <v>0</v>
      </c>
      <c r="AG776" s="31">
        <f t="shared" si="355"/>
        <v>0</v>
      </c>
      <c r="AH776" s="31"/>
      <c r="AI776" s="31">
        <f t="shared" si="356"/>
        <v>0</v>
      </c>
      <c r="AJ776" s="235">
        <f t="shared" si="357"/>
        <v>0</v>
      </c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</row>
    <row r="777" spans="2:49" s="306" customFormat="1" ht="13" outlineLevel="1">
      <c r="B777" s="458"/>
      <c r="C777" s="542"/>
      <c r="D777" s="24" t="s">
        <v>2278</v>
      </c>
      <c r="E777" s="542"/>
      <c r="F777" s="548"/>
      <c r="G777" s="362" t="s">
        <v>1395</v>
      </c>
      <c r="H777" s="46" t="s">
        <v>13</v>
      </c>
      <c r="I777" s="31">
        <v>15</v>
      </c>
      <c r="J777" s="48">
        <v>90</v>
      </c>
      <c r="K777" s="332">
        <v>10</v>
      </c>
      <c r="L777" s="31" t="s">
        <v>1155</v>
      </c>
      <c r="M777" s="31" t="s">
        <v>1695</v>
      </c>
      <c r="N777" s="31" t="s">
        <v>1698</v>
      </c>
      <c r="O777" s="31" t="s">
        <v>1759</v>
      </c>
      <c r="P777" s="31" t="s">
        <v>1693</v>
      </c>
      <c r="Q777" s="31" t="s">
        <v>1703</v>
      </c>
      <c r="R777" s="542"/>
      <c r="S777" s="48"/>
      <c r="T777" s="31">
        <f t="shared" si="351"/>
        <v>0</v>
      </c>
      <c r="U777" s="616"/>
      <c r="V777" s="616"/>
      <c r="W777" s="48"/>
      <c r="X777" s="31">
        <f t="shared" si="352"/>
        <v>0</v>
      </c>
      <c r="Z777" s="174"/>
      <c r="AA777" s="31">
        <f t="shared" si="358"/>
        <v>0</v>
      </c>
      <c r="AB777" s="31"/>
      <c r="AC777" s="31">
        <f t="shared" si="354"/>
        <v>0</v>
      </c>
      <c r="AD777" s="31"/>
      <c r="AE777" s="31"/>
      <c r="AF777" s="31">
        <f>IFERROR(COUNTIF(AK612:AT612,"S")/(COUNTIF(AK612:AT612,"V")+COUNTIF(AK612:AT612,"S")),0)</f>
        <v>0</v>
      </c>
      <c r="AG777" s="31">
        <f t="shared" si="355"/>
        <v>0</v>
      </c>
      <c r="AH777" s="31"/>
      <c r="AI777" s="31">
        <f t="shared" si="356"/>
        <v>0</v>
      </c>
      <c r="AJ777" s="235">
        <f t="shared" si="357"/>
        <v>0</v>
      </c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</row>
    <row r="778" spans="2:49" s="306" customFormat="1" ht="13" outlineLevel="1">
      <c r="B778" s="458"/>
      <c r="C778" s="542"/>
      <c r="D778" s="24" t="s">
        <v>2279</v>
      </c>
      <c r="E778" s="542"/>
      <c r="F778" s="548"/>
      <c r="G778" s="362" t="s">
        <v>1395</v>
      </c>
      <c r="H778" s="46" t="s">
        <v>13</v>
      </c>
      <c r="I778" s="31">
        <v>30</v>
      </c>
      <c r="J778" s="31">
        <v>30</v>
      </c>
      <c r="K778" s="332">
        <v>0</v>
      </c>
      <c r="L778" s="31" t="s">
        <v>1155</v>
      </c>
      <c r="M778" s="31" t="s">
        <v>1695</v>
      </c>
      <c r="N778" s="31" t="s">
        <v>1698</v>
      </c>
      <c r="O778" s="31" t="s">
        <v>1759</v>
      </c>
      <c r="P778" s="31" t="s">
        <v>1693</v>
      </c>
      <c r="Q778" s="31" t="s">
        <v>1693</v>
      </c>
      <c r="R778" s="542"/>
      <c r="S778" s="48"/>
      <c r="T778" s="31">
        <f t="shared" si="351"/>
        <v>0</v>
      </c>
      <c r="U778" s="616"/>
      <c r="V778" s="616"/>
      <c r="W778" s="48"/>
      <c r="X778" s="31">
        <f t="shared" si="352"/>
        <v>0</v>
      </c>
      <c r="Z778" s="174"/>
      <c r="AA778" s="31">
        <f t="shared" si="358"/>
        <v>0</v>
      </c>
      <c r="AB778" s="31"/>
      <c r="AC778" s="31">
        <f t="shared" si="354"/>
        <v>0</v>
      </c>
      <c r="AD778" s="31"/>
      <c r="AE778" s="31"/>
      <c r="AF778" s="31">
        <f>IFERROR(COUNTIF(AK613:AT613,"S")/(COUNTIF(AK613:AT613,"V")+COUNTIF(AK613:AT613,"S")),0)</f>
        <v>0</v>
      </c>
      <c r="AG778" s="31">
        <f t="shared" si="355"/>
        <v>0</v>
      </c>
      <c r="AH778" s="31"/>
      <c r="AI778" s="31">
        <f t="shared" si="356"/>
        <v>0</v>
      </c>
      <c r="AJ778" s="235">
        <f t="shared" si="357"/>
        <v>0</v>
      </c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</row>
    <row r="779" spans="2:49" s="306" customFormat="1" ht="13" outlineLevel="1">
      <c r="B779" s="458"/>
      <c r="C779" s="542"/>
      <c r="D779" s="24" t="s">
        <v>2280</v>
      </c>
      <c r="E779" s="542"/>
      <c r="F779" s="548"/>
      <c r="G779" s="362" t="s">
        <v>1395</v>
      </c>
      <c r="H779" s="46" t="s">
        <v>13</v>
      </c>
      <c r="I779" s="31">
        <v>10.200000000000001</v>
      </c>
      <c r="J779" s="48">
        <v>70</v>
      </c>
      <c r="K779" s="332">
        <v>0</v>
      </c>
      <c r="L779" s="31" t="s">
        <v>1155</v>
      </c>
      <c r="M779" s="31" t="s">
        <v>1695</v>
      </c>
      <c r="N779" s="31" t="s">
        <v>1698</v>
      </c>
      <c r="O779" s="31" t="s">
        <v>1759</v>
      </c>
      <c r="P779" s="31" t="s">
        <v>1693</v>
      </c>
      <c r="Q779" s="31" t="s">
        <v>1703</v>
      </c>
      <c r="R779" s="542"/>
      <c r="S779" s="48"/>
      <c r="T779" s="31">
        <f t="shared" si="351"/>
        <v>0</v>
      </c>
      <c r="U779" s="616"/>
      <c r="V779" s="616"/>
      <c r="W779" s="48"/>
      <c r="X779" s="31">
        <f t="shared" si="352"/>
        <v>0</v>
      </c>
      <c r="Z779" s="174"/>
      <c r="AA779" s="31">
        <f t="shared" si="358"/>
        <v>0</v>
      </c>
      <c r="AB779" s="31"/>
      <c r="AC779" s="31">
        <f t="shared" si="354"/>
        <v>0</v>
      </c>
      <c r="AD779" s="31"/>
      <c r="AE779" s="31"/>
      <c r="AF779" s="31">
        <f>IFERROR(COUNTIF(#REF!,"S")/(COUNTIF(#REF!,"V")+COUNTIF(#REF!,"S")),0)</f>
        <v>0</v>
      </c>
      <c r="AG779" s="31">
        <f t="shared" si="355"/>
        <v>0</v>
      </c>
      <c r="AH779" s="31"/>
      <c r="AI779" s="31">
        <f t="shared" si="356"/>
        <v>0</v>
      </c>
      <c r="AJ779" s="235">
        <f t="shared" si="357"/>
        <v>0</v>
      </c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</row>
    <row r="780" spans="2:49" s="306" customFormat="1" ht="13" outlineLevel="1">
      <c r="B780" s="458"/>
      <c r="C780" s="542"/>
      <c r="D780" s="24" t="s">
        <v>2281</v>
      </c>
      <c r="E780" s="542"/>
      <c r="F780" s="548"/>
      <c r="G780" s="362" t="s">
        <v>1395</v>
      </c>
      <c r="H780" s="46" t="s">
        <v>13</v>
      </c>
      <c r="I780" s="31">
        <v>50</v>
      </c>
      <c r="J780" s="48">
        <v>150</v>
      </c>
      <c r="K780" s="332">
        <v>0</v>
      </c>
      <c r="L780" s="31" t="s">
        <v>1155</v>
      </c>
      <c r="M780" s="31" t="s">
        <v>1695</v>
      </c>
      <c r="N780" s="31" t="s">
        <v>1698</v>
      </c>
      <c r="O780" s="31" t="s">
        <v>1759</v>
      </c>
      <c r="P780" s="31" t="s">
        <v>1693</v>
      </c>
      <c r="Q780" s="31" t="s">
        <v>1693</v>
      </c>
      <c r="R780" s="542"/>
      <c r="S780" s="48"/>
      <c r="T780" s="31">
        <f t="shared" si="351"/>
        <v>0</v>
      </c>
      <c r="U780" s="616"/>
      <c r="V780" s="616"/>
      <c r="W780" s="48"/>
      <c r="X780" s="31">
        <f t="shared" si="352"/>
        <v>0</v>
      </c>
      <c r="Z780" s="174"/>
      <c r="AA780" s="31">
        <f t="shared" si="358"/>
        <v>0</v>
      </c>
      <c r="AB780" s="31"/>
      <c r="AC780" s="31">
        <f t="shared" si="354"/>
        <v>0</v>
      </c>
      <c r="AD780" s="31"/>
      <c r="AE780" s="31"/>
      <c r="AF780" s="31">
        <f>IFERROR(COUNTIF(#REF!,"S")/(COUNTIF(#REF!,"V")+COUNTIF(#REF!,"S")),0)</f>
        <v>0</v>
      </c>
      <c r="AG780" s="31">
        <f t="shared" si="355"/>
        <v>0</v>
      </c>
      <c r="AH780" s="31"/>
      <c r="AI780" s="31">
        <f t="shared" si="356"/>
        <v>0</v>
      </c>
      <c r="AJ780" s="235">
        <f t="shared" si="357"/>
        <v>0</v>
      </c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</row>
    <row r="781" spans="2:49" s="306" customFormat="1" ht="13" outlineLevel="1">
      <c r="B781" s="458"/>
      <c r="C781" s="542"/>
      <c r="D781" s="24" t="s">
        <v>2149</v>
      </c>
      <c r="E781" s="542"/>
      <c r="F781" s="548"/>
      <c r="G781" s="362" t="s">
        <v>1395</v>
      </c>
      <c r="H781" s="46" t="s">
        <v>13</v>
      </c>
      <c r="I781" s="48">
        <v>10</v>
      </c>
      <c r="J781" s="48">
        <v>490</v>
      </c>
      <c r="K781" s="332">
        <v>10</v>
      </c>
      <c r="L781" s="31" t="s">
        <v>1155</v>
      </c>
      <c r="M781" s="31" t="s">
        <v>1695</v>
      </c>
      <c r="N781" s="31" t="s">
        <v>1698</v>
      </c>
      <c r="O781" s="31" t="s">
        <v>1759</v>
      </c>
      <c r="P781" s="31" t="s">
        <v>1693</v>
      </c>
      <c r="Q781" s="31" t="s">
        <v>1693</v>
      </c>
      <c r="R781" s="542"/>
      <c r="S781" s="48"/>
      <c r="T781" s="31">
        <f t="shared" si="351"/>
        <v>0</v>
      </c>
      <c r="U781" s="616"/>
      <c r="V781" s="616"/>
      <c r="W781" s="48"/>
      <c r="X781" s="31">
        <f t="shared" si="352"/>
        <v>0</v>
      </c>
      <c r="Z781" s="174"/>
      <c r="AA781" s="31">
        <f t="shared" si="358"/>
        <v>0</v>
      </c>
      <c r="AB781" s="31"/>
      <c r="AC781" s="31">
        <f t="shared" si="354"/>
        <v>0</v>
      </c>
      <c r="AD781" s="31"/>
      <c r="AE781" s="31"/>
      <c r="AF781" s="31">
        <f>IFERROR(COUNTIF(AK614:AT614,"S")/(COUNTIF(AK614:AT614,"V")+COUNTIF(AK614:AT614,"S")),0)</f>
        <v>0</v>
      </c>
      <c r="AG781" s="31">
        <f t="shared" si="355"/>
        <v>0</v>
      </c>
      <c r="AH781" s="31"/>
      <c r="AI781" s="31">
        <f t="shared" si="356"/>
        <v>0</v>
      </c>
      <c r="AJ781" s="235">
        <f t="shared" si="357"/>
        <v>0</v>
      </c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</row>
    <row r="782" spans="2:49" s="306" customFormat="1" ht="13" outlineLevel="1">
      <c r="B782" s="458"/>
      <c r="C782" s="542"/>
      <c r="D782" s="24" t="s">
        <v>2282</v>
      </c>
      <c r="E782" s="542"/>
      <c r="F782" s="548"/>
      <c r="G782" s="362" t="s">
        <v>1395</v>
      </c>
      <c r="H782" s="46" t="s">
        <v>13</v>
      </c>
      <c r="I782" s="48">
        <v>10.200000000000001</v>
      </c>
      <c r="J782" s="48">
        <v>40</v>
      </c>
      <c r="K782" s="332">
        <v>10</v>
      </c>
      <c r="L782" s="31" t="s">
        <v>1155</v>
      </c>
      <c r="M782" s="31" t="s">
        <v>1695</v>
      </c>
      <c r="N782" s="31" t="s">
        <v>1698</v>
      </c>
      <c r="O782" s="31" t="s">
        <v>1759</v>
      </c>
      <c r="P782" s="31" t="s">
        <v>1693</v>
      </c>
      <c r="Q782" s="31" t="s">
        <v>1703</v>
      </c>
      <c r="R782" s="543"/>
      <c r="S782" s="48"/>
      <c r="T782" s="31">
        <f t="shared" si="351"/>
        <v>0</v>
      </c>
      <c r="U782" s="617"/>
      <c r="V782" s="617"/>
      <c r="W782" s="48"/>
      <c r="X782" s="31">
        <f t="shared" si="352"/>
        <v>0</v>
      </c>
      <c r="Z782" s="174"/>
      <c r="AA782" s="31">
        <f t="shared" si="358"/>
        <v>0</v>
      </c>
      <c r="AB782" s="31"/>
      <c r="AC782" s="31">
        <f t="shared" si="354"/>
        <v>0</v>
      </c>
      <c r="AD782" s="31"/>
      <c r="AE782" s="31"/>
      <c r="AF782" s="31">
        <f>IFERROR(COUNTIF(AK615:AT615,"S")/(COUNTIF(AK615:AT615,"V")+COUNTIF(AK615:AT615,"S")),0)</f>
        <v>0</v>
      </c>
      <c r="AG782" s="31">
        <f t="shared" si="355"/>
        <v>0</v>
      </c>
      <c r="AH782" s="31"/>
      <c r="AI782" s="31">
        <f t="shared" si="356"/>
        <v>0</v>
      </c>
      <c r="AJ782" s="235">
        <f t="shared" si="357"/>
        <v>0</v>
      </c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</row>
    <row r="783" spans="2:49" s="306" customFormat="1" ht="26" outlineLevel="1">
      <c r="B783" s="458"/>
      <c r="C783" s="542"/>
      <c r="D783" s="24" t="s">
        <v>2283</v>
      </c>
      <c r="E783" s="542"/>
      <c r="F783" s="548"/>
      <c r="G783" s="362" t="s">
        <v>1395</v>
      </c>
      <c r="H783" s="46" t="s">
        <v>13</v>
      </c>
      <c r="I783" s="48">
        <v>40</v>
      </c>
      <c r="J783" s="48">
        <v>120</v>
      </c>
      <c r="K783" s="332">
        <v>0</v>
      </c>
      <c r="L783" s="31" t="s">
        <v>1155</v>
      </c>
      <c r="M783" s="31" t="s">
        <v>1708</v>
      </c>
      <c r="N783" s="31" t="s">
        <v>1698</v>
      </c>
      <c r="O783" s="31" t="s">
        <v>1761</v>
      </c>
      <c r="P783" s="31" t="s">
        <v>1693</v>
      </c>
      <c r="Q783" s="31" t="s">
        <v>1693</v>
      </c>
      <c r="R783" s="308" t="s">
        <v>2284</v>
      </c>
      <c r="S783" s="48"/>
      <c r="T783" s="31">
        <f t="shared" si="351"/>
        <v>0</v>
      </c>
      <c r="U783" s="48"/>
      <c r="V783" s="48"/>
      <c r="W783" s="48"/>
      <c r="X783" s="31">
        <f t="shared" si="352"/>
        <v>0</v>
      </c>
      <c r="Z783" s="174"/>
      <c r="AA783" s="31">
        <f t="shared" si="358"/>
        <v>0</v>
      </c>
      <c r="AB783" s="31"/>
      <c r="AC783" s="31">
        <f t="shared" si="354"/>
        <v>0</v>
      </c>
      <c r="AD783" s="31"/>
      <c r="AE783" s="31"/>
      <c r="AF783" s="31">
        <f>IFERROR(COUNTIF(AK616:AT616,"S")/(COUNTIF(AK616:AT616,"V")+COUNTIF(AK616:AT616,"S")),0)</f>
        <v>0</v>
      </c>
      <c r="AG783" s="31">
        <f t="shared" si="355"/>
        <v>0</v>
      </c>
      <c r="AH783" s="31"/>
      <c r="AI783" s="31">
        <f t="shared" si="356"/>
        <v>0</v>
      </c>
      <c r="AJ783" s="235">
        <f t="shared" si="357"/>
        <v>0</v>
      </c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</row>
    <row r="784" spans="2:49" s="306" customFormat="1" ht="13" outlineLevel="1">
      <c r="B784" s="458"/>
      <c r="C784" s="542"/>
      <c r="D784" s="24" t="s">
        <v>2285</v>
      </c>
      <c r="E784" s="542"/>
      <c r="F784" s="548"/>
      <c r="G784" s="362" t="s">
        <v>1395</v>
      </c>
      <c r="H784" s="46" t="s">
        <v>24</v>
      </c>
      <c r="I784" s="48">
        <v>60</v>
      </c>
      <c r="J784" s="48">
        <v>250</v>
      </c>
      <c r="K784" s="332">
        <v>0</v>
      </c>
      <c r="L784" s="31" t="s">
        <v>1139</v>
      </c>
      <c r="M784" s="31" t="s">
        <v>1139</v>
      </c>
      <c r="N784" s="31" t="s">
        <v>1140</v>
      </c>
      <c r="O784" s="31" t="s">
        <v>1139</v>
      </c>
      <c r="P784" s="31" t="s">
        <v>1140</v>
      </c>
      <c r="Q784" s="31" t="s">
        <v>1140</v>
      </c>
      <c r="R784" s="308" t="s">
        <v>2286</v>
      </c>
      <c r="S784" s="48"/>
      <c r="T784" s="31">
        <f t="shared" ref="T784" si="370">SUMIF(S784,"Y",I784)</f>
        <v>0</v>
      </c>
      <c r="U784" s="48"/>
      <c r="V784" s="48"/>
      <c r="W784" s="48"/>
      <c r="X784" s="31">
        <f t="shared" ref="X784" si="371">T784*W784</f>
        <v>0</v>
      </c>
      <c r="Z784" s="174"/>
      <c r="AA784" s="31">
        <f t="shared" ref="AA784" si="372">SUMIF(Z784,"Y",K784)*W784</f>
        <v>0</v>
      </c>
      <c r="AB784" s="31"/>
      <c r="AC784" s="31">
        <f t="shared" ref="AC784" si="373">(I784-AA784)*COUNTIF(AK784:AT784,"L")</f>
        <v>0</v>
      </c>
      <c r="AD784" s="31"/>
      <c r="AE784" s="31"/>
      <c r="AF784" s="31">
        <f t="shared" ref="AF784:AF799" si="374">IFERROR(COUNTIF(AK616:AT616,"S")/(COUNTIF(AK616:AT616,"V")+COUNTIF(AK616:AT616,"S")),0)</f>
        <v>0</v>
      </c>
      <c r="AG784" s="31">
        <f t="shared" ref="AG784" si="375">(X784-AA784-AC784)*AF784</f>
        <v>0</v>
      </c>
      <c r="AH784" s="31"/>
      <c r="AI784" s="31">
        <f t="shared" ref="AI784" si="376">COUNTIF(AK784:AT784,"V")</f>
        <v>0</v>
      </c>
      <c r="AJ784" s="235">
        <f t="shared" ref="AJ784" si="377">X784-AA784-AC784-AG784</f>
        <v>0</v>
      </c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</row>
    <row r="785" spans="2:49" s="306" customFormat="1" ht="13" outlineLevel="1">
      <c r="B785" s="459"/>
      <c r="C785" s="543"/>
      <c r="D785" s="73" t="s">
        <v>2719</v>
      </c>
      <c r="E785" s="543"/>
      <c r="F785" s="549"/>
      <c r="G785" s="362" t="s">
        <v>1395</v>
      </c>
      <c r="H785" s="46"/>
      <c r="I785" s="48">
        <v>30</v>
      </c>
      <c r="J785" s="48">
        <v>150</v>
      </c>
      <c r="K785" s="332">
        <v>0</v>
      </c>
      <c r="L785" s="173"/>
      <c r="M785" s="173"/>
      <c r="N785" s="173"/>
      <c r="O785" s="173"/>
      <c r="P785" s="173"/>
      <c r="Q785" s="173"/>
      <c r="R785" s="308"/>
      <c r="S785" s="48"/>
      <c r="T785" s="31">
        <f t="shared" si="351"/>
        <v>0</v>
      </c>
      <c r="U785" s="48"/>
      <c r="V785" s="48"/>
      <c r="W785" s="48"/>
      <c r="X785" s="31">
        <f t="shared" si="352"/>
        <v>0</v>
      </c>
      <c r="Z785" s="174"/>
      <c r="AA785" s="31">
        <f t="shared" si="358"/>
        <v>0</v>
      </c>
      <c r="AB785" s="31"/>
      <c r="AC785" s="31">
        <f t="shared" si="354"/>
        <v>0</v>
      </c>
      <c r="AD785" s="31"/>
      <c r="AE785" s="31"/>
      <c r="AF785" s="31">
        <f t="shared" si="374"/>
        <v>0</v>
      </c>
      <c r="AG785" s="31">
        <f t="shared" si="355"/>
        <v>0</v>
      </c>
      <c r="AH785" s="31"/>
      <c r="AI785" s="31">
        <f t="shared" si="356"/>
        <v>0</v>
      </c>
      <c r="AJ785" s="235">
        <f t="shared" si="357"/>
        <v>0</v>
      </c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</row>
    <row r="786" spans="2:49" s="306" customFormat="1" ht="13.75" customHeight="1" outlineLevel="1">
      <c r="B786" s="457" t="s">
        <v>371</v>
      </c>
      <c r="C786" s="538" t="s">
        <v>372</v>
      </c>
      <c r="D786" s="32" t="s">
        <v>1995</v>
      </c>
      <c r="E786" s="538" t="s">
        <v>1071</v>
      </c>
      <c r="F786" s="446">
        <v>43516</v>
      </c>
      <c r="G786" s="362" t="s">
        <v>1395</v>
      </c>
      <c r="H786" s="46" t="s">
        <v>13</v>
      </c>
      <c r="I786" s="31">
        <v>6</v>
      </c>
      <c r="J786" s="48">
        <v>6</v>
      </c>
      <c r="K786" s="332">
        <v>0</v>
      </c>
      <c r="L786" s="31" t="s">
        <v>1155</v>
      </c>
      <c r="M786" s="31" t="s">
        <v>1155</v>
      </c>
      <c r="N786" s="31" t="s">
        <v>1142</v>
      </c>
      <c r="O786" s="31" t="s">
        <v>1155</v>
      </c>
      <c r="P786" s="174" t="s">
        <v>1839</v>
      </c>
      <c r="Q786" s="31" t="s">
        <v>1155</v>
      </c>
      <c r="R786" s="541" t="s">
        <v>1252</v>
      </c>
      <c r="S786" s="48"/>
      <c r="T786" s="31">
        <f t="shared" si="351"/>
        <v>0</v>
      </c>
      <c r="U786" s="615"/>
      <c r="V786" s="615"/>
      <c r="W786" s="48"/>
      <c r="X786" s="31">
        <f t="shared" si="352"/>
        <v>0</v>
      </c>
      <c r="Z786" s="174" t="s">
        <v>2287</v>
      </c>
      <c r="AA786" s="31">
        <f t="shared" si="358"/>
        <v>0</v>
      </c>
      <c r="AB786" s="31"/>
      <c r="AC786" s="31">
        <f t="shared" si="354"/>
        <v>0</v>
      </c>
      <c r="AD786" s="31"/>
      <c r="AE786" s="31"/>
      <c r="AF786" s="31">
        <f t="shared" si="374"/>
        <v>0</v>
      </c>
      <c r="AG786" s="31">
        <f t="shared" si="355"/>
        <v>0</v>
      </c>
      <c r="AH786" s="31"/>
      <c r="AI786" s="31">
        <f t="shared" si="356"/>
        <v>0</v>
      </c>
      <c r="AJ786" s="235">
        <f t="shared" si="357"/>
        <v>0</v>
      </c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</row>
    <row r="787" spans="2:49" s="306" customFormat="1" ht="13" outlineLevel="1">
      <c r="B787" s="458"/>
      <c r="C787" s="539"/>
      <c r="D787" s="32" t="s">
        <v>2288</v>
      </c>
      <c r="E787" s="539"/>
      <c r="F787" s="497"/>
      <c r="G787" s="362" t="s">
        <v>1395</v>
      </c>
      <c r="H787" s="46" t="s">
        <v>13</v>
      </c>
      <c r="I787" s="31">
        <v>15</v>
      </c>
      <c r="J787" s="31">
        <v>15</v>
      </c>
      <c r="K787" s="332">
        <v>0</v>
      </c>
      <c r="L787" s="31" t="s">
        <v>1155</v>
      </c>
      <c r="M787" s="31" t="s">
        <v>1695</v>
      </c>
      <c r="N787" s="31" t="s">
        <v>1142</v>
      </c>
      <c r="O787" s="31" t="s">
        <v>1155</v>
      </c>
      <c r="P787" s="174" t="s">
        <v>1839</v>
      </c>
      <c r="Q787" s="31" t="s">
        <v>1155</v>
      </c>
      <c r="R787" s="542"/>
      <c r="S787" s="48"/>
      <c r="T787" s="31">
        <f t="shared" si="351"/>
        <v>0</v>
      </c>
      <c r="U787" s="616"/>
      <c r="V787" s="616"/>
      <c r="W787" s="48"/>
      <c r="X787" s="31">
        <f t="shared" si="352"/>
        <v>0</v>
      </c>
      <c r="Z787" s="174"/>
      <c r="AA787" s="31">
        <f t="shared" si="358"/>
        <v>0</v>
      </c>
      <c r="AB787" s="31"/>
      <c r="AC787" s="31">
        <f t="shared" si="354"/>
        <v>0</v>
      </c>
      <c r="AD787" s="31"/>
      <c r="AE787" s="31"/>
      <c r="AF787" s="31">
        <f t="shared" si="374"/>
        <v>0</v>
      </c>
      <c r="AG787" s="31">
        <f t="shared" si="355"/>
        <v>0</v>
      </c>
      <c r="AH787" s="31"/>
      <c r="AI787" s="31">
        <f t="shared" si="356"/>
        <v>0</v>
      </c>
      <c r="AJ787" s="235">
        <f t="shared" si="357"/>
        <v>0</v>
      </c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</row>
    <row r="788" spans="2:49" s="306" customFormat="1" ht="13" outlineLevel="1">
      <c r="B788" s="458"/>
      <c r="C788" s="539"/>
      <c r="D788" s="32" t="s">
        <v>2289</v>
      </c>
      <c r="E788" s="539"/>
      <c r="F788" s="497"/>
      <c r="G788" s="362" t="s">
        <v>1395</v>
      </c>
      <c r="H788" s="46" t="s">
        <v>13</v>
      </c>
      <c r="I788" s="31">
        <v>10</v>
      </c>
      <c r="J788" s="48">
        <v>130</v>
      </c>
      <c r="K788" s="332">
        <v>0</v>
      </c>
      <c r="L788" s="31" t="s">
        <v>1155</v>
      </c>
      <c r="M788" s="31" t="s">
        <v>1695</v>
      </c>
      <c r="N788" s="31" t="s">
        <v>1142</v>
      </c>
      <c r="O788" s="31" t="s">
        <v>1155</v>
      </c>
      <c r="P788" s="174" t="s">
        <v>1839</v>
      </c>
      <c r="Q788" s="31" t="s">
        <v>1155</v>
      </c>
      <c r="R788" s="542"/>
      <c r="S788" s="48"/>
      <c r="T788" s="31">
        <f t="shared" si="351"/>
        <v>0</v>
      </c>
      <c r="U788" s="616"/>
      <c r="V788" s="616"/>
      <c r="W788" s="48"/>
      <c r="X788" s="31">
        <f t="shared" si="352"/>
        <v>0</v>
      </c>
      <c r="Z788" s="174"/>
      <c r="AA788" s="31">
        <f t="shared" si="358"/>
        <v>0</v>
      </c>
      <c r="AB788" s="31"/>
      <c r="AC788" s="31">
        <f t="shared" si="354"/>
        <v>0</v>
      </c>
      <c r="AD788" s="31"/>
      <c r="AE788" s="31"/>
      <c r="AF788" s="31">
        <f t="shared" si="374"/>
        <v>0</v>
      </c>
      <c r="AG788" s="31">
        <f t="shared" si="355"/>
        <v>0</v>
      </c>
      <c r="AH788" s="31"/>
      <c r="AI788" s="31">
        <f t="shared" si="356"/>
        <v>0</v>
      </c>
      <c r="AJ788" s="235">
        <f t="shared" si="357"/>
        <v>0</v>
      </c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</row>
    <row r="789" spans="2:49" s="306" customFormat="1" ht="13" outlineLevel="1">
      <c r="B789" s="458"/>
      <c r="C789" s="539"/>
      <c r="D789" s="32" t="s">
        <v>2290</v>
      </c>
      <c r="E789" s="539"/>
      <c r="F789" s="497"/>
      <c r="G789" s="362" t="s">
        <v>1395</v>
      </c>
      <c r="H789" s="46" t="s">
        <v>13</v>
      </c>
      <c r="I789" s="31">
        <v>30</v>
      </c>
      <c r="J789" s="48">
        <v>90</v>
      </c>
      <c r="K789" s="332">
        <v>35</v>
      </c>
      <c r="L789" s="31" t="s">
        <v>1155</v>
      </c>
      <c r="M789" s="31" t="s">
        <v>1695</v>
      </c>
      <c r="N789" s="31" t="s">
        <v>1142</v>
      </c>
      <c r="O789" s="31" t="s">
        <v>1155</v>
      </c>
      <c r="P789" s="174" t="s">
        <v>1839</v>
      </c>
      <c r="Q789" s="31" t="s">
        <v>1142</v>
      </c>
      <c r="R789" s="543"/>
      <c r="S789" s="48"/>
      <c r="T789" s="31">
        <f t="shared" si="351"/>
        <v>0</v>
      </c>
      <c r="U789" s="617"/>
      <c r="V789" s="617"/>
      <c r="W789" s="48"/>
      <c r="X789" s="31">
        <f t="shared" si="352"/>
        <v>0</v>
      </c>
      <c r="Z789" s="174"/>
      <c r="AA789" s="31">
        <f t="shared" si="358"/>
        <v>0</v>
      </c>
      <c r="AB789" s="31"/>
      <c r="AC789" s="31">
        <f t="shared" si="354"/>
        <v>0</v>
      </c>
      <c r="AD789" s="31"/>
      <c r="AE789" s="31"/>
      <c r="AF789" s="31">
        <f t="shared" si="374"/>
        <v>0</v>
      </c>
      <c r="AG789" s="31">
        <f t="shared" si="355"/>
        <v>0</v>
      </c>
      <c r="AH789" s="31"/>
      <c r="AI789" s="31">
        <f t="shared" si="356"/>
        <v>0</v>
      </c>
      <c r="AJ789" s="235">
        <f t="shared" si="357"/>
        <v>0</v>
      </c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</row>
    <row r="790" spans="2:49" s="306" customFormat="1" ht="13" outlineLevel="1">
      <c r="B790" s="458"/>
      <c r="C790" s="539"/>
      <c r="D790" s="32" t="s">
        <v>2291</v>
      </c>
      <c r="E790" s="539"/>
      <c r="F790" s="497"/>
      <c r="G790" s="362" t="s">
        <v>1395</v>
      </c>
      <c r="H790" s="46" t="s">
        <v>13</v>
      </c>
      <c r="I790" s="31">
        <v>30</v>
      </c>
      <c r="J790" s="48">
        <v>210</v>
      </c>
      <c r="K790" s="332">
        <v>0</v>
      </c>
      <c r="L790" s="31" t="s">
        <v>1155</v>
      </c>
      <c r="M790" s="31" t="s">
        <v>1695</v>
      </c>
      <c r="N790" s="31" t="s">
        <v>1142</v>
      </c>
      <c r="O790" s="31" t="s">
        <v>1155</v>
      </c>
      <c r="P790" s="174" t="s">
        <v>1839</v>
      </c>
      <c r="Q790" s="31" t="s">
        <v>1142</v>
      </c>
      <c r="R790" s="55" t="s">
        <v>2292</v>
      </c>
      <c r="S790" s="48"/>
      <c r="T790" s="31">
        <f t="shared" si="351"/>
        <v>0</v>
      </c>
      <c r="U790" s="48"/>
      <c r="V790" s="48"/>
      <c r="W790" s="48"/>
      <c r="X790" s="31">
        <f t="shared" si="352"/>
        <v>0</v>
      </c>
      <c r="Z790" s="174"/>
      <c r="AA790" s="31">
        <f t="shared" si="358"/>
        <v>0</v>
      </c>
      <c r="AB790" s="31"/>
      <c r="AC790" s="31">
        <f t="shared" si="354"/>
        <v>0</v>
      </c>
      <c r="AD790" s="31"/>
      <c r="AE790" s="31"/>
      <c r="AF790" s="31">
        <f t="shared" si="374"/>
        <v>0</v>
      </c>
      <c r="AG790" s="31">
        <f t="shared" si="355"/>
        <v>0</v>
      </c>
      <c r="AH790" s="31"/>
      <c r="AI790" s="31">
        <f t="shared" si="356"/>
        <v>0</v>
      </c>
      <c r="AJ790" s="235">
        <f t="shared" si="357"/>
        <v>0</v>
      </c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</row>
    <row r="791" spans="2:49" s="306" customFormat="1" ht="13" outlineLevel="1">
      <c r="B791" s="458"/>
      <c r="C791" s="539"/>
      <c r="D791" s="32" t="s">
        <v>2282</v>
      </c>
      <c r="E791" s="539"/>
      <c r="F791" s="497"/>
      <c r="G791" s="362" t="s">
        <v>1395</v>
      </c>
      <c r="H791" s="46" t="s">
        <v>13</v>
      </c>
      <c r="I791" s="31">
        <v>10</v>
      </c>
      <c r="J791" s="48">
        <v>40</v>
      </c>
      <c r="K791" s="332">
        <v>14</v>
      </c>
      <c r="L791" s="31" t="s">
        <v>1155</v>
      </c>
      <c r="M791" s="31" t="s">
        <v>1695</v>
      </c>
      <c r="N791" s="31" t="s">
        <v>1142</v>
      </c>
      <c r="O791" s="31" t="s">
        <v>1155</v>
      </c>
      <c r="P791" s="174" t="s">
        <v>1839</v>
      </c>
      <c r="Q791" s="31" t="s">
        <v>1155</v>
      </c>
      <c r="R791" s="55" t="s">
        <v>2293</v>
      </c>
      <c r="S791" s="48"/>
      <c r="T791" s="31">
        <f t="shared" si="351"/>
        <v>0</v>
      </c>
      <c r="U791" s="48"/>
      <c r="V791" s="48"/>
      <c r="W791" s="48"/>
      <c r="X791" s="31">
        <f t="shared" si="352"/>
        <v>0</v>
      </c>
      <c r="Z791" s="174"/>
      <c r="AA791" s="31">
        <f t="shared" si="358"/>
        <v>0</v>
      </c>
      <c r="AB791" s="31"/>
      <c r="AC791" s="31">
        <f t="shared" si="354"/>
        <v>0</v>
      </c>
      <c r="AD791" s="31"/>
      <c r="AE791" s="31"/>
      <c r="AF791" s="31">
        <f t="shared" si="374"/>
        <v>0</v>
      </c>
      <c r="AG791" s="31">
        <f t="shared" si="355"/>
        <v>0</v>
      </c>
      <c r="AH791" s="31"/>
      <c r="AI791" s="31">
        <f t="shared" si="356"/>
        <v>0</v>
      </c>
      <c r="AJ791" s="235">
        <f t="shared" si="357"/>
        <v>0</v>
      </c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</row>
    <row r="792" spans="2:49" s="306" customFormat="1" ht="26" outlineLevel="1">
      <c r="B792" s="458"/>
      <c r="C792" s="539"/>
      <c r="D792" s="32" t="s">
        <v>2294</v>
      </c>
      <c r="E792" s="539"/>
      <c r="F792" s="497"/>
      <c r="G792" s="362" t="s">
        <v>1395</v>
      </c>
      <c r="H792" s="46" t="s">
        <v>13</v>
      </c>
      <c r="I792" s="31">
        <v>6</v>
      </c>
      <c r="J792" s="48">
        <v>40</v>
      </c>
      <c r="K792" s="332">
        <v>6</v>
      </c>
      <c r="L792" s="31" t="s">
        <v>1155</v>
      </c>
      <c r="M792" s="31" t="s">
        <v>1695</v>
      </c>
      <c r="N792" s="31" t="s">
        <v>1142</v>
      </c>
      <c r="O792" s="31" t="s">
        <v>1155</v>
      </c>
      <c r="P792" s="174" t="s">
        <v>1839</v>
      </c>
      <c r="Q792" s="31" t="s">
        <v>1142</v>
      </c>
      <c r="R792" s="55" t="s">
        <v>2295</v>
      </c>
      <c r="S792" s="48"/>
      <c r="T792" s="31">
        <f t="shared" si="351"/>
        <v>0</v>
      </c>
      <c r="U792" s="48"/>
      <c r="V792" s="48"/>
      <c r="W792" s="48"/>
      <c r="X792" s="31">
        <f t="shared" si="352"/>
        <v>0</v>
      </c>
      <c r="Z792" s="174"/>
      <c r="AA792" s="31">
        <f t="shared" si="358"/>
        <v>0</v>
      </c>
      <c r="AB792" s="31"/>
      <c r="AC792" s="31">
        <f t="shared" si="354"/>
        <v>0</v>
      </c>
      <c r="AD792" s="31"/>
      <c r="AE792" s="31"/>
      <c r="AF792" s="31">
        <f t="shared" si="374"/>
        <v>0</v>
      </c>
      <c r="AG792" s="31">
        <f t="shared" si="355"/>
        <v>0</v>
      </c>
      <c r="AH792" s="31"/>
      <c r="AI792" s="31">
        <f t="shared" si="356"/>
        <v>0</v>
      </c>
      <c r="AJ792" s="235">
        <f t="shared" si="357"/>
        <v>0</v>
      </c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</row>
    <row r="793" spans="2:49" s="306" customFormat="1" ht="52" outlineLevel="1">
      <c r="B793" s="459"/>
      <c r="C793" s="540"/>
      <c r="D793" s="32" t="s">
        <v>2283</v>
      </c>
      <c r="E793" s="540"/>
      <c r="F793" s="447"/>
      <c r="G793" s="362" t="s">
        <v>1395</v>
      </c>
      <c r="H793" s="46" t="s">
        <v>13</v>
      </c>
      <c r="I793" s="31">
        <v>40.000000000000014</v>
      </c>
      <c r="J793" s="48">
        <v>120</v>
      </c>
      <c r="K793" s="332">
        <v>0</v>
      </c>
      <c r="L793" s="31" t="s">
        <v>1155</v>
      </c>
      <c r="M793" s="31" t="s">
        <v>1695</v>
      </c>
      <c r="N793" s="31" t="s">
        <v>1142</v>
      </c>
      <c r="O793" s="31" t="s">
        <v>1155</v>
      </c>
      <c r="P793" s="174" t="s">
        <v>1839</v>
      </c>
      <c r="Q793" s="31" t="s">
        <v>1142</v>
      </c>
      <c r="R793" s="55" t="s">
        <v>2296</v>
      </c>
      <c r="S793" s="48"/>
      <c r="T793" s="31">
        <f t="shared" si="351"/>
        <v>0</v>
      </c>
      <c r="U793" s="48"/>
      <c r="V793" s="48"/>
      <c r="W793" s="48"/>
      <c r="X793" s="31">
        <f t="shared" si="352"/>
        <v>0</v>
      </c>
      <c r="Z793" s="174"/>
      <c r="AA793" s="31">
        <f t="shared" si="358"/>
        <v>0</v>
      </c>
      <c r="AB793" s="31"/>
      <c r="AC793" s="31">
        <f t="shared" si="354"/>
        <v>0</v>
      </c>
      <c r="AD793" s="31"/>
      <c r="AE793" s="31"/>
      <c r="AF793" s="31">
        <f t="shared" si="374"/>
        <v>0</v>
      </c>
      <c r="AG793" s="31">
        <f t="shared" si="355"/>
        <v>0</v>
      </c>
      <c r="AH793" s="31"/>
      <c r="AI793" s="31">
        <f t="shared" si="356"/>
        <v>0</v>
      </c>
      <c r="AJ793" s="235">
        <f t="shared" si="357"/>
        <v>0</v>
      </c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</row>
    <row r="794" spans="2:49" s="306" customFormat="1" ht="13" outlineLevel="1">
      <c r="B794" s="457" t="s">
        <v>373</v>
      </c>
      <c r="C794" s="541" t="s">
        <v>2297</v>
      </c>
      <c r="D794" s="32" t="s">
        <v>1746</v>
      </c>
      <c r="E794" s="541" t="s">
        <v>2298</v>
      </c>
      <c r="F794" s="446">
        <v>43734</v>
      </c>
      <c r="G794" s="362" t="s">
        <v>1395</v>
      </c>
      <c r="H794" s="46" t="s">
        <v>13</v>
      </c>
      <c r="I794" s="48">
        <v>6</v>
      </c>
      <c r="J794" s="48">
        <v>6</v>
      </c>
      <c r="K794" s="253">
        <v>0</v>
      </c>
      <c r="L794" s="31" t="s">
        <v>1155</v>
      </c>
      <c r="M794" s="31" t="s">
        <v>1693</v>
      </c>
      <c r="N794" s="31" t="s">
        <v>1142</v>
      </c>
      <c r="O794" s="31" t="s">
        <v>1142</v>
      </c>
      <c r="P794" s="31" t="s">
        <v>1708</v>
      </c>
      <c r="Q794" s="31" t="s">
        <v>1691</v>
      </c>
      <c r="R794" s="541" t="s">
        <v>2299</v>
      </c>
      <c r="S794" s="48"/>
      <c r="T794" s="31">
        <f t="shared" si="351"/>
        <v>0</v>
      </c>
      <c r="U794" s="615"/>
      <c r="V794" s="615"/>
      <c r="W794" s="48"/>
      <c r="X794" s="31">
        <f t="shared" si="352"/>
        <v>0</v>
      </c>
      <c r="Z794" s="31"/>
      <c r="AA794" s="31">
        <f t="shared" si="358"/>
        <v>0</v>
      </c>
      <c r="AB794" s="31"/>
      <c r="AC794" s="31">
        <f t="shared" si="354"/>
        <v>0</v>
      </c>
      <c r="AD794" s="31"/>
      <c r="AE794" s="31"/>
      <c r="AF794" s="31">
        <f t="shared" si="374"/>
        <v>0</v>
      </c>
      <c r="AG794" s="31">
        <f t="shared" si="355"/>
        <v>0</v>
      </c>
      <c r="AH794" s="31"/>
      <c r="AI794" s="31">
        <f t="shared" si="356"/>
        <v>0</v>
      </c>
      <c r="AJ794" s="31">
        <f t="shared" si="357"/>
        <v>0</v>
      </c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</row>
    <row r="795" spans="2:49" s="306" customFormat="1" ht="13" outlineLevel="1">
      <c r="B795" s="458"/>
      <c r="C795" s="542"/>
      <c r="D795" s="32" t="s">
        <v>2300</v>
      </c>
      <c r="E795" s="542"/>
      <c r="F795" s="497"/>
      <c r="G795" s="362" t="s">
        <v>1395</v>
      </c>
      <c r="H795" s="46" t="s">
        <v>13</v>
      </c>
      <c r="I795" s="48">
        <v>15</v>
      </c>
      <c r="J795" s="48">
        <v>15</v>
      </c>
      <c r="K795" s="253">
        <v>0</v>
      </c>
      <c r="L795" s="31" t="s">
        <v>1155</v>
      </c>
      <c r="M795" s="31" t="s">
        <v>1708</v>
      </c>
      <c r="N795" s="31" t="s">
        <v>1142</v>
      </c>
      <c r="O795" s="31" t="s">
        <v>1142</v>
      </c>
      <c r="P795" s="31" t="s">
        <v>1693</v>
      </c>
      <c r="Q795" s="31" t="s">
        <v>1155</v>
      </c>
      <c r="R795" s="542"/>
      <c r="S795" s="48"/>
      <c r="T795" s="31">
        <f t="shared" si="351"/>
        <v>0</v>
      </c>
      <c r="U795" s="616"/>
      <c r="V795" s="616"/>
      <c r="W795" s="48"/>
      <c r="X795" s="31">
        <f t="shared" si="352"/>
        <v>0</v>
      </c>
      <c r="Z795" s="31"/>
      <c r="AA795" s="31">
        <f t="shared" si="358"/>
        <v>0</v>
      </c>
      <c r="AB795" s="31"/>
      <c r="AC795" s="31">
        <f t="shared" si="354"/>
        <v>0</v>
      </c>
      <c r="AD795" s="31"/>
      <c r="AE795" s="31"/>
      <c r="AF795" s="31">
        <f t="shared" si="374"/>
        <v>0</v>
      </c>
      <c r="AG795" s="31">
        <f t="shared" si="355"/>
        <v>0</v>
      </c>
      <c r="AH795" s="31"/>
      <c r="AI795" s="31">
        <f t="shared" si="356"/>
        <v>0</v>
      </c>
      <c r="AJ795" s="31">
        <f t="shared" si="357"/>
        <v>0</v>
      </c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</row>
    <row r="796" spans="2:49" s="306" customFormat="1" ht="13" outlineLevel="1">
      <c r="B796" s="458"/>
      <c r="C796" s="542"/>
      <c r="D796" s="32" t="s">
        <v>1719</v>
      </c>
      <c r="E796" s="542"/>
      <c r="F796" s="497"/>
      <c r="G796" s="362" t="s">
        <v>1395</v>
      </c>
      <c r="H796" s="46" t="s">
        <v>13</v>
      </c>
      <c r="I796" s="48">
        <v>15</v>
      </c>
      <c r="J796" s="48">
        <v>30</v>
      </c>
      <c r="K796" s="253">
        <v>0</v>
      </c>
      <c r="L796" s="31" t="s">
        <v>1155</v>
      </c>
      <c r="M796" s="31" t="s">
        <v>1708</v>
      </c>
      <c r="N796" s="31" t="s">
        <v>1142</v>
      </c>
      <c r="O796" s="31" t="s">
        <v>1142</v>
      </c>
      <c r="P796" s="31" t="s">
        <v>1693</v>
      </c>
      <c r="Q796" s="31" t="s">
        <v>1155</v>
      </c>
      <c r="R796" s="542"/>
      <c r="S796" s="48"/>
      <c r="T796" s="31">
        <f t="shared" si="351"/>
        <v>0</v>
      </c>
      <c r="U796" s="616"/>
      <c r="V796" s="616"/>
      <c r="W796" s="48"/>
      <c r="X796" s="31">
        <f t="shared" si="352"/>
        <v>0</v>
      </c>
      <c r="Z796" s="31"/>
      <c r="AA796" s="31">
        <f t="shared" si="358"/>
        <v>0</v>
      </c>
      <c r="AB796" s="31"/>
      <c r="AC796" s="31">
        <f t="shared" si="354"/>
        <v>0</v>
      </c>
      <c r="AD796" s="31"/>
      <c r="AE796" s="31"/>
      <c r="AF796" s="31">
        <f t="shared" si="374"/>
        <v>0</v>
      </c>
      <c r="AG796" s="31">
        <f t="shared" si="355"/>
        <v>0</v>
      </c>
      <c r="AH796" s="31"/>
      <c r="AI796" s="31">
        <f t="shared" si="356"/>
        <v>0</v>
      </c>
      <c r="AJ796" s="31">
        <f t="shared" si="357"/>
        <v>0</v>
      </c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</row>
    <row r="797" spans="2:49" s="306" customFormat="1" ht="13" outlineLevel="1">
      <c r="B797" s="458"/>
      <c r="C797" s="542"/>
      <c r="D797" s="32" t="s">
        <v>1765</v>
      </c>
      <c r="E797" s="542"/>
      <c r="F797" s="497"/>
      <c r="G797" s="362" t="s">
        <v>1395</v>
      </c>
      <c r="H797" s="46" t="s">
        <v>24</v>
      </c>
      <c r="I797" s="48">
        <v>19.8</v>
      </c>
      <c r="J797" s="48">
        <v>60</v>
      </c>
      <c r="K797" s="253">
        <v>0</v>
      </c>
      <c r="L797" s="31" t="s">
        <v>1155</v>
      </c>
      <c r="M797" s="31" t="s">
        <v>1708</v>
      </c>
      <c r="N797" s="31" t="s">
        <v>1142</v>
      </c>
      <c r="O797" s="31" t="s">
        <v>1142</v>
      </c>
      <c r="P797" s="31" t="s">
        <v>1693</v>
      </c>
      <c r="Q797" s="31" t="s">
        <v>1155</v>
      </c>
      <c r="R797" s="542"/>
      <c r="S797" s="48"/>
      <c r="T797" s="31">
        <f t="shared" si="351"/>
        <v>0</v>
      </c>
      <c r="U797" s="616"/>
      <c r="V797" s="616"/>
      <c r="W797" s="48"/>
      <c r="X797" s="31">
        <f t="shared" si="352"/>
        <v>0</v>
      </c>
      <c r="Z797" s="31"/>
      <c r="AA797" s="31">
        <f t="shared" si="358"/>
        <v>0</v>
      </c>
      <c r="AB797" s="31"/>
      <c r="AC797" s="31">
        <f t="shared" si="354"/>
        <v>0</v>
      </c>
      <c r="AD797" s="31"/>
      <c r="AE797" s="31"/>
      <c r="AF797" s="31">
        <f t="shared" si="374"/>
        <v>0</v>
      </c>
      <c r="AG797" s="31">
        <f t="shared" si="355"/>
        <v>0</v>
      </c>
      <c r="AH797" s="31"/>
      <c r="AI797" s="31">
        <f t="shared" si="356"/>
        <v>0</v>
      </c>
      <c r="AJ797" s="31">
        <f t="shared" si="357"/>
        <v>0</v>
      </c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</row>
    <row r="798" spans="2:49" s="306" customFormat="1" ht="13" outlineLevel="1">
      <c r="B798" s="458"/>
      <c r="C798" s="542"/>
      <c r="D798" s="32" t="s">
        <v>2301</v>
      </c>
      <c r="E798" s="542"/>
      <c r="F798" s="497"/>
      <c r="G798" s="362" t="s">
        <v>1395</v>
      </c>
      <c r="H798" s="46" t="s">
        <v>13</v>
      </c>
      <c r="I798" s="48">
        <v>19.8</v>
      </c>
      <c r="J798" s="48">
        <v>20</v>
      </c>
      <c r="K798" s="253">
        <v>0</v>
      </c>
      <c r="L798" s="31" t="s">
        <v>1155</v>
      </c>
      <c r="M798" s="31" t="s">
        <v>1708</v>
      </c>
      <c r="N798" s="31" t="s">
        <v>1142</v>
      </c>
      <c r="O798" s="31" t="s">
        <v>1142</v>
      </c>
      <c r="P798" s="31" t="s">
        <v>1693</v>
      </c>
      <c r="Q798" s="31" t="s">
        <v>1142</v>
      </c>
      <c r="R798" s="542"/>
      <c r="S798" s="48"/>
      <c r="T798" s="31">
        <f t="shared" si="351"/>
        <v>0</v>
      </c>
      <c r="U798" s="616"/>
      <c r="V798" s="616"/>
      <c r="W798" s="48"/>
      <c r="X798" s="31">
        <f t="shared" si="352"/>
        <v>0</v>
      </c>
      <c r="Z798" s="31"/>
      <c r="AA798" s="31">
        <f t="shared" si="358"/>
        <v>0</v>
      </c>
      <c r="AB798" s="31"/>
      <c r="AC798" s="31">
        <f t="shared" si="354"/>
        <v>0</v>
      </c>
      <c r="AD798" s="31"/>
      <c r="AE798" s="31"/>
      <c r="AF798" s="31">
        <f t="shared" si="374"/>
        <v>0</v>
      </c>
      <c r="AG798" s="31">
        <f t="shared" si="355"/>
        <v>0</v>
      </c>
      <c r="AH798" s="31"/>
      <c r="AI798" s="31">
        <f t="shared" si="356"/>
        <v>0</v>
      </c>
      <c r="AJ798" s="31">
        <f t="shared" si="357"/>
        <v>0</v>
      </c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</row>
    <row r="799" spans="2:49" s="306" customFormat="1" ht="13" outlineLevel="1">
      <c r="B799" s="458"/>
      <c r="C799" s="542"/>
      <c r="D799" s="32" t="s">
        <v>2302</v>
      </c>
      <c r="E799" s="542"/>
      <c r="F799" s="497"/>
      <c r="G799" s="362" t="s">
        <v>1395</v>
      </c>
      <c r="H799" s="46" t="s">
        <v>24</v>
      </c>
      <c r="I799" s="31">
        <v>50</v>
      </c>
      <c r="J799" s="48">
        <v>120</v>
      </c>
      <c r="K799" s="253">
        <v>0</v>
      </c>
      <c r="L799" s="31" t="s">
        <v>1155</v>
      </c>
      <c r="M799" s="31" t="s">
        <v>1708</v>
      </c>
      <c r="N799" s="31" t="s">
        <v>1142</v>
      </c>
      <c r="O799" s="31" t="s">
        <v>1142</v>
      </c>
      <c r="P799" s="31" t="s">
        <v>1693</v>
      </c>
      <c r="Q799" s="31" t="s">
        <v>1155</v>
      </c>
      <c r="R799" s="542"/>
      <c r="S799" s="48"/>
      <c r="T799" s="31">
        <f t="shared" ref="T799:T833" si="378">SUMIF(S799,"Y",I799)</f>
        <v>0</v>
      </c>
      <c r="U799" s="616"/>
      <c r="V799" s="616"/>
      <c r="W799" s="48"/>
      <c r="X799" s="31">
        <f t="shared" ref="X799:X833" si="379">T799*W799</f>
        <v>0</v>
      </c>
      <c r="Z799" s="174"/>
      <c r="AA799" s="31">
        <f t="shared" si="358"/>
        <v>0</v>
      </c>
      <c r="AB799" s="31"/>
      <c r="AC799" s="31">
        <f t="shared" si="354"/>
        <v>0</v>
      </c>
      <c r="AD799" s="31"/>
      <c r="AE799" s="31"/>
      <c r="AF799" s="31">
        <f t="shared" si="374"/>
        <v>0</v>
      </c>
      <c r="AG799" s="31">
        <f t="shared" si="355"/>
        <v>0</v>
      </c>
      <c r="AH799" s="31"/>
      <c r="AI799" s="31">
        <f t="shared" si="356"/>
        <v>0</v>
      </c>
      <c r="AJ799" s="235">
        <f t="shared" si="357"/>
        <v>0</v>
      </c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</row>
    <row r="800" spans="2:49" s="306" customFormat="1" ht="13" outlineLevel="1">
      <c r="B800" s="458"/>
      <c r="C800" s="542"/>
      <c r="D800" s="32" t="s">
        <v>2303</v>
      </c>
      <c r="E800" s="542"/>
      <c r="F800" s="497"/>
      <c r="G800" s="362" t="s">
        <v>1395</v>
      </c>
      <c r="H800" s="46" t="s">
        <v>24</v>
      </c>
      <c r="I800" s="31">
        <v>6</v>
      </c>
      <c r="J800" s="48">
        <v>20</v>
      </c>
      <c r="K800" s="253">
        <v>0</v>
      </c>
      <c r="L800" s="31" t="s">
        <v>1155</v>
      </c>
      <c r="M800" s="31" t="s">
        <v>1708</v>
      </c>
      <c r="N800" s="31" t="s">
        <v>1142</v>
      </c>
      <c r="O800" s="31" t="s">
        <v>1142</v>
      </c>
      <c r="P800" s="31" t="s">
        <v>1693</v>
      </c>
      <c r="Q800" s="31" t="s">
        <v>1142</v>
      </c>
      <c r="R800" s="542"/>
      <c r="S800" s="48"/>
      <c r="T800" s="31">
        <f t="shared" si="378"/>
        <v>0</v>
      </c>
      <c r="U800" s="616"/>
      <c r="V800" s="616"/>
      <c r="W800" s="48"/>
      <c r="X800" s="31">
        <f t="shared" si="379"/>
        <v>0</v>
      </c>
      <c r="Z800" s="174"/>
      <c r="AA800" s="31">
        <f t="shared" si="358"/>
        <v>0</v>
      </c>
      <c r="AB800" s="31"/>
      <c r="AC800" s="31">
        <f t="shared" si="354"/>
        <v>0</v>
      </c>
      <c r="AD800" s="31"/>
      <c r="AE800" s="31"/>
      <c r="AF800" s="31">
        <f>IFERROR(COUNTIF(AK633:AT633,"S")/(COUNTIF(AK633:AT633,"V")+COUNTIF(AK633:AT633,"S")),0)</f>
        <v>0</v>
      </c>
      <c r="AG800" s="31">
        <f t="shared" si="355"/>
        <v>0</v>
      </c>
      <c r="AH800" s="31"/>
      <c r="AI800" s="31">
        <f t="shared" si="356"/>
        <v>0</v>
      </c>
      <c r="AJ800" s="235">
        <f t="shared" si="357"/>
        <v>0</v>
      </c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</row>
    <row r="801" spans="2:49" s="306" customFormat="1" ht="26" outlineLevel="1">
      <c r="B801" s="458"/>
      <c r="C801" s="542"/>
      <c r="D801" s="32" t="s">
        <v>2304</v>
      </c>
      <c r="E801" s="542"/>
      <c r="F801" s="497"/>
      <c r="G801" s="362" t="s">
        <v>1395</v>
      </c>
      <c r="H801" s="46" t="s">
        <v>24</v>
      </c>
      <c r="I801" s="31">
        <v>20</v>
      </c>
      <c r="J801" s="48">
        <v>500</v>
      </c>
      <c r="K801" s="253">
        <v>0</v>
      </c>
      <c r="L801" s="31" t="s">
        <v>1155</v>
      </c>
      <c r="M801" s="31" t="s">
        <v>1708</v>
      </c>
      <c r="N801" s="31" t="s">
        <v>1142</v>
      </c>
      <c r="O801" s="31" t="s">
        <v>1142</v>
      </c>
      <c r="P801" s="31" t="s">
        <v>1693</v>
      </c>
      <c r="Q801" s="31" t="s">
        <v>1155</v>
      </c>
      <c r="R801" s="542"/>
      <c r="S801" s="48"/>
      <c r="T801" s="31">
        <f t="shared" si="378"/>
        <v>0</v>
      </c>
      <c r="U801" s="616"/>
      <c r="V801" s="616"/>
      <c r="W801" s="48"/>
      <c r="X801" s="31">
        <f t="shared" si="379"/>
        <v>0</v>
      </c>
      <c r="Z801" s="174"/>
      <c r="AA801" s="31">
        <f t="shared" si="358"/>
        <v>0</v>
      </c>
      <c r="AB801" s="31"/>
      <c r="AC801" s="31">
        <f t="shared" si="354"/>
        <v>0</v>
      </c>
      <c r="AD801" s="31"/>
      <c r="AE801" s="31"/>
      <c r="AF801" s="31">
        <f>IFERROR(COUNTIF(AK634:AT634,"S")/(COUNTIF(AK634:AT634,"V")+COUNTIF(AK634:AT634,"S")),0)</f>
        <v>0</v>
      </c>
      <c r="AG801" s="31">
        <f t="shared" si="355"/>
        <v>0</v>
      </c>
      <c r="AH801" s="31"/>
      <c r="AI801" s="31">
        <f t="shared" si="356"/>
        <v>0</v>
      </c>
      <c r="AJ801" s="235">
        <f t="shared" si="357"/>
        <v>0</v>
      </c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</row>
    <row r="802" spans="2:49" s="306" customFormat="1" ht="26" outlineLevel="1">
      <c r="B802" s="458"/>
      <c r="C802" s="542"/>
      <c r="D802" s="32" t="s">
        <v>2305</v>
      </c>
      <c r="E802" s="542"/>
      <c r="F802" s="497"/>
      <c r="G802" s="362" t="s">
        <v>1395</v>
      </c>
      <c r="H802" s="46" t="s">
        <v>24</v>
      </c>
      <c r="I802" s="31">
        <v>30</v>
      </c>
      <c r="J802" s="48">
        <v>90</v>
      </c>
      <c r="K802" s="253">
        <v>0</v>
      </c>
      <c r="L802" s="31" t="s">
        <v>1155</v>
      </c>
      <c r="M802" s="31" t="s">
        <v>1708</v>
      </c>
      <c r="N802" s="31" t="s">
        <v>1142</v>
      </c>
      <c r="O802" s="31" t="s">
        <v>1142</v>
      </c>
      <c r="P802" s="31" t="s">
        <v>1693</v>
      </c>
      <c r="Q802" s="31" t="s">
        <v>1142</v>
      </c>
      <c r="R802" s="542"/>
      <c r="S802" s="48"/>
      <c r="T802" s="31">
        <f t="shared" si="378"/>
        <v>0</v>
      </c>
      <c r="U802" s="616"/>
      <c r="V802" s="616"/>
      <c r="W802" s="48"/>
      <c r="X802" s="31">
        <f t="shared" si="379"/>
        <v>0</v>
      </c>
      <c r="Z802" s="174"/>
      <c r="AA802" s="31">
        <f t="shared" si="358"/>
        <v>0</v>
      </c>
      <c r="AB802" s="31"/>
      <c r="AC802" s="31">
        <f t="shared" si="354"/>
        <v>0</v>
      </c>
      <c r="AD802" s="31"/>
      <c r="AE802" s="31"/>
      <c r="AF802" s="31">
        <f>IFERROR(COUNTIF(AK636:AT636,"S")/(COUNTIF(AK636:AT636,"V")+COUNTIF(AK636:AT636,"S")),0)</f>
        <v>0</v>
      </c>
      <c r="AG802" s="31">
        <f t="shared" si="355"/>
        <v>0</v>
      </c>
      <c r="AH802" s="31"/>
      <c r="AI802" s="31">
        <f t="shared" si="356"/>
        <v>0</v>
      </c>
      <c r="AJ802" s="235">
        <f t="shared" si="357"/>
        <v>0</v>
      </c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</row>
    <row r="803" spans="2:49" s="306" customFormat="1" ht="13" outlineLevel="1">
      <c r="B803" s="459"/>
      <c r="C803" s="543"/>
      <c r="D803" s="32" t="s">
        <v>2282</v>
      </c>
      <c r="E803" s="543"/>
      <c r="F803" s="447"/>
      <c r="G803" s="362" t="s">
        <v>1395</v>
      </c>
      <c r="H803" s="46" t="s">
        <v>13</v>
      </c>
      <c r="I803" s="31">
        <v>15</v>
      </c>
      <c r="J803" s="48">
        <v>60</v>
      </c>
      <c r="K803" s="253">
        <v>0</v>
      </c>
      <c r="L803" s="31" t="s">
        <v>1155</v>
      </c>
      <c r="M803" s="31" t="s">
        <v>1708</v>
      </c>
      <c r="N803" s="31" t="s">
        <v>1142</v>
      </c>
      <c r="O803" s="31" t="s">
        <v>1142</v>
      </c>
      <c r="P803" s="31" t="s">
        <v>1693</v>
      </c>
      <c r="Q803" s="31" t="s">
        <v>1155</v>
      </c>
      <c r="R803" s="543"/>
      <c r="S803" s="48"/>
      <c r="T803" s="31">
        <f t="shared" si="378"/>
        <v>0</v>
      </c>
      <c r="U803" s="617"/>
      <c r="V803" s="617"/>
      <c r="W803" s="48"/>
      <c r="X803" s="31">
        <f t="shared" si="379"/>
        <v>0</v>
      </c>
      <c r="Z803" s="174"/>
      <c r="AA803" s="31">
        <f t="shared" si="358"/>
        <v>0</v>
      </c>
      <c r="AB803" s="31"/>
      <c r="AC803" s="31">
        <f t="shared" si="354"/>
        <v>0</v>
      </c>
      <c r="AD803" s="31"/>
      <c r="AE803" s="31"/>
      <c r="AF803" s="31">
        <f>IFERROR(COUNTIF(AK637:AT637,"S")/(COUNTIF(AK637:AT637,"V")+COUNTIF(AK637:AT637,"S")),0)</f>
        <v>0</v>
      </c>
      <c r="AG803" s="31">
        <f t="shared" si="355"/>
        <v>0</v>
      </c>
      <c r="AH803" s="31"/>
      <c r="AI803" s="31">
        <f t="shared" si="356"/>
        <v>0</v>
      </c>
      <c r="AJ803" s="235">
        <f t="shared" si="357"/>
        <v>0</v>
      </c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</row>
    <row r="804" spans="2:49" s="306" customFormat="1" ht="13" outlineLevel="1">
      <c r="B804" s="457" t="s">
        <v>377</v>
      </c>
      <c r="C804" s="541" t="s">
        <v>2306</v>
      </c>
      <c r="D804" s="32" t="s">
        <v>1746</v>
      </c>
      <c r="E804" s="541" t="s">
        <v>2307</v>
      </c>
      <c r="F804" s="446">
        <v>43726</v>
      </c>
      <c r="G804" s="362" t="s">
        <v>1395</v>
      </c>
      <c r="H804" s="46" t="s">
        <v>24</v>
      </c>
      <c r="I804" s="31">
        <v>6.0000000894069672</v>
      </c>
      <c r="J804" s="48">
        <v>140</v>
      </c>
      <c r="K804" s="253">
        <v>0</v>
      </c>
      <c r="L804" s="31" t="s">
        <v>1155</v>
      </c>
      <c r="M804" s="31" t="s">
        <v>1703</v>
      </c>
      <c r="N804" s="31" t="s">
        <v>1142</v>
      </c>
      <c r="O804" s="31" t="s">
        <v>1155</v>
      </c>
      <c r="P804" s="31" t="s">
        <v>1708</v>
      </c>
      <c r="Q804" s="31" t="s">
        <v>1691</v>
      </c>
      <c r="R804" s="541" t="s">
        <v>2308</v>
      </c>
      <c r="S804" s="48"/>
      <c r="T804" s="31">
        <f t="shared" si="378"/>
        <v>0</v>
      </c>
      <c r="U804" s="615"/>
      <c r="V804" s="615"/>
      <c r="W804" s="48"/>
      <c r="X804" s="31">
        <f t="shared" si="379"/>
        <v>0</v>
      </c>
      <c r="Z804" s="31"/>
      <c r="AA804" s="31">
        <f t="shared" si="358"/>
        <v>0</v>
      </c>
      <c r="AB804" s="31"/>
      <c r="AC804" s="31">
        <f t="shared" si="354"/>
        <v>0</v>
      </c>
      <c r="AD804" s="31"/>
      <c r="AE804" s="31"/>
      <c r="AF804" s="31">
        <f>IFERROR(COUNTIF(AK642:AT642,"S")/(COUNTIF(AK642:AT642,"V")+COUNTIF(AK642:AT642,"S")),0)</f>
        <v>0</v>
      </c>
      <c r="AG804" s="31">
        <f t="shared" si="355"/>
        <v>0</v>
      </c>
      <c r="AH804" s="31"/>
      <c r="AI804" s="31">
        <f t="shared" si="356"/>
        <v>0</v>
      </c>
      <c r="AJ804" s="31">
        <f t="shared" si="357"/>
        <v>0</v>
      </c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</row>
    <row r="805" spans="2:49" s="306" customFormat="1" ht="13" outlineLevel="1">
      <c r="B805" s="458"/>
      <c r="C805" s="542"/>
      <c r="D805" s="32" t="s">
        <v>2309</v>
      </c>
      <c r="E805" s="542"/>
      <c r="F805" s="497"/>
      <c r="G805" s="362" t="s">
        <v>1395</v>
      </c>
      <c r="H805" s="46" t="s">
        <v>24</v>
      </c>
      <c r="I805" s="31">
        <v>10.200000000000001</v>
      </c>
      <c r="J805" s="48">
        <v>10</v>
      </c>
      <c r="K805" s="253">
        <v>0</v>
      </c>
      <c r="L805" s="31" t="s">
        <v>1155</v>
      </c>
      <c r="M805" s="31" t="s">
        <v>1695</v>
      </c>
      <c r="N805" s="31" t="s">
        <v>1142</v>
      </c>
      <c r="O805" s="31" t="s">
        <v>1155</v>
      </c>
      <c r="P805" s="31" t="s">
        <v>1693</v>
      </c>
      <c r="Q805" s="31" t="s">
        <v>1155</v>
      </c>
      <c r="R805" s="542"/>
      <c r="S805" s="48"/>
      <c r="T805" s="31">
        <f t="shared" si="378"/>
        <v>0</v>
      </c>
      <c r="U805" s="616"/>
      <c r="V805" s="616"/>
      <c r="W805" s="48"/>
      <c r="X805" s="31">
        <f t="shared" si="379"/>
        <v>0</v>
      </c>
      <c r="Z805" s="31"/>
      <c r="AA805" s="31">
        <f t="shared" si="358"/>
        <v>0</v>
      </c>
      <c r="AB805" s="31"/>
      <c r="AC805" s="31">
        <f t="shared" si="354"/>
        <v>0</v>
      </c>
      <c r="AD805" s="31"/>
      <c r="AE805" s="31"/>
      <c r="AF805" s="31">
        <f>IFERROR(COUNTIF(AK643:AT643,"S")/(COUNTIF(AK643:AT643,"V")+COUNTIF(AK643:AT643,"S")),0)</f>
        <v>0</v>
      </c>
      <c r="AG805" s="31">
        <f t="shared" si="355"/>
        <v>0</v>
      </c>
      <c r="AH805" s="31"/>
      <c r="AI805" s="31">
        <f t="shared" si="356"/>
        <v>0</v>
      </c>
      <c r="AJ805" s="31">
        <f t="shared" si="357"/>
        <v>0</v>
      </c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</row>
    <row r="806" spans="2:49" s="306" customFormat="1" ht="13" outlineLevel="1">
      <c r="B806" s="458"/>
      <c r="C806" s="542"/>
      <c r="D806" s="32" t="s">
        <v>2310</v>
      </c>
      <c r="E806" s="542"/>
      <c r="F806" s="497"/>
      <c r="G806" s="362" t="s">
        <v>1395</v>
      </c>
      <c r="H806" s="46" t="s">
        <v>24</v>
      </c>
      <c r="I806" s="31">
        <v>20.000000596046448</v>
      </c>
      <c r="J806" s="48">
        <v>30</v>
      </c>
      <c r="K806" s="253">
        <v>0</v>
      </c>
      <c r="L806" s="31" t="s">
        <v>1155</v>
      </c>
      <c r="M806" s="31" t="s">
        <v>1695</v>
      </c>
      <c r="N806" s="31" t="s">
        <v>1142</v>
      </c>
      <c r="O806" s="31" t="s">
        <v>1155</v>
      </c>
      <c r="P806" s="31" t="s">
        <v>1693</v>
      </c>
      <c r="Q806" s="31" t="s">
        <v>1142</v>
      </c>
      <c r="R806" s="542"/>
      <c r="S806" s="48"/>
      <c r="T806" s="31">
        <f t="shared" si="378"/>
        <v>0</v>
      </c>
      <c r="U806" s="616"/>
      <c r="V806" s="616"/>
      <c r="W806" s="48"/>
      <c r="X806" s="31">
        <f t="shared" si="379"/>
        <v>0</v>
      </c>
      <c r="Z806" s="31"/>
      <c r="AA806" s="31">
        <f t="shared" si="358"/>
        <v>0</v>
      </c>
      <c r="AB806" s="31"/>
      <c r="AC806" s="31">
        <f t="shared" si="354"/>
        <v>0</v>
      </c>
      <c r="AD806" s="31"/>
      <c r="AE806" s="31"/>
      <c r="AF806" s="31">
        <f>IFERROR(COUNTIF(AK644:AT644,"S")/(COUNTIF(AK644:AT644,"V")+COUNTIF(AK644:AT644,"S")),0)</f>
        <v>0</v>
      </c>
      <c r="AG806" s="31">
        <f t="shared" si="355"/>
        <v>0</v>
      </c>
      <c r="AH806" s="31"/>
      <c r="AI806" s="31">
        <f t="shared" si="356"/>
        <v>0</v>
      </c>
      <c r="AJ806" s="31">
        <f t="shared" si="357"/>
        <v>0</v>
      </c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</row>
    <row r="807" spans="2:49" s="306" customFormat="1" ht="13" outlineLevel="1">
      <c r="B807" s="458"/>
      <c r="C807" s="542"/>
      <c r="D807" s="32" t="s">
        <v>2311</v>
      </c>
      <c r="E807" s="542"/>
      <c r="F807" s="497"/>
      <c r="G807" s="362" t="s">
        <v>1395</v>
      </c>
      <c r="H807" s="46" t="s">
        <v>13</v>
      </c>
      <c r="I807" s="31">
        <v>19.8</v>
      </c>
      <c r="J807" s="48">
        <v>30</v>
      </c>
      <c r="K807" s="253">
        <v>0</v>
      </c>
      <c r="L807" s="31" t="s">
        <v>1155</v>
      </c>
      <c r="M807" s="31" t="s">
        <v>1695</v>
      </c>
      <c r="N807" s="31" t="s">
        <v>1142</v>
      </c>
      <c r="O807" s="31" t="s">
        <v>1155</v>
      </c>
      <c r="P807" s="31" t="s">
        <v>1693</v>
      </c>
      <c r="Q807" s="31" t="s">
        <v>1155</v>
      </c>
      <c r="R807" s="542"/>
      <c r="S807" s="48"/>
      <c r="T807" s="31">
        <f t="shared" si="378"/>
        <v>0</v>
      </c>
      <c r="U807" s="616"/>
      <c r="V807" s="616"/>
      <c r="W807" s="48"/>
      <c r="X807" s="31">
        <f t="shared" si="379"/>
        <v>0</v>
      </c>
      <c r="Z807" s="31"/>
      <c r="AA807" s="31">
        <f t="shared" si="358"/>
        <v>0</v>
      </c>
      <c r="AB807" s="31"/>
      <c r="AC807" s="31">
        <f t="shared" si="354"/>
        <v>0</v>
      </c>
      <c r="AD807" s="31"/>
      <c r="AE807" s="31"/>
      <c r="AF807" s="31">
        <f>IFERROR(COUNTIF(AK645:AT645,"S")/(COUNTIF(AK645:AT645,"V")+COUNTIF(AK645:AT645,"S")),0)</f>
        <v>0</v>
      </c>
      <c r="AG807" s="31">
        <f t="shared" si="355"/>
        <v>0</v>
      </c>
      <c r="AH807" s="31"/>
      <c r="AI807" s="31">
        <f t="shared" si="356"/>
        <v>0</v>
      </c>
      <c r="AJ807" s="31">
        <f t="shared" si="357"/>
        <v>0</v>
      </c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</row>
    <row r="808" spans="2:49" s="306" customFormat="1" ht="13" outlineLevel="1">
      <c r="B808" s="458"/>
      <c r="C808" s="542"/>
      <c r="D808" s="349" t="s">
        <v>2720</v>
      </c>
      <c r="E808" s="542"/>
      <c r="F808" s="497"/>
      <c r="G808" s="362" t="s">
        <v>1395</v>
      </c>
      <c r="H808" s="46" t="s">
        <v>13</v>
      </c>
      <c r="I808" s="31">
        <v>50</v>
      </c>
      <c r="J808" s="48">
        <v>80</v>
      </c>
      <c r="K808" s="253">
        <v>0</v>
      </c>
      <c r="L808" s="173"/>
      <c r="M808" s="173"/>
      <c r="N808" s="173"/>
      <c r="O808" s="173"/>
      <c r="P808" s="173"/>
      <c r="Q808" s="173"/>
      <c r="R808" s="542"/>
      <c r="S808" s="48"/>
      <c r="T808" s="31">
        <f t="shared" ref="T808" si="380">SUMIF(S808,"Y",I808)</f>
        <v>0</v>
      </c>
      <c r="U808" s="616"/>
      <c r="V808" s="616"/>
      <c r="W808" s="48"/>
      <c r="X808" s="31">
        <f t="shared" ref="X808" si="381">T808*W808</f>
        <v>0</v>
      </c>
      <c r="Z808" s="31"/>
      <c r="AA808" s="31">
        <f t="shared" ref="AA808" si="382">SUMIF(Z808,"Y",K808)*W808</f>
        <v>0</v>
      </c>
      <c r="AB808" s="31"/>
      <c r="AC808" s="31">
        <f t="shared" ref="AC808" si="383">(I808-AA808)*COUNTIF(AK808:AT808,"L")</f>
        <v>0</v>
      </c>
      <c r="AD808" s="31"/>
      <c r="AE808" s="31"/>
      <c r="AF808" s="31">
        <f t="shared" ref="AF808:AF818" si="384">IFERROR(COUNTIF(AK645:AT645,"S")/(COUNTIF(AK645:AT645,"V")+COUNTIF(AK645:AT645,"S")),0)</f>
        <v>0</v>
      </c>
      <c r="AG808" s="31">
        <f t="shared" ref="AG808" si="385">(X808-AA808-AC808)*AF808</f>
        <v>0</v>
      </c>
      <c r="AH808" s="31"/>
      <c r="AI808" s="31">
        <f t="shared" ref="AI808" si="386">COUNTIF(AK808:AT808,"V")</f>
        <v>0</v>
      </c>
      <c r="AJ808" s="31">
        <f t="shared" ref="AJ808" si="387">X808-AA808-AC808-AG808</f>
        <v>0</v>
      </c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</row>
    <row r="809" spans="2:49" s="306" customFormat="1" ht="13" outlineLevel="1">
      <c r="B809" s="458"/>
      <c r="C809" s="542"/>
      <c r="D809" s="32" t="s">
        <v>2312</v>
      </c>
      <c r="E809" s="542"/>
      <c r="F809" s="497"/>
      <c r="G809" s="362" t="s">
        <v>1395</v>
      </c>
      <c r="H809" s="46" t="s">
        <v>13</v>
      </c>
      <c r="I809" s="31">
        <v>15</v>
      </c>
      <c r="J809" s="48">
        <v>75</v>
      </c>
      <c r="K809" s="253">
        <v>0</v>
      </c>
      <c r="L809" s="31" t="s">
        <v>1155</v>
      </c>
      <c r="M809" s="31" t="s">
        <v>1695</v>
      </c>
      <c r="N809" s="31" t="s">
        <v>1142</v>
      </c>
      <c r="O809" s="31" t="s">
        <v>1155</v>
      </c>
      <c r="P809" s="31" t="s">
        <v>1693</v>
      </c>
      <c r="Q809" s="31" t="s">
        <v>1155</v>
      </c>
      <c r="R809" s="542"/>
      <c r="S809" s="48"/>
      <c r="T809" s="31">
        <f t="shared" si="378"/>
        <v>0</v>
      </c>
      <c r="U809" s="616"/>
      <c r="V809" s="616"/>
      <c r="W809" s="48"/>
      <c r="X809" s="31">
        <f t="shared" si="379"/>
        <v>0</v>
      </c>
      <c r="Z809" s="31"/>
      <c r="AA809" s="31">
        <f t="shared" si="358"/>
        <v>0</v>
      </c>
      <c r="AB809" s="31"/>
      <c r="AC809" s="31">
        <f t="shared" si="354"/>
        <v>0</v>
      </c>
      <c r="AD809" s="31"/>
      <c r="AE809" s="31"/>
      <c r="AF809" s="31">
        <f t="shared" si="384"/>
        <v>0</v>
      </c>
      <c r="AG809" s="31">
        <f t="shared" si="355"/>
        <v>0</v>
      </c>
      <c r="AH809" s="31"/>
      <c r="AI809" s="31">
        <f t="shared" si="356"/>
        <v>0</v>
      </c>
      <c r="AJ809" s="31">
        <f t="shared" si="357"/>
        <v>0</v>
      </c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</row>
    <row r="810" spans="2:49" s="306" customFormat="1" ht="13" outlineLevel="1">
      <c r="B810" s="458"/>
      <c r="C810" s="542"/>
      <c r="D810" s="32" t="s">
        <v>2313</v>
      </c>
      <c r="E810" s="542"/>
      <c r="F810" s="497"/>
      <c r="G810" s="362" t="s">
        <v>1395</v>
      </c>
      <c r="H810" s="46" t="s">
        <v>13</v>
      </c>
      <c r="I810" s="31">
        <v>15</v>
      </c>
      <c r="J810" s="48">
        <v>90</v>
      </c>
      <c r="K810" s="253">
        <v>0</v>
      </c>
      <c r="L810" s="31" t="s">
        <v>1155</v>
      </c>
      <c r="M810" s="31" t="s">
        <v>1695</v>
      </c>
      <c r="N810" s="31" t="s">
        <v>1142</v>
      </c>
      <c r="O810" s="31" t="s">
        <v>1155</v>
      </c>
      <c r="P810" s="31" t="s">
        <v>1693</v>
      </c>
      <c r="Q810" s="31" t="s">
        <v>1155</v>
      </c>
      <c r="R810" s="542"/>
      <c r="S810" s="48"/>
      <c r="T810" s="31">
        <f t="shared" si="378"/>
        <v>0</v>
      </c>
      <c r="U810" s="616"/>
      <c r="V810" s="616"/>
      <c r="W810" s="48"/>
      <c r="X810" s="31">
        <f t="shared" si="379"/>
        <v>0</v>
      </c>
      <c r="Z810" s="31"/>
      <c r="AA810" s="31">
        <f t="shared" si="358"/>
        <v>0</v>
      </c>
      <c r="AB810" s="31"/>
      <c r="AC810" s="31">
        <f t="shared" si="354"/>
        <v>0</v>
      </c>
      <c r="AD810" s="31"/>
      <c r="AE810" s="31"/>
      <c r="AF810" s="31">
        <f t="shared" si="384"/>
        <v>0</v>
      </c>
      <c r="AG810" s="31">
        <f t="shared" si="355"/>
        <v>0</v>
      </c>
      <c r="AH810" s="31"/>
      <c r="AI810" s="31">
        <f t="shared" si="356"/>
        <v>0</v>
      </c>
      <c r="AJ810" s="31">
        <f t="shared" si="357"/>
        <v>0</v>
      </c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</row>
    <row r="811" spans="2:49" s="306" customFormat="1" ht="13" outlineLevel="1">
      <c r="B811" s="458"/>
      <c r="C811" s="542"/>
      <c r="D811" s="32" t="s">
        <v>2149</v>
      </c>
      <c r="E811" s="542"/>
      <c r="F811" s="497"/>
      <c r="G811" s="362" t="s">
        <v>1395</v>
      </c>
      <c r="H811" s="46" t="s">
        <v>13</v>
      </c>
      <c r="I811" s="31">
        <v>10.200000000000001</v>
      </c>
      <c r="J811" s="48">
        <v>500</v>
      </c>
      <c r="K811" s="253">
        <v>0</v>
      </c>
      <c r="L811" s="31" t="s">
        <v>1155</v>
      </c>
      <c r="M811" s="31" t="s">
        <v>1695</v>
      </c>
      <c r="N811" s="31" t="s">
        <v>1142</v>
      </c>
      <c r="O811" s="31" t="s">
        <v>1155</v>
      </c>
      <c r="P811" s="31" t="s">
        <v>1693</v>
      </c>
      <c r="Q811" s="31" t="s">
        <v>1142</v>
      </c>
      <c r="R811" s="542"/>
      <c r="S811" s="48"/>
      <c r="T811" s="31">
        <f t="shared" si="378"/>
        <v>0</v>
      </c>
      <c r="U811" s="616"/>
      <c r="V811" s="616"/>
      <c r="W811" s="48"/>
      <c r="X811" s="31">
        <f t="shared" si="379"/>
        <v>0</v>
      </c>
      <c r="Z811" s="31"/>
      <c r="AA811" s="31">
        <f t="shared" si="358"/>
        <v>0</v>
      </c>
      <c r="AB811" s="31"/>
      <c r="AC811" s="31">
        <f t="shared" si="354"/>
        <v>0</v>
      </c>
      <c r="AD811" s="31"/>
      <c r="AE811" s="31"/>
      <c r="AF811" s="31">
        <f t="shared" si="384"/>
        <v>0</v>
      </c>
      <c r="AG811" s="31">
        <f t="shared" si="355"/>
        <v>0</v>
      </c>
      <c r="AH811" s="31"/>
      <c r="AI811" s="31">
        <f t="shared" si="356"/>
        <v>0</v>
      </c>
      <c r="AJ811" s="31">
        <f t="shared" si="357"/>
        <v>0</v>
      </c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</row>
    <row r="812" spans="2:49" s="306" customFormat="1" ht="13" outlineLevel="1">
      <c r="B812" s="458"/>
      <c r="C812" s="542"/>
      <c r="D812" s="32" t="s">
        <v>2314</v>
      </c>
      <c r="E812" s="542"/>
      <c r="F812" s="497"/>
      <c r="G812" s="362" t="s">
        <v>1395</v>
      </c>
      <c r="H812" s="46" t="s">
        <v>24</v>
      </c>
      <c r="I812" s="31">
        <v>50</v>
      </c>
      <c r="J812" s="48">
        <v>150</v>
      </c>
      <c r="K812" s="253">
        <v>0</v>
      </c>
      <c r="L812" s="31" t="s">
        <v>1155</v>
      </c>
      <c r="M812" s="31" t="s">
        <v>1695</v>
      </c>
      <c r="N812" s="31" t="s">
        <v>1142</v>
      </c>
      <c r="O812" s="31" t="s">
        <v>1155</v>
      </c>
      <c r="P812" s="31" t="s">
        <v>1693</v>
      </c>
      <c r="Q812" s="31" t="s">
        <v>1142</v>
      </c>
      <c r="R812" s="542"/>
      <c r="S812" s="48"/>
      <c r="T812" s="31">
        <f t="shared" si="378"/>
        <v>0</v>
      </c>
      <c r="U812" s="616"/>
      <c r="V812" s="616"/>
      <c r="W812" s="48"/>
      <c r="X812" s="31">
        <f t="shared" si="379"/>
        <v>0</v>
      </c>
      <c r="Z812" s="31"/>
      <c r="AA812" s="31">
        <f t="shared" si="358"/>
        <v>0</v>
      </c>
      <c r="AB812" s="31"/>
      <c r="AC812" s="31">
        <f t="shared" si="354"/>
        <v>0</v>
      </c>
      <c r="AD812" s="31"/>
      <c r="AE812" s="31"/>
      <c r="AF812" s="31">
        <f t="shared" si="384"/>
        <v>0</v>
      </c>
      <c r="AG812" s="31">
        <f t="shared" si="355"/>
        <v>0</v>
      </c>
      <c r="AH812" s="31"/>
      <c r="AI812" s="31">
        <f t="shared" si="356"/>
        <v>0</v>
      </c>
      <c r="AJ812" s="31">
        <f t="shared" si="357"/>
        <v>0</v>
      </c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</row>
    <row r="813" spans="2:49" s="306" customFormat="1" ht="13" outlineLevel="1">
      <c r="B813" s="458"/>
      <c r="C813" s="542"/>
      <c r="D813" s="32" t="s">
        <v>2282</v>
      </c>
      <c r="E813" s="542"/>
      <c r="F813" s="497"/>
      <c r="G813" s="362" t="s">
        <v>1395</v>
      </c>
      <c r="H813" s="46" t="s">
        <v>13</v>
      </c>
      <c r="I813" s="31">
        <v>10.200000000000001</v>
      </c>
      <c r="J813" s="48">
        <v>40</v>
      </c>
      <c r="K813" s="253">
        <v>0</v>
      </c>
      <c r="L813" s="31" t="s">
        <v>1155</v>
      </c>
      <c r="M813" s="31" t="s">
        <v>1695</v>
      </c>
      <c r="N813" s="31" t="s">
        <v>1142</v>
      </c>
      <c r="O813" s="31" t="s">
        <v>1155</v>
      </c>
      <c r="P813" s="31" t="s">
        <v>1693</v>
      </c>
      <c r="Q813" s="31" t="s">
        <v>1155</v>
      </c>
      <c r="R813" s="542"/>
      <c r="S813" s="48"/>
      <c r="T813" s="31">
        <f t="shared" si="378"/>
        <v>0</v>
      </c>
      <c r="U813" s="616"/>
      <c r="V813" s="616"/>
      <c r="W813" s="48"/>
      <c r="X813" s="31">
        <f t="shared" si="379"/>
        <v>0</v>
      </c>
      <c r="Z813" s="31"/>
      <c r="AA813" s="31">
        <f t="shared" si="358"/>
        <v>0</v>
      </c>
      <c r="AB813" s="31"/>
      <c r="AC813" s="31">
        <f t="shared" si="354"/>
        <v>0</v>
      </c>
      <c r="AD813" s="31"/>
      <c r="AE813" s="31"/>
      <c r="AF813" s="31">
        <f t="shared" si="384"/>
        <v>0</v>
      </c>
      <c r="AG813" s="31">
        <f t="shared" si="355"/>
        <v>0</v>
      </c>
      <c r="AH813" s="31"/>
      <c r="AI813" s="31">
        <f t="shared" si="356"/>
        <v>0</v>
      </c>
      <c r="AJ813" s="31">
        <f t="shared" si="357"/>
        <v>0</v>
      </c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</row>
    <row r="814" spans="2:49" s="306" customFormat="1" ht="13" outlineLevel="1">
      <c r="B814" s="458"/>
      <c r="C814" s="542"/>
      <c r="D814" s="32" t="s">
        <v>2280</v>
      </c>
      <c r="E814" s="542"/>
      <c r="F814" s="497"/>
      <c r="G814" s="362" t="s">
        <v>1395</v>
      </c>
      <c r="H814" s="46" t="s">
        <v>24</v>
      </c>
      <c r="I814" s="31">
        <v>10</v>
      </c>
      <c r="J814" s="48">
        <v>70</v>
      </c>
      <c r="K814" s="253">
        <v>0</v>
      </c>
      <c r="L814" s="31" t="s">
        <v>1155</v>
      </c>
      <c r="M814" s="31" t="s">
        <v>1695</v>
      </c>
      <c r="N814" s="31" t="s">
        <v>1142</v>
      </c>
      <c r="O814" s="31" t="s">
        <v>1155</v>
      </c>
      <c r="P814" s="31" t="s">
        <v>1693</v>
      </c>
      <c r="Q814" s="31" t="s">
        <v>1155</v>
      </c>
      <c r="R814" s="542"/>
      <c r="S814" s="48"/>
      <c r="T814" s="31">
        <f t="shared" si="378"/>
        <v>0</v>
      </c>
      <c r="U814" s="616"/>
      <c r="V814" s="616"/>
      <c r="W814" s="48"/>
      <c r="X814" s="31">
        <f t="shared" si="379"/>
        <v>0</v>
      </c>
      <c r="Z814" s="31"/>
      <c r="AA814" s="31">
        <f t="shared" si="358"/>
        <v>0</v>
      </c>
      <c r="AB814" s="31"/>
      <c r="AC814" s="31">
        <f t="shared" si="354"/>
        <v>0</v>
      </c>
      <c r="AD814" s="31"/>
      <c r="AE814" s="31"/>
      <c r="AF814" s="31">
        <f t="shared" si="384"/>
        <v>0</v>
      </c>
      <c r="AG814" s="31">
        <f t="shared" si="355"/>
        <v>0</v>
      </c>
      <c r="AH814" s="31"/>
      <c r="AI814" s="31">
        <f t="shared" si="356"/>
        <v>0</v>
      </c>
      <c r="AJ814" s="31">
        <f t="shared" si="357"/>
        <v>0</v>
      </c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</row>
    <row r="815" spans="2:49" s="306" customFormat="1" ht="13" outlineLevel="1">
      <c r="B815" s="459"/>
      <c r="C815" s="543"/>
      <c r="D815" s="32" t="s">
        <v>2285</v>
      </c>
      <c r="E815" s="543"/>
      <c r="F815" s="447"/>
      <c r="G815" s="362" t="s">
        <v>1395</v>
      </c>
      <c r="H815" s="46" t="s">
        <v>13</v>
      </c>
      <c r="I815" s="31">
        <v>50</v>
      </c>
      <c r="J815" s="48">
        <v>150</v>
      </c>
      <c r="K815" s="253">
        <v>0</v>
      </c>
      <c r="L815" s="31" t="s">
        <v>1155</v>
      </c>
      <c r="M815" s="31" t="s">
        <v>1695</v>
      </c>
      <c r="N815" s="31" t="s">
        <v>1142</v>
      </c>
      <c r="O815" s="31" t="s">
        <v>1155</v>
      </c>
      <c r="P815" s="31" t="s">
        <v>1693</v>
      </c>
      <c r="Q815" s="31" t="s">
        <v>1142</v>
      </c>
      <c r="R815" s="543"/>
      <c r="S815" s="48"/>
      <c r="T815" s="31">
        <f t="shared" si="378"/>
        <v>0</v>
      </c>
      <c r="U815" s="617"/>
      <c r="V815" s="617"/>
      <c r="W815" s="48"/>
      <c r="X815" s="31">
        <f t="shared" si="379"/>
        <v>0</v>
      </c>
      <c r="Z815" s="31"/>
      <c r="AA815" s="31">
        <f t="shared" si="358"/>
        <v>0</v>
      </c>
      <c r="AB815" s="31"/>
      <c r="AC815" s="31">
        <f t="shared" si="354"/>
        <v>0</v>
      </c>
      <c r="AD815" s="31"/>
      <c r="AE815" s="31"/>
      <c r="AF815" s="31">
        <f t="shared" si="384"/>
        <v>0</v>
      </c>
      <c r="AG815" s="31">
        <f t="shared" si="355"/>
        <v>0</v>
      </c>
      <c r="AH815" s="31"/>
      <c r="AI815" s="31">
        <f t="shared" si="356"/>
        <v>0</v>
      </c>
      <c r="AJ815" s="31">
        <f t="shared" si="357"/>
        <v>0</v>
      </c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</row>
    <row r="816" spans="2:49" s="306" customFormat="1" ht="13" outlineLevel="1">
      <c r="B816" s="457" t="s">
        <v>379</v>
      </c>
      <c r="C816" s="541" t="s">
        <v>2315</v>
      </c>
      <c r="D816" s="32" t="s">
        <v>1995</v>
      </c>
      <c r="E816" s="541" t="s">
        <v>2316</v>
      </c>
      <c r="F816" s="446">
        <v>43516</v>
      </c>
      <c r="G816" s="362" t="s">
        <v>1395</v>
      </c>
      <c r="H816" s="46" t="s">
        <v>13</v>
      </c>
      <c r="I816" s="48">
        <v>10</v>
      </c>
      <c r="J816" s="48">
        <v>10</v>
      </c>
      <c r="K816" s="253">
        <v>0</v>
      </c>
      <c r="L816" s="31" t="s">
        <v>1155</v>
      </c>
      <c r="M816" s="31" t="s">
        <v>1693</v>
      </c>
      <c r="N816" s="31" t="s">
        <v>1142</v>
      </c>
      <c r="O816" s="31" t="s">
        <v>1142</v>
      </c>
      <c r="P816" s="31" t="s">
        <v>1708</v>
      </c>
      <c r="Q816" s="31" t="s">
        <v>1691</v>
      </c>
      <c r="R816" s="541" t="s">
        <v>2317</v>
      </c>
      <c r="S816" s="48"/>
      <c r="T816" s="31">
        <f t="shared" si="378"/>
        <v>0</v>
      </c>
      <c r="U816" s="615"/>
      <c r="V816" s="615"/>
      <c r="W816" s="48"/>
      <c r="X816" s="31">
        <f t="shared" si="379"/>
        <v>0</v>
      </c>
      <c r="Z816" s="31"/>
      <c r="AA816" s="31">
        <f t="shared" si="358"/>
        <v>0</v>
      </c>
      <c r="AB816" s="31"/>
      <c r="AC816" s="31">
        <f t="shared" si="354"/>
        <v>0</v>
      </c>
      <c r="AD816" s="31"/>
      <c r="AE816" s="31"/>
      <c r="AF816" s="31">
        <f t="shared" si="384"/>
        <v>0</v>
      </c>
      <c r="AG816" s="31">
        <f t="shared" si="355"/>
        <v>0</v>
      </c>
      <c r="AH816" s="31"/>
      <c r="AI816" s="31">
        <f t="shared" si="356"/>
        <v>0</v>
      </c>
      <c r="AJ816" s="31">
        <f t="shared" si="357"/>
        <v>0</v>
      </c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</row>
    <row r="817" spans="2:49" s="306" customFormat="1" ht="13" outlineLevel="1">
      <c r="B817" s="458"/>
      <c r="C817" s="542"/>
      <c r="D817" s="32" t="s">
        <v>2318</v>
      </c>
      <c r="E817" s="542"/>
      <c r="F817" s="497"/>
      <c r="G817" s="362" t="s">
        <v>1395</v>
      </c>
      <c r="H817" s="46" t="s">
        <v>13</v>
      </c>
      <c r="I817" s="48">
        <v>20</v>
      </c>
      <c r="J817" s="48">
        <v>150</v>
      </c>
      <c r="K817" s="253">
        <v>0</v>
      </c>
      <c r="L817" s="31" t="s">
        <v>1155</v>
      </c>
      <c r="M817" s="31" t="s">
        <v>1708</v>
      </c>
      <c r="N817" s="31" t="s">
        <v>1142</v>
      </c>
      <c r="O817" s="31" t="s">
        <v>1142</v>
      </c>
      <c r="P817" s="31" t="s">
        <v>1693</v>
      </c>
      <c r="Q817" s="31" t="s">
        <v>1155</v>
      </c>
      <c r="R817" s="542"/>
      <c r="S817" s="48"/>
      <c r="T817" s="31">
        <f t="shared" si="378"/>
        <v>0</v>
      </c>
      <c r="U817" s="616"/>
      <c r="V817" s="616"/>
      <c r="W817" s="48"/>
      <c r="X817" s="31">
        <f t="shared" si="379"/>
        <v>0</v>
      </c>
      <c r="Z817" s="31"/>
      <c r="AA817" s="31">
        <f t="shared" si="358"/>
        <v>0</v>
      </c>
      <c r="AB817" s="31"/>
      <c r="AC817" s="31">
        <f t="shared" si="354"/>
        <v>0</v>
      </c>
      <c r="AD817" s="31"/>
      <c r="AE817" s="31"/>
      <c r="AF817" s="31">
        <f t="shared" si="384"/>
        <v>0</v>
      </c>
      <c r="AG817" s="31">
        <f t="shared" si="355"/>
        <v>0</v>
      </c>
      <c r="AH817" s="31"/>
      <c r="AI817" s="31">
        <f t="shared" si="356"/>
        <v>0</v>
      </c>
      <c r="AJ817" s="31">
        <f t="shared" si="357"/>
        <v>0</v>
      </c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</row>
    <row r="818" spans="2:49" s="306" customFormat="1" ht="13" outlineLevel="1">
      <c r="B818" s="458"/>
      <c r="C818" s="542"/>
      <c r="D818" s="32" t="s">
        <v>2319</v>
      </c>
      <c r="E818" s="542"/>
      <c r="F818" s="497"/>
      <c r="G818" s="362" t="s">
        <v>1395</v>
      </c>
      <c r="H818" s="46" t="s">
        <v>13</v>
      </c>
      <c r="I818" s="48">
        <v>20</v>
      </c>
      <c r="J818" s="48">
        <v>20</v>
      </c>
      <c r="K818" s="253">
        <v>0</v>
      </c>
      <c r="L818" s="31" t="s">
        <v>1155</v>
      </c>
      <c r="M818" s="31" t="s">
        <v>1708</v>
      </c>
      <c r="N818" s="31" t="s">
        <v>1142</v>
      </c>
      <c r="O818" s="31" t="s">
        <v>1142</v>
      </c>
      <c r="P818" s="31" t="s">
        <v>1693</v>
      </c>
      <c r="Q818" s="31" t="s">
        <v>1155</v>
      </c>
      <c r="R818" s="542"/>
      <c r="S818" s="48"/>
      <c r="T818" s="31">
        <f t="shared" si="378"/>
        <v>0</v>
      </c>
      <c r="U818" s="616"/>
      <c r="V818" s="616"/>
      <c r="W818" s="48"/>
      <c r="X818" s="31">
        <f t="shared" si="379"/>
        <v>0</v>
      </c>
      <c r="Z818" s="31"/>
      <c r="AA818" s="31">
        <f t="shared" si="358"/>
        <v>0</v>
      </c>
      <c r="AB818" s="31"/>
      <c r="AC818" s="31">
        <f t="shared" ref="AC818:AC833" si="388">(I818-AA818)*COUNTIF(AK818:AT818,"L")</f>
        <v>0</v>
      </c>
      <c r="AD818" s="31"/>
      <c r="AE818" s="31"/>
      <c r="AF818" s="31">
        <f t="shared" si="384"/>
        <v>0</v>
      </c>
      <c r="AG818" s="31">
        <f t="shared" ref="AG818:AG833" si="389">(X818-AA818-AC818)*AF818</f>
        <v>0</v>
      </c>
      <c r="AH818" s="31"/>
      <c r="AI818" s="31">
        <f t="shared" ref="AI818:AI833" si="390">COUNTIF(AK818:AT818,"V")</f>
        <v>0</v>
      </c>
      <c r="AJ818" s="31">
        <f t="shared" ref="AJ818:AJ833" si="391">X818-AA818-AC818-AG818</f>
        <v>0</v>
      </c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</row>
    <row r="819" spans="2:49" s="306" customFormat="1" ht="13" outlineLevel="1">
      <c r="B819" s="458"/>
      <c r="C819" s="542"/>
      <c r="D819" s="32" t="s">
        <v>2320</v>
      </c>
      <c r="E819" s="542"/>
      <c r="F819" s="497"/>
      <c r="G819" s="362" t="s">
        <v>1395</v>
      </c>
      <c r="H819" s="46" t="s">
        <v>13</v>
      </c>
      <c r="I819" s="48">
        <v>15</v>
      </c>
      <c r="J819" s="48">
        <v>75</v>
      </c>
      <c r="K819" s="253">
        <v>0</v>
      </c>
      <c r="L819" s="31" t="s">
        <v>1155</v>
      </c>
      <c r="M819" s="31" t="s">
        <v>1708</v>
      </c>
      <c r="N819" s="31" t="s">
        <v>1142</v>
      </c>
      <c r="O819" s="31" t="s">
        <v>1142</v>
      </c>
      <c r="P819" s="31" t="s">
        <v>1693</v>
      </c>
      <c r="Q819" s="31" t="s">
        <v>1155</v>
      </c>
      <c r="R819" s="542"/>
      <c r="S819" s="48"/>
      <c r="T819" s="31">
        <f t="shared" si="378"/>
        <v>0</v>
      </c>
      <c r="U819" s="616"/>
      <c r="V819" s="616"/>
      <c r="W819" s="48"/>
      <c r="X819" s="31">
        <f t="shared" si="379"/>
        <v>0</v>
      </c>
      <c r="Z819" s="31"/>
      <c r="AA819" s="31">
        <f t="shared" ref="AA819:AA833" si="392">SUMIF(Z819,"Y",K819)*W819</f>
        <v>0</v>
      </c>
      <c r="AB819" s="31"/>
      <c r="AC819" s="31">
        <f t="shared" si="388"/>
        <v>0</v>
      </c>
      <c r="AD819" s="31"/>
      <c r="AE819" s="31"/>
      <c r="AF819" s="31">
        <f>IFERROR(COUNTIF(#REF!,"S")/(COUNTIF(#REF!,"V")+COUNTIF(#REF!,"S")),0)</f>
        <v>0</v>
      </c>
      <c r="AG819" s="31">
        <f t="shared" si="389"/>
        <v>0</v>
      </c>
      <c r="AH819" s="31"/>
      <c r="AI819" s="31">
        <f t="shared" si="390"/>
        <v>0</v>
      </c>
      <c r="AJ819" s="31">
        <f t="shared" si="391"/>
        <v>0</v>
      </c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</row>
    <row r="820" spans="2:49" s="306" customFormat="1" ht="13" outlineLevel="1">
      <c r="B820" s="458"/>
      <c r="C820" s="542"/>
      <c r="D820" s="32" t="s">
        <v>2321</v>
      </c>
      <c r="E820" s="542"/>
      <c r="F820" s="497"/>
      <c r="G820" s="362" t="s">
        <v>1395</v>
      </c>
      <c r="H820" s="46" t="s">
        <v>13</v>
      </c>
      <c r="I820" s="48">
        <v>15</v>
      </c>
      <c r="J820" s="48">
        <v>60</v>
      </c>
      <c r="K820" s="253">
        <v>0</v>
      </c>
      <c r="L820" s="31" t="s">
        <v>1155</v>
      </c>
      <c r="M820" s="31" t="s">
        <v>1708</v>
      </c>
      <c r="N820" s="31" t="s">
        <v>1142</v>
      </c>
      <c r="O820" s="31" t="s">
        <v>1142</v>
      </c>
      <c r="P820" s="31" t="s">
        <v>1693</v>
      </c>
      <c r="Q820" s="31" t="s">
        <v>1155</v>
      </c>
      <c r="R820" s="542"/>
      <c r="S820" s="48"/>
      <c r="T820" s="31">
        <f t="shared" si="378"/>
        <v>0</v>
      </c>
      <c r="U820" s="616"/>
      <c r="V820" s="616"/>
      <c r="W820" s="48"/>
      <c r="X820" s="31">
        <f t="shared" si="379"/>
        <v>0</v>
      </c>
      <c r="Z820" s="31"/>
      <c r="AA820" s="31">
        <f t="shared" si="392"/>
        <v>0</v>
      </c>
      <c r="AB820" s="31"/>
      <c r="AC820" s="31">
        <f t="shared" si="388"/>
        <v>0</v>
      </c>
      <c r="AD820" s="31"/>
      <c r="AE820" s="31"/>
      <c r="AF820" s="31">
        <f t="shared" ref="AF820:AF825" si="393">IFERROR(COUNTIF(AK659:AT659,"S")/(COUNTIF(AK659:AT659,"V")+COUNTIF(AK659:AT659,"S")),0)</f>
        <v>0</v>
      </c>
      <c r="AG820" s="31">
        <f t="shared" si="389"/>
        <v>0</v>
      </c>
      <c r="AH820" s="31"/>
      <c r="AI820" s="31">
        <f t="shared" si="390"/>
        <v>0</v>
      </c>
      <c r="AJ820" s="31">
        <f t="shared" si="391"/>
        <v>0</v>
      </c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</row>
    <row r="821" spans="2:49" s="306" customFormat="1" ht="13" outlineLevel="1">
      <c r="B821" s="458"/>
      <c r="C821" s="542"/>
      <c r="D821" s="32" t="s">
        <v>2322</v>
      </c>
      <c r="E821" s="542"/>
      <c r="F821" s="497"/>
      <c r="G821" s="362" t="s">
        <v>1395</v>
      </c>
      <c r="H821" s="46" t="s">
        <v>13</v>
      </c>
      <c r="I821" s="48">
        <v>20</v>
      </c>
      <c r="J821" s="48">
        <v>90</v>
      </c>
      <c r="K821" s="253">
        <v>0</v>
      </c>
      <c r="L821" s="31" t="s">
        <v>1155</v>
      </c>
      <c r="M821" s="31" t="s">
        <v>1708</v>
      </c>
      <c r="N821" s="31" t="s">
        <v>1142</v>
      </c>
      <c r="O821" s="31" t="s">
        <v>1142</v>
      </c>
      <c r="P821" s="31" t="s">
        <v>1693</v>
      </c>
      <c r="Q821" s="31" t="s">
        <v>1155</v>
      </c>
      <c r="R821" s="542"/>
      <c r="S821" s="48"/>
      <c r="T821" s="31">
        <f t="shared" si="378"/>
        <v>0</v>
      </c>
      <c r="U821" s="616"/>
      <c r="V821" s="616"/>
      <c r="W821" s="48"/>
      <c r="X821" s="31">
        <f t="shared" si="379"/>
        <v>0</v>
      </c>
      <c r="Z821" s="31"/>
      <c r="AA821" s="31">
        <f t="shared" si="392"/>
        <v>0</v>
      </c>
      <c r="AB821" s="31"/>
      <c r="AC821" s="31">
        <f t="shared" si="388"/>
        <v>0</v>
      </c>
      <c r="AD821" s="31"/>
      <c r="AE821" s="31"/>
      <c r="AF821" s="31">
        <f t="shared" si="393"/>
        <v>0</v>
      </c>
      <c r="AG821" s="31">
        <f t="shared" si="389"/>
        <v>0</v>
      </c>
      <c r="AH821" s="31"/>
      <c r="AI821" s="31">
        <f t="shared" si="390"/>
        <v>0</v>
      </c>
      <c r="AJ821" s="31">
        <f t="shared" si="391"/>
        <v>0</v>
      </c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</row>
    <row r="822" spans="2:49" s="306" customFormat="1" ht="13" outlineLevel="1">
      <c r="B822" s="458"/>
      <c r="C822" s="542"/>
      <c r="D822" s="32" t="s">
        <v>2323</v>
      </c>
      <c r="E822" s="542"/>
      <c r="F822" s="497"/>
      <c r="G822" s="362" t="s">
        <v>1395</v>
      </c>
      <c r="H822" s="46" t="s">
        <v>24</v>
      </c>
      <c r="I822" s="48">
        <v>15</v>
      </c>
      <c r="J822" s="48">
        <v>75</v>
      </c>
      <c r="K822" s="253">
        <v>0</v>
      </c>
      <c r="L822" s="31" t="s">
        <v>1155</v>
      </c>
      <c r="M822" s="31" t="s">
        <v>1708</v>
      </c>
      <c r="N822" s="31" t="s">
        <v>1142</v>
      </c>
      <c r="O822" s="31" t="s">
        <v>1142</v>
      </c>
      <c r="P822" s="31" t="s">
        <v>1693</v>
      </c>
      <c r="Q822" s="31" t="s">
        <v>1142</v>
      </c>
      <c r="R822" s="542"/>
      <c r="S822" s="48"/>
      <c r="T822" s="31">
        <f t="shared" si="378"/>
        <v>0</v>
      </c>
      <c r="U822" s="616"/>
      <c r="V822" s="616"/>
      <c r="W822" s="48"/>
      <c r="X822" s="31">
        <f t="shared" si="379"/>
        <v>0</v>
      </c>
      <c r="Z822" s="31"/>
      <c r="AA822" s="31">
        <f t="shared" si="392"/>
        <v>0</v>
      </c>
      <c r="AB822" s="31"/>
      <c r="AC822" s="31">
        <f t="shared" si="388"/>
        <v>0</v>
      </c>
      <c r="AD822" s="31"/>
      <c r="AE822" s="31"/>
      <c r="AF822" s="31">
        <f t="shared" si="393"/>
        <v>0</v>
      </c>
      <c r="AG822" s="31">
        <f t="shared" si="389"/>
        <v>0</v>
      </c>
      <c r="AH822" s="31"/>
      <c r="AI822" s="31">
        <f t="shared" si="390"/>
        <v>0</v>
      </c>
      <c r="AJ822" s="31">
        <f t="shared" si="391"/>
        <v>0</v>
      </c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</row>
    <row r="823" spans="2:49" s="306" customFormat="1" ht="13" outlineLevel="1">
      <c r="B823" s="458"/>
      <c r="C823" s="542"/>
      <c r="D823" s="32" t="s">
        <v>2149</v>
      </c>
      <c r="E823" s="542"/>
      <c r="F823" s="497"/>
      <c r="G823" s="362" t="s">
        <v>1395</v>
      </c>
      <c r="H823" s="46" t="s">
        <v>24</v>
      </c>
      <c r="I823" s="48">
        <v>30</v>
      </c>
      <c r="J823" s="48">
        <v>1500</v>
      </c>
      <c r="K823" s="253">
        <v>0</v>
      </c>
      <c r="L823" s="31" t="s">
        <v>1155</v>
      </c>
      <c r="M823" s="31" t="s">
        <v>1708</v>
      </c>
      <c r="N823" s="31" t="s">
        <v>1142</v>
      </c>
      <c r="O823" s="31" t="s">
        <v>1142</v>
      </c>
      <c r="P823" s="31" t="s">
        <v>1693</v>
      </c>
      <c r="Q823" s="31" t="s">
        <v>1142</v>
      </c>
      <c r="R823" s="542"/>
      <c r="S823" s="48"/>
      <c r="T823" s="31">
        <f t="shared" si="378"/>
        <v>0</v>
      </c>
      <c r="U823" s="616"/>
      <c r="V823" s="616"/>
      <c r="W823" s="48"/>
      <c r="X823" s="31">
        <f t="shared" si="379"/>
        <v>0</v>
      </c>
      <c r="Z823" s="31"/>
      <c r="AA823" s="31">
        <f t="shared" si="392"/>
        <v>0</v>
      </c>
      <c r="AB823" s="31"/>
      <c r="AC823" s="31">
        <f t="shared" si="388"/>
        <v>0</v>
      </c>
      <c r="AD823" s="31"/>
      <c r="AE823" s="31"/>
      <c r="AF823" s="31">
        <f t="shared" si="393"/>
        <v>0</v>
      </c>
      <c r="AG823" s="31">
        <f t="shared" si="389"/>
        <v>0</v>
      </c>
      <c r="AH823" s="31"/>
      <c r="AI823" s="31">
        <f t="shared" si="390"/>
        <v>0</v>
      </c>
      <c r="AJ823" s="31">
        <f t="shared" si="391"/>
        <v>0</v>
      </c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</row>
    <row r="824" spans="2:49" s="306" customFormat="1" ht="13" outlineLevel="1">
      <c r="B824" s="459"/>
      <c r="C824" s="543"/>
      <c r="D824" s="32" t="s">
        <v>2324</v>
      </c>
      <c r="E824" s="543"/>
      <c r="F824" s="447"/>
      <c r="G824" s="362" t="s">
        <v>1395</v>
      </c>
      <c r="H824" s="46" t="s">
        <v>24</v>
      </c>
      <c r="I824" s="48">
        <v>10</v>
      </c>
      <c r="J824" s="48">
        <v>150</v>
      </c>
      <c r="K824" s="253">
        <v>0</v>
      </c>
      <c r="L824" s="31" t="s">
        <v>1155</v>
      </c>
      <c r="M824" s="31" t="s">
        <v>1708</v>
      </c>
      <c r="N824" s="31" t="s">
        <v>1142</v>
      </c>
      <c r="O824" s="31" t="s">
        <v>1142</v>
      </c>
      <c r="P824" s="31" t="s">
        <v>1693</v>
      </c>
      <c r="Q824" s="31" t="s">
        <v>1142</v>
      </c>
      <c r="R824" s="543"/>
      <c r="S824" s="48"/>
      <c r="T824" s="31">
        <f t="shared" si="378"/>
        <v>0</v>
      </c>
      <c r="U824" s="617"/>
      <c r="V824" s="617"/>
      <c r="W824" s="48"/>
      <c r="X824" s="31">
        <f t="shared" si="379"/>
        <v>0</v>
      </c>
      <c r="Z824" s="31"/>
      <c r="AA824" s="31">
        <f t="shared" si="392"/>
        <v>0</v>
      </c>
      <c r="AB824" s="31"/>
      <c r="AC824" s="31">
        <f t="shared" si="388"/>
        <v>0</v>
      </c>
      <c r="AD824" s="31"/>
      <c r="AE824" s="31"/>
      <c r="AF824" s="31">
        <f t="shared" si="393"/>
        <v>0</v>
      </c>
      <c r="AG824" s="31">
        <f t="shared" si="389"/>
        <v>0</v>
      </c>
      <c r="AH824" s="31"/>
      <c r="AI824" s="31">
        <f t="shared" si="390"/>
        <v>0</v>
      </c>
      <c r="AJ824" s="31">
        <f t="shared" si="391"/>
        <v>0</v>
      </c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</row>
    <row r="825" spans="2:49" s="306" customFormat="1" ht="13.75" customHeight="1" outlineLevel="1">
      <c r="B825" s="457" t="s">
        <v>381</v>
      </c>
      <c r="C825" s="541" t="s">
        <v>2325</v>
      </c>
      <c r="D825" s="32" t="s">
        <v>1746</v>
      </c>
      <c r="E825" s="541" t="s">
        <v>2316</v>
      </c>
      <c r="F825" s="446">
        <v>43713</v>
      </c>
      <c r="G825" s="362" t="s">
        <v>1395</v>
      </c>
      <c r="H825" s="46" t="s">
        <v>13</v>
      </c>
      <c r="I825" s="31">
        <v>10</v>
      </c>
      <c r="J825" s="31">
        <v>10</v>
      </c>
      <c r="K825" s="253">
        <v>0</v>
      </c>
      <c r="L825" s="31" t="s">
        <v>1155</v>
      </c>
      <c r="M825" s="31" t="s">
        <v>1693</v>
      </c>
      <c r="N825" s="31" t="s">
        <v>1142</v>
      </c>
      <c r="O825" s="31" t="s">
        <v>1142</v>
      </c>
      <c r="P825" s="31" t="s">
        <v>1708</v>
      </c>
      <c r="Q825" s="31" t="s">
        <v>1691</v>
      </c>
      <c r="R825" s="541" t="s">
        <v>2326</v>
      </c>
      <c r="S825" s="48"/>
      <c r="T825" s="31">
        <f t="shared" si="378"/>
        <v>0</v>
      </c>
      <c r="U825" s="615"/>
      <c r="V825" s="615"/>
      <c r="W825" s="48"/>
      <c r="X825" s="31">
        <f t="shared" si="379"/>
        <v>0</v>
      </c>
      <c r="Z825" s="31"/>
      <c r="AA825" s="31">
        <f t="shared" si="392"/>
        <v>0</v>
      </c>
      <c r="AB825" s="31"/>
      <c r="AC825" s="31">
        <f t="shared" si="388"/>
        <v>0</v>
      </c>
      <c r="AD825" s="31"/>
      <c r="AE825" s="31"/>
      <c r="AF825" s="31">
        <f t="shared" si="393"/>
        <v>0</v>
      </c>
      <c r="AG825" s="31">
        <f t="shared" si="389"/>
        <v>0</v>
      </c>
      <c r="AH825" s="31"/>
      <c r="AI825" s="31">
        <f t="shared" si="390"/>
        <v>0</v>
      </c>
      <c r="AJ825" s="31">
        <f t="shared" si="391"/>
        <v>0</v>
      </c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</row>
    <row r="826" spans="2:49" s="306" customFormat="1" ht="13" outlineLevel="1">
      <c r="B826" s="458"/>
      <c r="C826" s="542"/>
      <c r="D826" s="32" t="s">
        <v>2319</v>
      </c>
      <c r="E826" s="542"/>
      <c r="F826" s="497"/>
      <c r="G826" s="362" t="s">
        <v>1395</v>
      </c>
      <c r="H826" s="46" t="s">
        <v>13</v>
      </c>
      <c r="I826" s="48">
        <v>60</v>
      </c>
      <c r="J826" s="48">
        <v>60</v>
      </c>
      <c r="K826" s="253">
        <v>0</v>
      </c>
      <c r="L826" s="31" t="s">
        <v>1155</v>
      </c>
      <c r="M826" s="31" t="s">
        <v>1708</v>
      </c>
      <c r="N826" s="31" t="s">
        <v>1142</v>
      </c>
      <c r="O826" s="31" t="s">
        <v>1142</v>
      </c>
      <c r="P826" s="31" t="s">
        <v>1693</v>
      </c>
      <c r="Q826" s="31" t="s">
        <v>1155</v>
      </c>
      <c r="R826" s="542"/>
      <c r="S826" s="48"/>
      <c r="T826" s="31">
        <f t="shared" si="378"/>
        <v>0</v>
      </c>
      <c r="U826" s="616"/>
      <c r="V826" s="616"/>
      <c r="W826" s="48"/>
      <c r="X826" s="31">
        <f t="shared" si="379"/>
        <v>0</v>
      </c>
      <c r="Z826" s="31"/>
      <c r="AA826" s="31">
        <f t="shared" si="392"/>
        <v>0</v>
      </c>
      <c r="AB826" s="31"/>
      <c r="AC826" s="31">
        <f t="shared" si="388"/>
        <v>0</v>
      </c>
      <c r="AD826" s="31"/>
      <c r="AE826" s="31"/>
      <c r="AF826" s="31">
        <f>IFERROR(COUNTIF(#REF!,"S")/(COUNTIF(#REF!,"V")+COUNTIF(#REF!,"S")),0)</f>
        <v>0</v>
      </c>
      <c r="AG826" s="31">
        <f t="shared" si="389"/>
        <v>0</v>
      </c>
      <c r="AH826" s="31"/>
      <c r="AI826" s="31">
        <f t="shared" si="390"/>
        <v>0</v>
      </c>
      <c r="AJ826" s="31">
        <f t="shared" si="391"/>
        <v>0</v>
      </c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</row>
    <row r="827" spans="2:49" s="306" customFormat="1" ht="13" outlineLevel="1">
      <c r="B827" s="458"/>
      <c r="C827" s="542"/>
      <c r="D827" s="32" t="s">
        <v>2130</v>
      </c>
      <c r="E827" s="542"/>
      <c r="F827" s="497"/>
      <c r="G827" s="362" t="s">
        <v>1395</v>
      </c>
      <c r="H827" s="46" t="s">
        <v>24</v>
      </c>
      <c r="I827" s="48">
        <v>30</v>
      </c>
      <c r="J827" s="48">
        <v>150</v>
      </c>
      <c r="K827" s="253">
        <v>0</v>
      </c>
      <c r="L827" s="31" t="s">
        <v>1155</v>
      </c>
      <c r="M827" s="31" t="s">
        <v>1708</v>
      </c>
      <c r="N827" s="31" t="s">
        <v>1142</v>
      </c>
      <c r="O827" s="31" t="s">
        <v>1142</v>
      </c>
      <c r="P827" s="31" t="s">
        <v>1693</v>
      </c>
      <c r="Q827" s="31" t="s">
        <v>1142</v>
      </c>
      <c r="R827" s="542"/>
      <c r="S827" s="48"/>
      <c r="T827" s="31">
        <f t="shared" si="378"/>
        <v>0</v>
      </c>
      <c r="U827" s="616"/>
      <c r="V827" s="616"/>
      <c r="W827" s="48"/>
      <c r="X827" s="31">
        <f t="shared" si="379"/>
        <v>0</v>
      </c>
      <c r="Z827" s="31"/>
      <c r="AA827" s="31">
        <f t="shared" si="392"/>
        <v>0</v>
      </c>
      <c r="AB827" s="31"/>
      <c r="AC827" s="31">
        <f t="shared" si="388"/>
        <v>0</v>
      </c>
      <c r="AD827" s="31"/>
      <c r="AE827" s="31"/>
      <c r="AF827" s="31">
        <f>IFERROR(COUNTIF(#REF!,"S")/(COUNTIF(#REF!,"V")+COUNTIF(#REF!,"S")),0)</f>
        <v>0</v>
      </c>
      <c r="AG827" s="31">
        <f t="shared" si="389"/>
        <v>0</v>
      </c>
      <c r="AH827" s="31"/>
      <c r="AI827" s="31">
        <f t="shared" si="390"/>
        <v>0</v>
      </c>
      <c r="AJ827" s="31">
        <f t="shared" si="391"/>
        <v>0</v>
      </c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</row>
    <row r="828" spans="2:49" s="306" customFormat="1" ht="13" outlineLevel="1">
      <c r="B828" s="458"/>
      <c r="C828" s="542"/>
      <c r="D828" s="32" t="s">
        <v>2327</v>
      </c>
      <c r="E828" s="542"/>
      <c r="F828" s="497"/>
      <c r="G828" s="362" t="s">
        <v>1395</v>
      </c>
      <c r="H828" s="46" t="s">
        <v>13</v>
      </c>
      <c r="I828" s="48">
        <v>100</v>
      </c>
      <c r="J828" s="48">
        <v>340</v>
      </c>
      <c r="K828" s="253">
        <v>0</v>
      </c>
      <c r="L828" s="31" t="s">
        <v>1139</v>
      </c>
      <c r="M828" s="31" t="s">
        <v>1140</v>
      </c>
      <c r="N828" s="31" t="s">
        <v>1140</v>
      </c>
      <c r="O828" s="31" t="s">
        <v>1140</v>
      </c>
      <c r="P828" s="31" t="s">
        <v>1140</v>
      </c>
      <c r="Q828" s="31" t="s">
        <v>1140</v>
      </c>
      <c r="R828" s="542"/>
      <c r="S828" s="48"/>
      <c r="T828" s="31">
        <f t="shared" ref="T828" si="394">SUMIF(S828,"Y",I828)</f>
        <v>0</v>
      </c>
      <c r="U828" s="616"/>
      <c r="V828" s="616"/>
      <c r="W828" s="48"/>
      <c r="X828" s="31">
        <f t="shared" ref="X828" si="395">T828*W828</f>
        <v>0</v>
      </c>
      <c r="Z828" s="31"/>
      <c r="AA828" s="31">
        <f t="shared" ref="AA828" si="396">SUMIF(Z828,"Y",K828)*W828</f>
        <v>0</v>
      </c>
      <c r="AB828" s="31"/>
      <c r="AC828" s="31">
        <f t="shared" ref="AC828" si="397">(I828-AA828)*COUNTIF(AK828:AT828,"L")</f>
        <v>0</v>
      </c>
      <c r="AD828" s="31"/>
      <c r="AE828" s="31"/>
      <c r="AF828" s="31">
        <f>IFERROR(COUNTIF(#REF!,"S")/(COUNTIF(#REF!,"V")+COUNTIF(#REF!,"S")),0)</f>
        <v>0</v>
      </c>
      <c r="AG828" s="31">
        <f t="shared" ref="AG828" si="398">(X828-AA828-AC828)*AF828</f>
        <v>0</v>
      </c>
      <c r="AH828" s="31"/>
      <c r="AI828" s="31">
        <f t="shared" ref="AI828" si="399">COUNTIF(AK828:AT828,"V")</f>
        <v>0</v>
      </c>
      <c r="AJ828" s="31">
        <f t="shared" ref="AJ828" si="400">X828-AA828-AC828-AG828</f>
        <v>0</v>
      </c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</row>
    <row r="829" spans="2:49" s="306" customFormat="1" ht="13" outlineLevel="1">
      <c r="B829" s="459"/>
      <c r="C829" s="543"/>
      <c r="D829" s="349" t="s">
        <v>2721</v>
      </c>
      <c r="E829" s="543"/>
      <c r="F829" s="447"/>
      <c r="G829" s="362" t="s">
        <v>1395</v>
      </c>
      <c r="H829" s="46"/>
      <c r="I829" s="48">
        <v>90</v>
      </c>
      <c r="J829" s="48">
        <v>90</v>
      </c>
      <c r="K829" s="253">
        <v>0</v>
      </c>
      <c r="L829" s="173"/>
      <c r="M829" s="173"/>
      <c r="N829" s="173"/>
      <c r="O829" s="173"/>
      <c r="P829" s="173"/>
      <c r="Q829" s="173"/>
      <c r="R829" s="543"/>
      <c r="S829" s="48"/>
      <c r="T829" s="31">
        <f t="shared" si="378"/>
        <v>0</v>
      </c>
      <c r="U829" s="617"/>
      <c r="V829" s="617"/>
      <c r="W829" s="48"/>
      <c r="X829" s="31">
        <f t="shared" si="379"/>
        <v>0</v>
      </c>
      <c r="Z829" s="31"/>
      <c r="AA829" s="31">
        <f t="shared" si="392"/>
        <v>0</v>
      </c>
      <c r="AB829" s="31"/>
      <c r="AC829" s="31">
        <f t="shared" si="388"/>
        <v>0</v>
      </c>
      <c r="AD829" s="31"/>
      <c r="AE829" s="31"/>
      <c r="AF829" s="31">
        <f>IFERROR(COUNTIF(#REF!,"S")/(COUNTIF(#REF!,"V")+COUNTIF(#REF!,"S")),0)</f>
        <v>0</v>
      </c>
      <c r="AG829" s="31">
        <f t="shared" si="389"/>
        <v>0</v>
      </c>
      <c r="AH829" s="31"/>
      <c r="AI829" s="31">
        <f t="shared" si="390"/>
        <v>0</v>
      </c>
      <c r="AJ829" s="31">
        <f t="shared" si="391"/>
        <v>0</v>
      </c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</row>
    <row r="830" spans="2:49" s="306" customFormat="1" ht="13.75" customHeight="1" outlineLevel="1">
      <c r="B830" s="457" t="s">
        <v>383</v>
      </c>
      <c r="C830" s="541" t="s">
        <v>2328</v>
      </c>
      <c r="D830" s="32" t="s">
        <v>1746</v>
      </c>
      <c r="E830" s="541" t="s">
        <v>2329</v>
      </c>
      <c r="F830" s="446">
        <v>43516</v>
      </c>
      <c r="G830" s="362" t="s">
        <v>1395</v>
      </c>
      <c r="H830" s="46" t="s">
        <v>13</v>
      </c>
      <c r="I830" s="31">
        <v>20</v>
      </c>
      <c r="J830" s="48">
        <v>20</v>
      </c>
      <c r="K830" s="253">
        <v>0</v>
      </c>
      <c r="L830" s="31" t="s">
        <v>1155</v>
      </c>
      <c r="M830" s="31" t="s">
        <v>1693</v>
      </c>
      <c r="N830" s="31" t="s">
        <v>1142</v>
      </c>
      <c r="O830" s="31" t="s">
        <v>1142</v>
      </c>
      <c r="P830" s="31" t="s">
        <v>1708</v>
      </c>
      <c r="Q830" s="31" t="s">
        <v>1691</v>
      </c>
      <c r="R830" s="541" t="s">
        <v>2330</v>
      </c>
      <c r="S830" s="48"/>
      <c r="T830" s="31">
        <f t="shared" si="378"/>
        <v>0</v>
      </c>
      <c r="U830" s="615"/>
      <c r="V830" s="615"/>
      <c r="W830" s="48"/>
      <c r="X830" s="31">
        <f t="shared" si="379"/>
        <v>0</v>
      </c>
      <c r="Z830" s="31"/>
      <c r="AA830" s="31">
        <f t="shared" si="392"/>
        <v>0</v>
      </c>
      <c r="AB830" s="31"/>
      <c r="AC830" s="31">
        <f t="shared" si="388"/>
        <v>0</v>
      </c>
      <c r="AD830" s="31"/>
      <c r="AE830" s="31"/>
      <c r="AF830" s="31">
        <f>IFERROR(COUNTIF(#REF!,"S")/(COUNTIF(#REF!,"V")+COUNTIF(#REF!,"S")),0)</f>
        <v>0</v>
      </c>
      <c r="AG830" s="31">
        <f t="shared" si="389"/>
        <v>0</v>
      </c>
      <c r="AH830" s="31"/>
      <c r="AI830" s="31">
        <f t="shared" si="390"/>
        <v>0</v>
      </c>
      <c r="AJ830" s="31">
        <f t="shared" si="391"/>
        <v>0</v>
      </c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</row>
    <row r="831" spans="2:49" s="306" customFormat="1" ht="13" outlineLevel="1">
      <c r="B831" s="458"/>
      <c r="C831" s="542"/>
      <c r="D831" s="32" t="s">
        <v>2331</v>
      </c>
      <c r="E831" s="542"/>
      <c r="F831" s="497"/>
      <c r="G831" s="362" t="s">
        <v>1395</v>
      </c>
      <c r="H831" s="46" t="s">
        <v>13</v>
      </c>
      <c r="I831" s="48">
        <v>20</v>
      </c>
      <c r="J831" s="48">
        <v>40</v>
      </c>
      <c r="K831" s="253">
        <v>0</v>
      </c>
      <c r="L831" s="31" t="s">
        <v>1155</v>
      </c>
      <c r="M831" s="31" t="s">
        <v>1708</v>
      </c>
      <c r="N831" s="31" t="s">
        <v>1142</v>
      </c>
      <c r="O831" s="31" t="s">
        <v>1142</v>
      </c>
      <c r="P831" s="31" t="s">
        <v>1693</v>
      </c>
      <c r="Q831" s="31" t="s">
        <v>1155</v>
      </c>
      <c r="R831" s="542"/>
      <c r="S831" s="48"/>
      <c r="T831" s="31">
        <f t="shared" si="378"/>
        <v>0</v>
      </c>
      <c r="U831" s="616"/>
      <c r="V831" s="616"/>
      <c r="W831" s="48"/>
      <c r="X831" s="31">
        <f t="shared" si="379"/>
        <v>0</v>
      </c>
      <c r="Z831" s="31"/>
      <c r="AA831" s="31">
        <f t="shared" si="392"/>
        <v>0</v>
      </c>
      <c r="AB831" s="31"/>
      <c r="AC831" s="31">
        <f t="shared" si="388"/>
        <v>0</v>
      </c>
      <c r="AD831" s="31"/>
      <c r="AE831" s="31"/>
      <c r="AF831" s="31">
        <f>IFERROR(COUNTIF(#REF!,"S")/(COUNTIF(#REF!,"V")+COUNTIF(#REF!,"S")),0)</f>
        <v>0</v>
      </c>
      <c r="AG831" s="31">
        <f t="shared" si="389"/>
        <v>0</v>
      </c>
      <c r="AH831" s="31"/>
      <c r="AI831" s="31">
        <f t="shared" si="390"/>
        <v>0</v>
      </c>
      <c r="AJ831" s="31">
        <f t="shared" si="391"/>
        <v>0</v>
      </c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</row>
    <row r="832" spans="2:49" s="306" customFormat="1" ht="13" outlineLevel="1">
      <c r="B832" s="458"/>
      <c r="C832" s="542"/>
      <c r="D832" s="32" t="s">
        <v>2332</v>
      </c>
      <c r="E832" s="542"/>
      <c r="F832" s="497"/>
      <c r="G832" s="362" t="s">
        <v>1395</v>
      </c>
      <c r="H832" s="46" t="s">
        <v>13</v>
      </c>
      <c r="I832" s="48">
        <v>15</v>
      </c>
      <c r="J832" s="48">
        <v>45</v>
      </c>
      <c r="K832" s="253">
        <v>0</v>
      </c>
      <c r="L832" s="31" t="s">
        <v>1155</v>
      </c>
      <c r="M832" s="31" t="s">
        <v>1708</v>
      </c>
      <c r="N832" s="31" t="s">
        <v>1142</v>
      </c>
      <c r="O832" s="31" t="s">
        <v>1142</v>
      </c>
      <c r="P832" s="31" t="s">
        <v>1693</v>
      </c>
      <c r="Q832" s="31" t="s">
        <v>1142</v>
      </c>
      <c r="R832" s="542"/>
      <c r="S832" s="48"/>
      <c r="T832" s="31">
        <f t="shared" si="378"/>
        <v>0</v>
      </c>
      <c r="U832" s="616"/>
      <c r="V832" s="616"/>
      <c r="W832" s="48"/>
      <c r="X832" s="31">
        <f t="shared" si="379"/>
        <v>0</v>
      </c>
      <c r="Z832" s="31"/>
      <c r="AA832" s="31">
        <f t="shared" si="392"/>
        <v>0</v>
      </c>
      <c r="AB832" s="31"/>
      <c r="AC832" s="31">
        <f t="shared" si="388"/>
        <v>0</v>
      </c>
      <c r="AD832" s="31"/>
      <c r="AE832" s="31"/>
      <c r="AF832" s="31">
        <f>IFERROR(COUNTIF(#REF!,"S")/(COUNTIF(#REF!,"V")+COUNTIF(#REF!,"S")),0)</f>
        <v>0</v>
      </c>
      <c r="AG832" s="31">
        <f t="shared" si="389"/>
        <v>0</v>
      </c>
      <c r="AH832" s="31"/>
      <c r="AI832" s="31">
        <f t="shared" si="390"/>
        <v>0</v>
      </c>
      <c r="AJ832" s="31">
        <f t="shared" si="391"/>
        <v>0</v>
      </c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</row>
    <row r="833" spans="2:49" s="306" customFormat="1" ht="13" outlineLevel="1">
      <c r="B833" s="459"/>
      <c r="C833" s="543"/>
      <c r="D833" s="32" t="s">
        <v>2333</v>
      </c>
      <c r="E833" s="543"/>
      <c r="F833" s="447"/>
      <c r="G833" s="362" t="s">
        <v>1395</v>
      </c>
      <c r="H833" s="46" t="s">
        <v>13</v>
      </c>
      <c r="I833" s="48">
        <v>15</v>
      </c>
      <c r="J833" s="48">
        <v>45</v>
      </c>
      <c r="K833" s="253">
        <v>0</v>
      </c>
      <c r="L833" s="31" t="s">
        <v>1155</v>
      </c>
      <c r="M833" s="31" t="s">
        <v>1708</v>
      </c>
      <c r="N833" s="31" t="s">
        <v>1142</v>
      </c>
      <c r="O833" s="31" t="s">
        <v>1142</v>
      </c>
      <c r="P833" s="31" t="s">
        <v>1693</v>
      </c>
      <c r="Q833" s="31" t="s">
        <v>1142</v>
      </c>
      <c r="R833" s="543"/>
      <c r="S833" s="48"/>
      <c r="T833" s="31">
        <f t="shared" si="378"/>
        <v>0</v>
      </c>
      <c r="U833" s="617"/>
      <c r="V833" s="617"/>
      <c r="W833" s="48"/>
      <c r="X833" s="31">
        <f t="shared" si="379"/>
        <v>0</v>
      </c>
      <c r="Z833" s="31"/>
      <c r="AA833" s="31">
        <f t="shared" si="392"/>
        <v>0</v>
      </c>
      <c r="AB833" s="31"/>
      <c r="AC833" s="31">
        <f t="shared" si="388"/>
        <v>0</v>
      </c>
      <c r="AD833" s="31"/>
      <c r="AE833" s="31"/>
      <c r="AF833" s="31">
        <f>IFERROR(COUNTIF(#REF!,"S")/(COUNTIF(#REF!,"V")+COUNTIF(#REF!,"S")),0)</f>
        <v>0</v>
      </c>
      <c r="AG833" s="31">
        <f t="shared" si="389"/>
        <v>0</v>
      </c>
      <c r="AH833" s="31"/>
      <c r="AI833" s="31">
        <f t="shared" si="390"/>
        <v>0</v>
      </c>
      <c r="AJ833" s="31">
        <f t="shared" si="391"/>
        <v>0</v>
      </c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</row>
    <row r="834" spans="2:49" s="306" customFormat="1" ht="13">
      <c r="B834" s="527" t="s">
        <v>385</v>
      </c>
      <c r="C834" s="528"/>
      <c r="D834" s="528"/>
      <c r="E834" s="529"/>
      <c r="F834" s="533"/>
      <c r="G834" s="41" t="s">
        <v>7</v>
      </c>
      <c r="H834" s="42"/>
      <c r="I834" s="23">
        <f ca="1">I835/60</f>
        <v>20.783333333333335</v>
      </c>
      <c r="J834" s="23">
        <f>J835/60</f>
        <v>147.58333333333334</v>
      </c>
      <c r="K834" s="252">
        <f>K835/60</f>
        <v>7.0266666666666646</v>
      </c>
      <c r="L834" s="42"/>
      <c r="M834" s="42"/>
      <c r="N834" s="42"/>
      <c r="O834" s="42"/>
      <c r="P834" s="42"/>
      <c r="Q834" s="42"/>
      <c r="R834" s="43"/>
      <c r="S834" s="42"/>
      <c r="T834" s="23">
        <f>T835/60</f>
        <v>0.5</v>
      </c>
      <c r="U834" s="43"/>
      <c r="V834" s="42"/>
      <c r="W834" s="42"/>
      <c r="X834" s="23">
        <f>X835/60</f>
        <v>0</v>
      </c>
      <c r="Z834" s="45"/>
      <c r="AA834" s="45">
        <f>AA835/60</f>
        <v>0</v>
      </c>
      <c r="AB834" s="45"/>
      <c r="AC834" s="45">
        <f t="shared" ref="AC834:AJ834" si="401">AC835/60</f>
        <v>0</v>
      </c>
      <c r="AD834" s="45"/>
      <c r="AE834" s="45"/>
      <c r="AF834" s="45"/>
      <c r="AG834" s="45">
        <f t="shared" si="401"/>
        <v>0</v>
      </c>
      <c r="AH834" s="45"/>
      <c r="AI834" s="42"/>
      <c r="AJ834" s="45">
        <f t="shared" si="401"/>
        <v>0</v>
      </c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5"/>
      <c r="AV834" s="45"/>
      <c r="AW834" s="45">
        <f>AW835/60</f>
        <v>0</v>
      </c>
    </row>
    <row r="835" spans="2:49" s="306" customFormat="1" ht="13">
      <c r="B835" s="530"/>
      <c r="C835" s="531"/>
      <c r="D835" s="531"/>
      <c r="E835" s="532"/>
      <c r="F835" s="534"/>
      <c r="G835" s="44" t="s">
        <v>8</v>
      </c>
      <c r="H835" s="45"/>
      <c r="I835" s="23">
        <f ca="1">SUMIF($G$836:$G$911,"DQA",I836:I911)+SUMIF($G$836:$G$8781,"SA/DQA",I836:I911)+SUMIF($G$836:$G$911,"SIT/DQA",I836:I911)</f>
        <v>1247</v>
      </c>
      <c r="J835" s="23">
        <f>SUMIF($G$836:$G$911,"DQA",J836:J911)+SUMIF($G$836:$G$911,"SA/DQA",J836:J911)+SUMIF($G$836:$G$911,"SIT/DQA",J836:J911)</f>
        <v>8855</v>
      </c>
      <c r="K835" s="252">
        <f>SUM(K836:K911)</f>
        <v>421.59999999999985</v>
      </c>
      <c r="L835" s="42"/>
      <c r="M835" s="42"/>
      <c r="N835" s="42"/>
      <c r="O835" s="42"/>
      <c r="P835" s="42"/>
      <c r="Q835" s="42"/>
      <c r="R835" s="43"/>
      <c r="S835" s="42"/>
      <c r="T835" s="23">
        <f>SUM(T836:T911)</f>
        <v>30</v>
      </c>
      <c r="U835" s="43"/>
      <c r="V835" s="42"/>
      <c r="W835" s="42"/>
      <c r="X835" s="23">
        <f>SUM(X836:X911)</f>
        <v>0</v>
      </c>
      <c r="Z835" s="45"/>
      <c r="AA835" s="45">
        <f>SUM(AA836:AA911)</f>
        <v>0</v>
      </c>
      <c r="AB835" s="45"/>
      <c r="AC835" s="45">
        <f>SUM(AC836:AC911)</f>
        <v>0</v>
      </c>
      <c r="AD835" s="45"/>
      <c r="AE835" s="45"/>
      <c r="AF835" s="45"/>
      <c r="AG835" s="45">
        <f>SUM(AG836:AG911)</f>
        <v>0</v>
      </c>
      <c r="AH835" s="45"/>
      <c r="AI835" s="42"/>
      <c r="AJ835" s="45">
        <f>SUM(AJ836:AJ911)</f>
        <v>0</v>
      </c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5"/>
      <c r="AV835" s="45"/>
      <c r="AW835" s="45">
        <f>SUM(AW836:AW911)</f>
        <v>0</v>
      </c>
    </row>
    <row r="836" spans="2:49" s="306" customFormat="1" ht="13" outlineLevel="1">
      <c r="B836" s="62" t="s">
        <v>386</v>
      </c>
      <c r="C836" s="63" t="s">
        <v>387</v>
      </c>
      <c r="D836" s="353" t="s">
        <v>2723</v>
      </c>
      <c r="E836" s="64" t="s">
        <v>1424</v>
      </c>
      <c r="F836" s="214">
        <v>43804</v>
      </c>
      <c r="G836" s="66"/>
      <c r="H836" s="67"/>
      <c r="I836" s="309"/>
      <c r="J836" s="309"/>
      <c r="K836" s="256">
        <v>0</v>
      </c>
      <c r="L836" s="177" t="s">
        <v>1540</v>
      </c>
      <c r="M836" s="177" t="s">
        <v>1540</v>
      </c>
      <c r="N836" s="177" t="s">
        <v>1540</v>
      </c>
      <c r="O836" s="177" t="s">
        <v>2335</v>
      </c>
      <c r="P836" s="177" t="s">
        <v>2336</v>
      </c>
      <c r="Q836" s="177" t="s">
        <v>2337</v>
      </c>
      <c r="R836" s="69"/>
      <c r="S836" s="107"/>
      <c r="T836" s="31">
        <f t="shared" ref="T836:T911" si="402">SUMIF(S836,"Y",I836)</f>
        <v>0</v>
      </c>
      <c r="U836" s="107"/>
      <c r="V836" s="107"/>
      <c r="W836" s="107"/>
      <c r="X836" s="67">
        <f t="shared" ref="X836:X911" si="403">T836*W836</f>
        <v>0</v>
      </c>
      <c r="Z836" s="67" t="s">
        <v>2269</v>
      </c>
      <c r="AA836" s="31">
        <f>SUMIF(Z836,"Y",K836)*W836</f>
        <v>0</v>
      </c>
      <c r="AB836" s="67"/>
      <c r="AC836" s="31">
        <f t="shared" ref="AC836:AC911" si="404">(I836-AA836)*COUNTIF(AK836:AT836,"L")</f>
        <v>0</v>
      </c>
      <c r="AD836" s="31"/>
      <c r="AE836" s="67"/>
      <c r="AF836" s="67">
        <f>IFERROR(COUNTIF(AK669:AT669,"S")/(COUNTIF(AK669:AT669,"V")+COUNTIF(AK669:AT669,"S")),0)</f>
        <v>0</v>
      </c>
      <c r="AG836" s="31">
        <f t="shared" ref="AG836:AG911" si="405">(X836-AA836-AC836)*AF836</f>
        <v>0</v>
      </c>
      <c r="AH836" s="31"/>
      <c r="AI836" s="31">
        <f t="shared" ref="AI836:AI911" si="406">COUNTIF(AK836:AT836,"V")</f>
        <v>0</v>
      </c>
      <c r="AJ836" s="31">
        <f t="shared" ref="AJ836:AJ911" si="407">X836-AA836-AC836-AG836</f>
        <v>0</v>
      </c>
      <c r="AK836" s="107"/>
      <c r="AL836" s="107"/>
      <c r="AM836" s="107"/>
      <c r="AN836" s="107"/>
      <c r="AO836" s="107"/>
      <c r="AP836" s="107"/>
      <c r="AQ836" s="107"/>
      <c r="AR836" s="107"/>
      <c r="AS836" s="107"/>
      <c r="AT836" s="107"/>
      <c r="AU836" s="31"/>
      <c r="AV836" s="31"/>
      <c r="AW836" s="31"/>
    </row>
    <row r="837" spans="2:49" s="306" customFormat="1" ht="13" outlineLevel="1">
      <c r="B837" s="490" t="s">
        <v>388</v>
      </c>
      <c r="C837" s="444" t="s">
        <v>389</v>
      </c>
      <c r="D837" s="24" t="s">
        <v>2722</v>
      </c>
      <c r="E837" s="444" t="s">
        <v>16</v>
      </c>
      <c r="F837" s="460">
        <v>43343</v>
      </c>
      <c r="G837" s="70" t="s">
        <v>12</v>
      </c>
      <c r="H837" s="46" t="s">
        <v>2338</v>
      </c>
      <c r="I837" s="71">
        <v>15</v>
      </c>
      <c r="J837" s="71">
        <v>5</v>
      </c>
      <c r="K837" s="255">
        <v>15</v>
      </c>
      <c r="L837" s="174" t="s">
        <v>1839</v>
      </c>
      <c r="M837" s="174" t="s">
        <v>1176</v>
      </c>
      <c r="N837" s="31" t="s">
        <v>1142</v>
      </c>
      <c r="O837" s="174" t="s">
        <v>1983</v>
      </c>
      <c r="P837" s="31" t="s">
        <v>1142</v>
      </c>
      <c r="Q837" s="174" t="s">
        <v>1839</v>
      </c>
      <c r="R837" s="55" t="s">
        <v>1261</v>
      </c>
      <c r="S837" s="48"/>
      <c r="T837" s="31">
        <f t="shared" si="402"/>
        <v>0</v>
      </c>
      <c r="U837" s="48"/>
      <c r="V837" s="48"/>
      <c r="W837" s="48"/>
      <c r="X837" s="31">
        <f t="shared" si="403"/>
        <v>0</v>
      </c>
      <c r="Z837" s="174" t="s">
        <v>1480</v>
      </c>
      <c r="AA837" s="31">
        <f t="shared" ref="AA837:AA911" si="408">SUMIF(Z837,"Y",K837)*W837</f>
        <v>0</v>
      </c>
      <c r="AB837" s="31"/>
      <c r="AC837" s="31">
        <f t="shared" si="404"/>
        <v>0</v>
      </c>
      <c r="AD837" s="31"/>
      <c r="AE837" s="31"/>
      <c r="AF837" s="31">
        <f>IFERROR(COUNTIF(AK674:AT674,"S")/(COUNTIF(AK674:AT674,"V")+COUNTIF(AK674:AT674,"S")),0)</f>
        <v>0</v>
      </c>
      <c r="AG837" s="31">
        <f t="shared" si="405"/>
        <v>0</v>
      </c>
      <c r="AH837" s="31"/>
      <c r="AI837" s="31">
        <f t="shared" si="406"/>
        <v>0</v>
      </c>
      <c r="AJ837" s="31">
        <f t="shared" si="407"/>
        <v>0</v>
      </c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</row>
    <row r="838" spans="2:49" s="306" customFormat="1" ht="13" outlineLevel="1">
      <c r="B838" s="492"/>
      <c r="C838" s="445"/>
      <c r="D838" s="24" t="s">
        <v>389</v>
      </c>
      <c r="E838" s="445"/>
      <c r="F838" s="462"/>
      <c r="G838" s="70" t="s">
        <v>12</v>
      </c>
      <c r="H838" s="46" t="s">
        <v>2338</v>
      </c>
      <c r="I838" s="71">
        <v>5</v>
      </c>
      <c r="J838" s="71">
        <v>5</v>
      </c>
      <c r="K838" s="255">
        <v>0</v>
      </c>
      <c r="L838" s="174" t="s">
        <v>1176</v>
      </c>
      <c r="M838" s="174" t="s">
        <v>1176</v>
      </c>
      <c r="N838" s="31" t="s">
        <v>1140</v>
      </c>
      <c r="O838" s="174" t="s">
        <v>1176</v>
      </c>
      <c r="P838" s="31" t="s">
        <v>1140</v>
      </c>
      <c r="Q838" s="174" t="s">
        <v>1176</v>
      </c>
      <c r="R838" s="55" t="s">
        <v>1261</v>
      </c>
      <c r="S838" s="48"/>
      <c r="T838" s="31">
        <f t="shared" ref="T838" si="409">SUMIF(S838,"Y",I838)</f>
        <v>0</v>
      </c>
      <c r="U838" s="48"/>
      <c r="V838" s="48"/>
      <c r="W838" s="48"/>
      <c r="X838" s="31">
        <f t="shared" ref="X838" si="410">T838*W838</f>
        <v>0</v>
      </c>
      <c r="Z838" s="174" t="s">
        <v>1480</v>
      </c>
      <c r="AA838" s="31">
        <f t="shared" ref="AA838" si="411">SUMIF(Z838,"Y",K838)*W838</f>
        <v>0</v>
      </c>
      <c r="AB838" s="31"/>
      <c r="AC838" s="31">
        <f t="shared" ref="AC838" si="412">(I838-AA838)*COUNTIF(AK838:AT838,"L")</f>
        <v>0</v>
      </c>
      <c r="AD838" s="31"/>
      <c r="AE838" s="31"/>
      <c r="AF838" s="31">
        <f>IFERROR(COUNTIF(AK675:AT675,"S")/(COUNTIF(AK675:AT675,"V")+COUNTIF(AK675:AT675,"S")),0)</f>
        <v>0</v>
      </c>
      <c r="AG838" s="31">
        <f t="shared" ref="AG838" si="413">(X838-AA838-AC838)*AF838</f>
        <v>0</v>
      </c>
      <c r="AH838" s="31"/>
      <c r="AI838" s="31">
        <f t="shared" ref="AI838" si="414">COUNTIF(AK838:AT838,"V")</f>
        <v>0</v>
      </c>
      <c r="AJ838" s="31">
        <f t="shared" ref="AJ838" si="415">X838-AA838-AC838-AG838</f>
        <v>0</v>
      </c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</row>
    <row r="839" spans="2:49" s="306" customFormat="1" ht="13" outlineLevel="1">
      <c r="B839" s="490" t="s">
        <v>2339</v>
      </c>
      <c r="C839" s="538" t="s">
        <v>391</v>
      </c>
      <c r="D839" s="24" t="s">
        <v>2722</v>
      </c>
      <c r="E839" s="538" t="s">
        <v>31</v>
      </c>
      <c r="F839" s="460">
        <v>43343</v>
      </c>
      <c r="G839" s="538" t="s">
        <v>12</v>
      </c>
      <c r="H839" s="46" t="s">
        <v>2338</v>
      </c>
      <c r="I839" s="71">
        <v>15</v>
      </c>
      <c r="J839" s="71">
        <v>5</v>
      </c>
      <c r="K839" s="255">
        <v>0</v>
      </c>
      <c r="L839" s="174" t="s">
        <v>1176</v>
      </c>
      <c r="M839" s="174" t="s">
        <v>1176</v>
      </c>
      <c r="N839" s="31" t="s">
        <v>1693</v>
      </c>
      <c r="O839" s="174" t="s">
        <v>1176</v>
      </c>
      <c r="P839" s="31" t="s">
        <v>1698</v>
      </c>
      <c r="Q839" s="174" t="s">
        <v>1983</v>
      </c>
      <c r="R839" s="541" t="s">
        <v>1261</v>
      </c>
      <c r="S839" s="48"/>
      <c r="T839" s="31">
        <f t="shared" si="402"/>
        <v>0</v>
      </c>
      <c r="U839" s="615"/>
      <c r="V839" s="615"/>
      <c r="W839" s="48"/>
      <c r="X839" s="31">
        <f t="shared" si="403"/>
        <v>0</v>
      </c>
      <c r="Z839" s="174" t="s">
        <v>1480</v>
      </c>
      <c r="AA839" s="31">
        <f t="shared" si="408"/>
        <v>0</v>
      </c>
      <c r="AB839" s="31"/>
      <c r="AC839" s="31">
        <f t="shared" si="404"/>
        <v>0</v>
      </c>
      <c r="AD839" s="31"/>
      <c r="AE839" s="31"/>
      <c r="AF839" s="31">
        <f>IFERROR(COUNTIF(AK675:AT675,"S")/(COUNTIF(AK675:AT675,"V")+COUNTIF(AK675:AT675,"S")),0)</f>
        <v>0</v>
      </c>
      <c r="AG839" s="31">
        <f t="shared" si="405"/>
        <v>0</v>
      </c>
      <c r="AH839" s="31"/>
      <c r="AI839" s="31">
        <f t="shared" si="406"/>
        <v>0</v>
      </c>
      <c r="AJ839" s="31">
        <f t="shared" si="407"/>
        <v>0</v>
      </c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</row>
    <row r="840" spans="2:49" s="306" customFormat="1" ht="13" outlineLevel="1">
      <c r="B840" s="491"/>
      <c r="C840" s="539"/>
      <c r="D840" s="24" t="s">
        <v>391</v>
      </c>
      <c r="E840" s="539"/>
      <c r="F840" s="461"/>
      <c r="G840" s="539"/>
      <c r="H840" s="46" t="s">
        <v>2338</v>
      </c>
      <c r="I840" s="71">
        <v>10</v>
      </c>
      <c r="J840" s="71">
        <v>510</v>
      </c>
      <c r="K840" s="255">
        <v>10</v>
      </c>
      <c r="L840" s="174" t="s">
        <v>1176</v>
      </c>
      <c r="M840" s="174" t="s">
        <v>1176</v>
      </c>
      <c r="N840" s="31" t="s">
        <v>1140</v>
      </c>
      <c r="O840" s="174" t="s">
        <v>1176</v>
      </c>
      <c r="P840" s="31" t="s">
        <v>1140</v>
      </c>
      <c r="Q840" s="174" t="s">
        <v>1176</v>
      </c>
      <c r="R840" s="542"/>
      <c r="S840" s="48"/>
      <c r="T840" s="31">
        <f t="shared" ref="T840" si="416">SUMIF(S840,"Y",I840)</f>
        <v>0</v>
      </c>
      <c r="U840" s="616"/>
      <c r="V840" s="616"/>
      <c r="W840" s="48"/>
      <c r="X840" s="31">
        <f t="shared" ref="X840" si="417">T840*W840</f>
        <v>0</v>
      </c>
      <c r="Z840" s="174" t="s">
        <v>1480</v>
      </c>
      <c r="AA840" s="31">
        <f t="shared" ref="AA840" si="418">SUMIF(Z840,"Y",K840)*W840</f>
        <v>0</v>
      </c>
      <c r="AB840" s="31"/>
      <c r="AC840" s="31">
        <f t="shared" ref="AC840" si="419">(I840-AA840)*COUNTIF(AK840:AT840,"L")</f>
        <v>0</v>
      </c>
      <c r="AD840" s="31"/>
      <c r="AE840" s="31"/>
      <c r="AF840" s="31">
        <f>IFERROR(COUNTIF(AK676:AT676,"S")/(COUNTIF(AK676:AT676,"V")+COUNTIF(AK676:AT676,"S")),0)</f>
        <v>0</v>
      </c>
      <c r="AG840" s="31">
        <f t="shared" ref="AG840" si="420">(X840-AA840-AC840)*AF840</f>
        <v>0</v>
      </c>
      <c r="AH840" s="31"/>
      <c r="AI840" s="31">
        <f t="shared" ref="AI840" si="421">COUNTIF(AK840:AT840,"V")</f>
        <v>0</v>
      </c>
      <c r="AJ840" s="31">
        <f t="shared" ref="AJ840" si="422">X840-AA840-AC840-AG840</f>
        <v>0</v>
      </c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</row>
    <row r="841" spans="2:49" s="306" customFormat="1" ht="13" outlineLevel="1">
      <c r="B841" s="492"/>
      <c r="C841" s="540"/>
      <c r="D841" s="24" t="s">
        <v>2340</v>
      </c>
      <c r="E841" s="540"/>
      <c r="F841" s="462"/>
      <c r="G841" s="540"/>
      <c r="H841" s="46" t="s">
        <v>2338</v>
      </c>
      <c r="I841" s="71">
        <v>10</v>
      </c>
      <c r="J841" s="71">
        <v>200</v>
      </c>
      <c r="K841" s="255">
        <v>10</v>
      </c>
      <c r="L841" s="174" t="s">
        <v>1839</v>
      </c>
      <c r="M841" s="174" t="s">
        <v>1176</v>
      </c>
      <c r="N841" s="31" t="s">
        <v>1142</v>
      </c>
      <c r="O841" s="174" t="s">
        <v>1983</v>
      </c>
      <c r="P841" s="31" t="s">
        <v>1142</v>
      </c>
      <c r="Q841" s="174" t="s">
        <v>1142</v>
      </c>
      <c r="R841" s="543"/>
      <c r="S841" s="48"/>
      <c r="T841" s="31">
        <f t="shared" si="402"/>
        <v>0</v>
      </c>
      <c r="U841" s="617"/>
      <c r="V841" s="617"/>
      <c r="W841" s="48"/>
      <c r="X841" s="31">
        <f t="shared" si="403"/>
        <v>0</v>
      </c>
      <c r="Z841" s="174"/>
      <c r="AA841" s="31">
        <f t="shared" si="408"/>
        <v>0</v>
      </c>
      <c r="AB841" s="31"/>
      <c r="AC841" s="31">
        <f t="shared" si="404"/>
        <v>0</v>
      </c>
      <c r="AD841" s="31"/>
      <c r="AE841" s="31"/>
      <c r="AF841" s="31">
        <f>IFERROR(COUNTIF(AK676:AT676,"S")/(COUNTIF(AK676:AT676,"V")+COUNTIF(AK676:AT676,"S")),0)</f>
        <v>0</v>
      </c>
      <c r="AG841" s="31">
        <f t="shared" si="405"/>
        <v>0</v>
      </c>
      <c r="AH841" s="31"/>
      <c r="AI841" s="31">
        <f t="shared" si="406"/>
        <v>0</v>
      </c>
      <c r="AJ841" s="31">
        <f t="shared" si="407"/>
        <v>0</v>
      </c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</row>
    <row r="842" spans="2:49" s="306" customFormat="1" ht="13" outlineLevel="1">
      <c r="B842" s="490" t="s">
        <v>2341</v>
      </c>
      <c r="C842" s="538" t="s">
        <v>400</v>
      </c>
      <c r="D842" s="24" t="s">
        <v>2722</v>
      </c>
      <c r="E842" s="541" t="s">
        <v>1923</v>
      </c>
      <c r="F842" s="460">
        <v>43343</v>
      </c>
      <c r="G842" s="541" t="s">
        <v>1395</v>
      </c>
      <c r="H842" s="46" t="s">
        <v>13</v>
      </c>
      <c r="I842" s="72">
        <v>15</v>
      </c>
      <c r="J842" s="72">
        <v>5</v>
      </c>
      <c r="K842" s="255">
        <v>0</v>
      </c>
      <c r="L842" s="31" t="s">
        <v>1703</v>
      </c>
      <c r="M842" s="31" t="s">
        <v>1155</v>
      </c>
      <c r="N842" s="31" t="s">
        <v>1698</v>
      </c>
      <c r="O842" s="31" t="s">
        <v>1695</v>
      </c>
      <c r="P842" s="31" t="s">
        <v>1142</v>
      </c>
      <c r="Q842" s="31" t="s">
        <v>1155</v>
      </c>
      <c r="R842" s="541" t="s">
        <v>2343</v>
      </c>
      <c r="S842" s="48" t="s">
        <v>1480</v>
      </c>
      <c r="T842" s="31">
        <f t="shared" si="402"/>
        <v>15</v>
      </c>
      <c r="U842" s="615"/>
      <c r="V842" s="615"/>
      <c r="W842" s="48"/>
      <c r="X842" s="31">
        <f t="shared" si="403"/>
        <v>0</v>
      </c>
      <c r="Z842" s="174" t="s">
        <v>2344</v>
      </c>
      <c r="AA842" s="31">
        <f t="shared" si="408"/>
        <v>0</v>
      </c>
      <c r="AB842" s="31"/>
      <c r="AC842" s="31">
        <f t="shared" si="404"/>
        <v>0</v>
      </c>
      <c r="AD842" s="31"/>
      <c r="AE842" s="31"/>
      <c r="AF842" s="31">
        <f>IFERROR(COUNTIF(AK677:AT677,"S")/(COUNTIF(AK677:AT677,"V")+COUNTIF(AK677:AT677,"S")),0)</f>
        <v>0</v>
      </c>
      <c r="AG842" s="31">
        <f t="shared" si="405"/>
        <v>0</v>
      </c>
      <c r="AH842" s="31"/>
      <c r="AI842" s="31">
        <f t="shared" si="406"/>
        <v>0</v>
      </c>
      <c r="AJ842" s="31">
        <f t="shared" si="407"/>
        <v>0</v>
      </c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</row>
    <row r="843" spans="2:49" s="306" customFormat="1" ht="13" outlineLevel="1">
      <c r="B843" s="491"/>
      <c r="C843" s="539"/>
      <c r="D843" s="24" t="s">
        <v>2342</v>
      </c>
      <c r="E843" s="542"/>
      <c r="F843" s="461"/>
      <c r="G843" s="542"/>
      <c r="H843" s="46" t="s">
        <v>13</v>
      </c>
      <c r="I843" s="72">
        <v>15</v>
      </c>
      <c r="J843" s="72">
        <v>90</v>
      </c>
      <c r="K843" s="255">
        <v>15</v>
      </c>
      <c r="L843" s="31" t="s">
        <v>1139</v>
      </c>
      <c r="M843" s="31" t="s">
        <v>1139</v>
      </c>
      <c r="N843" s="31" t="s">
        <v>1140</v>
      </c>
      <c r="O843" s="31" t="s">
        <v>1139</v>
      </c>
      <c r="P843" s="31" t="s">
        <v>1140</v>
      </c>
      <c r="Q843" s="31" t="s">
        <v>1139</v>
      </c>
      <c r="R843" s="542"/>
      <c r="S843" s="48" t="s">
        <v>1480</v>
      </c>
      <c r="T843" s="31">
        <f t="shared" ref="T843" si="423">SUMIF(S843,"Y",I843)</f>
        <v>15</v>
      </c>
      <c r="U843" s="616"/>
      <c r="V843" s="616"/>
      <c r="W843" s="48"/>
      <c r="X843" s="31">
        <f t="shared" ref="X843" si="424">T843*W843</f>
        <v>0</v>
      </c>
      <c r="Z843" s="174" t="s">
        <v>1480</v>
      </c>
      <c r="AA843" s="31">
        <f t="shared" ref="AA843" si="425">SUMIF(Z843,"Y",K843)*W843</f>
        <v>0</v>
      </c>
      <c r="AB843" s="31"/>
      <c r="AC843" s="31">
        <f t="shared" ref="AC843" si="426">(I843-AA843)*COUNTIF(AK843:AT843,"L")</f>
        <v>0</v>
      </c>
      <c r="AD843" s="31"/>
      <c r="AE843" s="31"/>
      <c r="AF843" s="31">
        <f>IFERROR(COUNTIF(AK678:AT678,"S")/(COUNTIF(AK678:AT678,"V")+COUNTIF(AK678:AT678,"S")),0)</f>
        <v>0</v>
      </c>
      <c r="AG843" s="31">
        <f t="shared" ref="AG843" si="427">(X843-AA843-AC843)*AF843</f>
        <v>0</v>
      </c>
      <c r="AH843" s="31"/>
      <c r="AI843" s="31">
        <f t="shared" ref="AI843" si="428">COUNTIF(AK843:AT843,"V")</f>
        <v>0</v>
      </c>
      <c r="AJ843" s="31">
        <f t="shared" ref="AJ843" si="429">X843-AA843-AC843-AG843</f>
        <v>0</v>
      </c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</row>
    <row r="844" spans="2:49" s="306" customFormat="1" ht="13" outlineLevel="1">
      <c r="B844" s="492"/>
      <c r="C844" s="540"/>
      <c r="D844" s="24" t="s">
        <v>2345</v>
      </c>
      <c r="E844" s="543"/>
      <c r="F844" s="462"/>
      <c r="G844" s="543"/>
      <c r="H844" s="46" t="s">
        <v>24</v>
      </c>
      <c r="I844" s="72">
        <v>15</v>
      </c>
      <c r="J844" s="72">
        <v>90</v>
      </c>
      <c r="K844" s="255">
        <v>15</v>
      </c>
      <c r="L844" s="31" t="s">
        <v>1155</v>
      </c>
      <c r="M844" s="31" t="s">
        <v>1155</v>
      </c>
      <c r="N844" s="31" t="s">
        <v>1708</v>
      </c>
      <c r="O844" s="31" t="s">
        <v>1691</v>
      </c>
      <c r="P844" s="31" t="s">
        <v>1761</v>
      </c>
      <c r="Q844" s="31" t="s">
        <v>1693</v>
      </c>
      <c r="R844" s="543"/>
      <c r="S844" s="48"/>
      <c r="T844" s="31">
        <f t="shared" si="402"/>
        <v>0</v>
      </c>
      <c r="U844" s="617"/>
      <c r="V844" s="617"/>
      <c r="W844" s="48"/>
      <c r="X844" s="31">
        <f t="shared" si="403"/>
        <v>0</v>
      </c>
      <c r="Z844" s="174"/>
      <c r="AA844" s="31">
        <f t="shared" si="408"/>
        <v>0</v>
      </c>
      <c r="AB844" s="31"/>
      <c r="AC844" s="31">
        <f t="shared" si="404"/>
        <v>0</v>
      </c>
      <c r="AD844" s="31"/>
      <c r="AE844" s="31"/>
      <c r="AF844" s="31">
        <f t="shared" ref="AF844:AF853" si="430">IFERROR(COUNTIF(AK678:AT678,"S")/(COUNTIF(AK678:AT678,"V")+COUNTIF(AK678:AT678,"S")),0)</f>
        <v>0</v>
      </c>
      <c r="AG844" s="31">
        <f t="shared" si="405"/>
        <v>0</v>
      </c>
      <c r="AH844" s="31"/>
      <c r="AI844" s="31">
        <f t="shared" si="406"/>
        <v>0</v>
      </c>
      <c r="AJ844" s="31">
        <f t="shared" si="407"/>
        <v>0</v>
      </c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</row>
    <row r="845" spans="2:49" s="306" customFormat="1" ht="13" outlineLevel="1">
      <c r="B845" s="490" t="s">
        <v>2346</v>
      </c>
      <c r="C845" s="538" t="s">
        <v>1411</v>
      </c>
      <c r="D845" s="24" t="s">
        <v>2686</v>
      </c>
      <c r="E845" s="541" t="s">
        <v>2850</v>
      </c>
      <c r="F845" s="460">
        <v>43542</v>
      </c>
      <c r="G845" s="541" t="s">
        <v>1395</v>
      </c>
      <c r="H845" s="46" t="s">
        <v>13</v>
      </c>
      <c r="I845" s="72">
        <v>15</v>
      </c>
      <c r="J845" s="72">
        <v>5</v>
      </c>
      <c r="K845" s="255">
        <v>15</v>
      </c>
      <c r="L845" s="31" t="s">
        <v>1695</v>
      </c>
      <c r="M845" s="31" t="s">
        <v>1691</v>
      </c>
      <c r="N845" s="31" t="s">
        <v>1761</v>
      </c>
      <c r="O845" s="31" t="s">
        <v>1703</v>
      </c>
      <c r="P845" s="31" t="s">
        <v>1708</v>
      </c>
      <c r="Q845" s="31" t="s">
        <v>1155</v>
      </c>
      <c r="R845" s="541" t="s">
        <v>1261</v>
      </c>
      <c r="S845" s="48"/>
      <c r="T845" s="31">
        <f t="shared" si="402"/>
        <v>0</v>
      </c>
      <c r="U845" s="615"/>
      <c r="V845" s="615"/>
      <c r="W845" s="48"/>
      <c r="X845" s="31">
        <f t="shared" si="403"/>
        <v>0</v>
      </c>
      <c r="Z845" s="174" t="s">
        <v>1480</v>
      </c>
      <c r="AA845" s="31">
        <f t="shared" si="408"/>
        <v>0</v>
      </c>
      <c r="AB845" s="31"/>
      <c r="AC845" s="31">
        <f t="shared" si="404"/>
        <v>0</v>
      </c>
      <c r="AD845" s="31"/>
      <c r="AE845" s="31"/>
      <c r="AF845" s="31">
        <f t="shared" si="430"/>
        <v>0</v>
      </c>
      <c r="AG845" s="31">
        <f t="shared" si="405"/>
        <v>0</v>
      </c>
      <c r="AH845" s="31"/>
      <c r="AI845" s="31">
        <f t="shared" si="406"/>
        <v>0</v>
      </c>
      <c r="AJ845" s="31">
        <f t="shared" si="407"/>
        <v>0</v>
      </c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</row>
    <row r="846" spans="2:49" s="306" customFormat="1" ht="26" outlineLevel="1">
      <c r="B846" s="491"/>
      <c r="C846" s="539"/>
      <c r="D846" s="24" t="s">
        <v>2347</v>
      </c>
      <c r="E846" s="542"/>
      <c r="F846" s="461"/>
      <c r="G846" s="542"/>
      <c r="H846" s="46" t="s">
        <v>13</v>
      </c>
      <c r="I846" s="72">
        <v>10</v>
      </c>
      <c r="J846" s="72">
        <v>70</v>
      </c>
      <c r="K846" s="255">
        <v>10</v>
      </c>
      <c r="L846" s="31" t="s">
        <v>1139</v>
      </c>
      <c r="M846" s="31" t="s">
        <v>1139</v>
      </c>
      <c r="N846" s="31" t="s">
        <v>1140</v>
      </c>
      <c r="O846" s="31" t="s">
        <v>1139</v>
      </c>
      <c r="P846" s="31" t="s">
        <v>1140</v>
      </c>
      <c r="Q846" s="31" t="s">
        <v>1139</v>
      </c>
      <c r="R846" s="542"/>
      <c r="S846" s="48"/>
      <c r="T846" s="31">
        <f t="shared" ref="T846" si="431">SUMIF(S846,"Y",I846)</f>
        <v>0</v>
      </c>
      <c r="U846" s="616"/>
      <c r="V846" s="616"/>
      <c r="W846" s="48"/>
      <c r="X846" s="31">
        <f t="shared" ref="X846" si="432">T846*W846</f>
        <v>0</v>
      </c>
      <c r="Z846" s="174" t="s">
        <v>1480</v>
      </c>
      <c r="AA846" s="31">
        <f t="shared" ref="AA846" si="433">SUMIF(Z846,"Y",K846)*W846</f>
        <v>0</v>
      </c>
      <c r="AB846" s="31"/>
      <c r="AC846" s="31">
        <f t="shared" ref="AC846" si="434">(I846-AA846)*COUNTIF(AK846:AT846,"L")</f>
        <v>0</v>
      </c>
      <c r="AD846" s="31"/>
      <c r="AE846" s="31"/>
      <c r="AF846" s="31">
        <f t="shared" si="430"/>
        <v>0</v>
      </c>
      <c r="AG846" s="31">
        <f t="shared" ref="AG846" si="435">(X846-AA846-AC846)*AF846</f>
        <v>0</v>
      </c>
      <c r="AH846" s="31"/>
      <c r="AI846" s="31">
        <f t="shared" ref="AI846" si="436">COUNTIF(AK846:AT846,"V")</f>
        <v>0</v>
      </c>
      <c r="AJ846" s="31">
        <f t="shared" ref="AJ846" si="437">X846-AA846-AC846-AG846</f>
        <v>0</v>
      </c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</row>
    <row r="847" spans="2:49" s="306" customFormat="1" ht="26" outlineLevel="1">
      <c r="B847" s="492"/>
      <c r="C847" s="540"/>
      <c r="D847" s="24" t="s">
        <v>2348</v>
      </c>
      <c r="E847" s="543"/>
      <c r="F847" s="462"/>
      <c r="G847" s="543"/>
      <c r="H847" s="46" t="s">
        <v>24</v>
      </c>
      <c r="I847" s="72">
        <v>10</v>
      </c>
      <c r="J847" s="72">
        <v>50</v>
      </c>
      <c r="K847" s="255">
        <v>10</v>
      </c>
      <c r="L847" s="31" t="s">
        <v>1155</v>
      </c>
      <c r="M847" s="31" t="s">
        <v>1155</v>
      </c>
      <c r="N847" s="31" t="s">
        <v>1142</v>
      </c>
      <c r="O847" s="31" t="s">
        <v>1695</v>
      </c>
      <c r="P847" s="31" t="s">
        <v>1698</v>
      </c>
      <c r="Q847" s="31" t="s">
        <v>1761</v>
      </c>
      <c r="R847" s="543"/>
      <c r="S847" s="48"/>
      <c r="T847" s="31">
        <f t="shared" si="402"/>
        <v>0</v>
      </c>
      <c r="U847" s="617"/>
      <c r="V847" s="617"/>
      <c r="W847" s="48"/>
      <c r="X847" s="31">
        <f t="shared" si="403"/>
        <v>0</v>
      </c>
      <c r="Z847" s="174"/>
      <c r="AA847" s="31">
        <f t="shared" si="408"/>
        <v>0</v>
      </c>
      <c r="AB847" s="31"/>
      <c r="AC847" s="31">
        <f t="shared" si="404"/>
        <v>0</v>
      </c>
      <c r="AD847" s="31"/>
      <c r="AE847" s="31"/>
      <c r="AF847" s="31">
        <f t="shared" si="430"/>
        <v>0</v>
      </c>
      <c r="AG847" s="31">
        <f t="shared" si="405"/>
        <v>0</v>
      </c>
      <c r="AH847" s="31"/>
      <c r="AI847" s="31">
        <f t="shared" si="406"/>
        <v>0</v>
      </c>
      <c r="AJ847" s="31">
        <f t="shared" si="407"/>
        <v>0</v>
      </c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</row>
    <row r="848" spans="2:49" s="306" customFormat="1" ht="13" outlineLevel="1">
      <c r="B848" s="490" t="s">
        <v>404</v>
      </c>
      <c r="C848" s="541" t="s">
        <v>2349</v>
      </c>
      <c r="D848" s="24" t="s">
        <v>2686</v>
      </c>
      <c r="E848" s="541" t="s">
        <v>2334</v>
      </c>
      <c r="F848" s="446">
        <v>43542</v>
      </c>
      <c r="G848" s="541" t="s">
        <v>1395</v>
      </c>
      <c r="H848" s="46" t="s">
        <v>13</v>
      </c>
      <c r="I848" s="72">
        <v>15</v>
      </c>
      <c r="J848" s="72">
        <v>5</v>
      </c>
      <c r="K848" s="255">
        <v>15</v>
      </c>
      <c r="L848" s="31" t="s">
        <v>1695</v>
      </c>
      <c r="M848" s="31" t="s">
        <v>1691</v>
      </c>
      <c r="N848" s="31" t="s">
        <v>1761</v>
      </c>
      <c r="O848" s="31" t="s">
        <v>1703</v>
      </c>
      <c r="P848" s="31" t="s">
        <v>1708</v>
      </c>
      <c r="Q848" s="31" t="s">
        <v>1155</v>
      </c>
      <c r="R848" s="541" t="s">
        <v>1261</v>
      </c>
      <c r="S848" s="48"/>
      <c r="T848" s="31">
        <f t="shared" si="402"/>
        <v>0</v>
      </c>
      <c r="U848" s="615"/>
      <c r="V848" s="615"/>
      <c r="W848" s="48"/>
      <c r="X848" s="31">
        <f t="shared" si="403"/>
        <v>0</v>
      </c>
      <c r="Z848" s="174" t="s">
        <v>2287</v>
      </c>
      <c r="AA848" s="31">
        <f t="shared" si="408"/>
        <v>0</v>
      </c>
      <c r="AB848" s="31"/>
      <c r="AC848" s="31">
        <f t="shared" si="404"/>
        <v>0</v>
      </c>
      <c r="AD848" s="31"/>
      <c r="AE848" s="31"/>
      <c r="AF848" s="31">
        <f t="shared" si="430"/>
        <v>0</v>
      </c>
      <c r="AG848" s="31">
        <f t="shared" si="405"/>
        <v>0</v>
      </c>
      <c r="AH848" s="31"/>
      <c r="AI848" s="31">
        <f t="shared" si="406"/>
        <v>0</v>
      </c>
      <c r="AJ848" s="31">
        <f t="shared" si="407"/>
        <v>0</v>
      </c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</row>
    <row r="849" spans="2:49" s="306" customFormat="1" ht="26" outlineLevel="1">
      <c r="B849" s="491"/>
      <c r="C849" s="542"/>
      <c r="D849" s="24" t="s">
        <v>2350</v>
      </c>
      <c r="E849" s="542"/>
      <c r="F849" s="497"/>
      <c r="G849" s="542"/>
      <c r="H849" s="46" t="s">
        <v>24</v>
      </c>
      <c r="I849" s="72">
        <v>12</v>
      </c>
      <c r="J849" s="72">
        <v>18</v>
      </c>
      <c r="K849" s="255">
        <v>12</v>
      </c>
      <c r="L849" s="31" t="s">
        <v>1155</v>
      </c>
      <c r="M849" s="31" t="s">
        <v>1155</v>
      </c>
      <c r="N849" s="31" t="s">
        <v>1142</v>
      </c>
      <c r="O849" s="31" t="s">
        <v>1695</v>
      </c>
      <c r="P849" s="31" t="s">
        <v>1698</v>
      </c>
      <c r="Q849" s="31" t="s">
        <v>1761</v>
      </c>
      <c r="R849" s="542"/>
      <c r="S849" s="48"/>
      <c r="T849" s="31">
        <f t="shared" si="402"/>
        <v>0</v>
      </c>
      <c r="U849" s="616"/>
      <c r="V849" s="616"/>
      <c r="W849" s="48"/>
      <c r="X849" s="31">
        <f t="shared" si="403"/>
        <v>0</v>
      </c>
      <c r="Z849" s="174"/>
      <c r="AA849" s="31">
        <f t="shared" si="408"/>
        <v>0</v>
      </c>
      <c r="AB849" s="31"/>
      <c r="AC849" s="31">
        <f t="shared" si="404"/>
        <v>0</v>
      </c>
      <c r="AD849" s="31"/>
      <c r="AE849" s="31"/>
      <c r="AF849" s="31">
        <f t="shared" si="430"/>
        <v>0</v>
      </c>
      <c r="AG849" s="31">
        <f t="shared" si="405"/>
        <v>0</v>
      </c>
      <c r="AH849" s="31"/>
      <c r="AI849" s="31">
        <f t="shared" si="406"/>
        <v>0</v>
      </c>
      <c r="AJ849" s="31">
        <f t="shared" si="407"/>
        <v>0</v>
      </c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</row>
    <row r="850" spans="2:49" s="306" customFormat="1" ht="26" outlineLevel="1">
      <c r="B850" s="491"/>
      <c r="C850" s="542"/>
      <c r="D850" s="24" t="s">
        <v>2351</v>
      </c>
      <c r="E850" s="542"/>
      <c r="F850" s="497"/>
      <c r="G850" s="542"/>
      <c r="H850" s="46" t="s">
        <v>13</v>
      </c>
      <c r="I850" s="72">
        <v>12</v>
      </c>
      <c r="J850" s="72">
        <v>18</v>
      </c>
      <c r="K850" s="255">
        <v>10.200000000000001</v>
      </c>
      <c r="L850" s="31" t="s">
        <v>1155</v>
      </c>
      <c r="M850" s="31" t="s">
        <v>1155</v>
      </c>
      <c r="N850" s="31" t="s">
        <v>1142</v>
      </c>
      <c r="O850" s="31" t="s">
        <v>1695</v>
      </c>
      <c r="P850" s="31" t="s">
        <v>1698</v>
      </c>
      <c r="Q850" s="31" t="s">
        <v>1759</v>
      </c>
      <c r="R850" s="542"/>
      <c r="S850" s="48"/>
      <c r="T850" s="31">
        <f t="shared" si="402"/>
        <v>0</v>
      </c>
      <c r="U850" s="616"/>
      <c r="V850" s="616"/>
      <c r="W850" s="48"/>
      <c r="X850" s="31">
        <f t="shared" si="403"/>
        <v>0</v>
      </c>
      <c r="Z850" s="174"/>
      <c r="AA850" s="31">
        <f t="shared" si="408"/>
        <v>0</v>
      </c>
      <c r="AB850" s="31"/>
      <c r="AC850" s="31">
        <f t="shared" si="404"/>
        <v>0</v>
      </c>
      <c r="AD850" s="31"/>
      <c r="AE850" s="31"/>
      <c r="AF850" s="31">
        <f t="shared" si="430"/>
        <v>0</v>
      </c>
      <c r="AG850" s="31">
        <f t="shared" si="405"/>
        <v>0</v>
      </c>
      <c r="AH850" s="31"/>
      <c r="AI850" s="31">
        <f t="shared" si="406"/>
        <v>0</v>
      </c>
      <c r="AJ850" s="31">
        <f t="shared" si="407"/>
        <v>0</v>
      </c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</row>
    <row r="851" spans="2:49" s="306" customFormat="1" ht="26" outlineLevel="1">
      <c r="B851" s="491"/>
      <c r="C851" s="542"/>
      <c r="D851" s="24" t="s">
        <v>2352</v>
      </c>
      <c r="E851" s="542"/>
      <c r="F851" s="497"/>
      <c r="G851" s="542"/>
      <c r="H851" s="46" t="s">
        <v>24</v>
      </c>
      <c r="I851" s="72">
        <v>12</v>
      </c>
      <c r="J851" s="72">
        <v>18</v>
      </c>
      <c r="K851" s="255">
        <v>10.200000000000001</v>
      </c>
      <c r="L851" s="31" t="s">
        <v>1155</v>
      </c>
      <c r="M851" s="31" t="s">
        <v>1155</v>
      </c>
      <c r="N851" s="31" t="s">
        <v>1142</v>
      </c>
      <c r="O851" s="31" t="s">
        <v>1695</v>
      </c>
      <c r="P851" s="31" t="s">
        <v>1698</v>
      </c>
      <c r="Q851" s="31" t="s">
        <v>1761</v>
      </c>
      <c r="R851" s="542"/>
      <c r="S851" s="48"/>
      <c r="T851" s="31">
        <f t="shared" si="402"/>
        <v>0</v>
      </c>
      <c r="U851" s="616"/>
      <c r="V851" s="616"/>
      <c r="W851" s="48"/>
      <c r="X851" s="31">
        <f t="shared" si="403"/>
        <v>0</v>
      </c>
      <c r="Z851" s="174"/>
      <c r="AA851" s="31">
        <f t="shared" si="408"/>
        <v>0</v>
      </c>
      <c r="AB851" s="31"/>
      <c r="AC851" s="31">
        <f t="shared" si="404"/>
        <v>0</v>
      </c>
      <c r="AD851" s="31"/>
      <c r="AE851" s="31"/>
      <c r="AF851" s="31">
        <f t="shared" si="430"/>
        <v>0</v>
      </c>
      <c r="AG851" s="31">
        <f t="shared" si="405"/>
        <v>0</v>
      </c>
      <c r="AH851" s="31"/>
      <c r="AI851" s="31">
        <f t="shared" si="406"/>
        <v>0</v>
      </c>
      <c r="AJ851" s="31">
        <f t="shared" si="407"/>
        <v>0</v>
      </c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</row>
    <row r="852" spans="2:49" s="306" customFormat="1" ht="26" outlineLevel="1">
      <c r="B852" s="491"/>
      <c r="C852" s="542"/>
      <c r="D852" s="24" t="s">
        <v>2353</v>
      </c>
      <c r="E852" s="542"/>
      <c r="F852" s="497"/>
      <c r="G852" s="542"/>
      <c r="H852" s="46" t="s">
        <v>13</v>
      </c>
      <c r="I852" s="72">
        <v>12</v>
      </c>
      <c r="J852" s="72">
        <v>18</v>
      </c>
      <c r="K852" s="255">
        <v>10.200000000000001</v>
      </c>
      <c r="L852" s="31" t="s">
        <v>1155</v>
      </c>
      <c r="M852" s="31" t="s">
        <v>1155</v>
      </c>
      <c r="N852" s="31" t="s">
        <v>1142</v>
      </c>
      <c r="O852" s="31" t="s">
        <v>1695</v>
      </c>
      <c r="P852" s="31" t="s">
        <v>1698</v>
      </c>
      <c r="Q852" s="31" t="s">
        <v>1759</v>
      </c>
      <c r="R852" s="542"/>
      <c r="S852" s="48"/>
      <c r="T852" s="31">
        <f t="shared" si="402"/>
        <v>0</v>
      </c>
      <c r="U852" s="616"/>
      <c r="V852" s="616"/>
      <c r="W852" s="48"/>
      <c r="X852" s="31">
        <f t="shared" si="403"/>
        <v>0</v>
      </c>
      <c r="Z852" s="174"/>
      <c r="AA852" s="31">
        <f t="shared" si="408"/>
        <v>0</v>
      </c>
      <c r="AB852" s="31"/>
      <c r="AC852" s="31">
        <f t="shared" si="404"/>
        <v>0</v>
      </c>
      <c r="AD852" s="31"/>
      <c r="AE852" s="31"/>
      <c r="AF852" s="31">
        <f t="shared" si="430"/>
        <v>0</v>
      </c>
      <c r="AG852" s="31">
        <f t="shared" si="405"/>
        <v>0</v>
      </c>
      <c r="AH852" s="31"/>
      <c r="AI852" s="31">
        <f t="shared" si="406"/>
        <v>0</v>
      </c>
      <c r="AJ852" s="31">
        <f t="shared" si="407"/>
        <v>0</v>
      </c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</row>
    <row r="853" spans="2:49" s="306" customFormat="1" ht="26" outlineLevel="1">
      <c r="B853" s="491"/>
      <c r="C853" s="542"/>
      <c r="D853" s="24" t="s">
        <v>2354</v>
      </c>
      <c r="E853" s="542"/>
      <c r="F853" s="497"/>
      <c r="G853" s="542"/>
      <c r="H853" s="46" t="s">
        <v>13</v>
      </c>
      <c r="I853" s="72">
        <v>12</v>
      </c>
      <c r="J853" s="72">
        <v>18</v>
      </c>
      <c r="K853" s="255">
        <v>10.200000000000001</v>
      </c>
      <c r="L853" s="31" t="s">
        <v>1155</v>
      </c>
      <c r="M853" s="31" t="s">
        <v>1155</v>
      </c>
      <c r="N853" s="31" t="s">
        <v>1142</v>
      </c>
      <c r="O853" s="31" t="s">
        <v>1695</v>
      </c>
      <c r="P853" s="31" t="s">
        <v>1698</v>
      </c>
      <c r="Q853" s="31" t="s">
        <v>1761</v>
      </c>
      <c r="R853" s="542"/>
      <c r="S853" s="48"/>
      <c r="T853" s="31">
        <f t="shared" si="402"/>
        <v>0</v>
      </c>
      <c r="U853" s="616"/>
      <c r="V853" s="616"/>
      <c r="W853" s="48"/>
      <c r="X853" s="31">
        <f t="shared" si="403"/>
        <v>0</v>
      </c>
      <c r="Z853" s="174"/>
      <c r="AA853" s="31">
        <f t="shared" si="408"/>
        <v>0</v>
      </c>
      <c r="AB853" s="31"/>
      <c r="AC853" s="31">
        <f t="shared" si="404"/>
        <v>0</v>
      </c>
      <c r="AD853" s="31"/>
      <c r="AE853" s="31"/>
      <c r="AF853" s="31">
        <f t="shared" si="430"/>
        <v>0</v>
      </c>
      <c r="AG853" s="31">
        <f t="shared" si="405"/>
        <v>0</v>
      </c>
      <c r="AH853" s="31"/>
      <c r="AI853" s="31">
        <f t="shared" si="406"/>
        <v>0</v>
      </c>
      <c r="AJ853" s="31">
        <f t="shared" si="407"/>
        <v>0</v>
      </c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</row>
    <row r="854" spans="2:49" s="306" customFormat="1" ht="26" outlineLevel="1">
      <c r="B854" s="491"/>
      <c r="C854" s="542"/>
      <c r="D854" s="24" t="s">
        <v>2355</v>
      </c>
      <c r="E854" s="542"/>
      <c r="F854" s="497"/>
      <c r="G854" s="542"/>
      <c r="H854" s="46" t="s">
        <v>13</v>
      </c>
      <c r="I854" s="72">
        <v>12</v>
      </c>
      <c r="J854" s="72">
        <v>18</v>
      </c>
      <c r="K854" s="255">
        <v>10.200000000000001</v>
      </c>
      <c r="L854" s="31" t="s">
        <v>1155</v>
      </c>
      <c r="M854" s="31" t="s">
        <v>1155</v>
      </c>
      <c r="N854" s="31" t="s">
        <v>1142</v>
      </c>
      <c r="O854" s="31" t="s">
        <v>1695</v>
      </c>
      <c r="P854" s="31" t="s">
        <v>1698</v>
      </c>
      <c r="Q854" s="31" t="s">
        <v>1759</v>
      </c>
      <c r="R854" s="542"/>
      <c r="S854" s="48"/>
      <c r="T854" s="31">
        <f t="shared" si="402"/>
        <v>0</v>
      </c>
      <c r="U854" s="616"/>
      <c r="V854" s="616"/>
      <c r="W854" s="48"/>
      <c r="X854" s="31">
        <f t="shared" si="403"/>
        <v>0</v>
      </c>
      <c r="Z854" s="174"/>
      <c r="AA854" s="31">
        <f t="shared" si="408"/>
        <v>0</v>
      </c>
      <c r="AB854" s="31"/>
      <c r="AC854" s="31">
        <f t="shared" si="404"/>
        <v>0</v>
      </c>
      <c r="AD854" s="31"/>
      <c r="AE854" s="31"/>
      <c r="AF854" s="31">
        <f>IFERROR(COUNTIF(#REF!,"S")/(COUNTIF(#REF!,"V")+COUNTIF(#REF!,"S")),0)</f>
        <v>0</v>
      </c>
      <c r="AG854" s="31">
        <f t="shared" si="405"/>
        <v>0</v>
      </c>
      <c r="AH854" s="31"/>
      <c r="AI854" s="31">
        <f t="shared" si="406"/>
        <v>0</v>
      </c>
      <c r="AJ854" s="31">
        <f t="shared" si="407"/>
        <v>0</v>
      </c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</row>
    <row r="855" spans="2:49" s="306" customFormat="1" ht="26" outlineLevel="1">
      <c r="B855" s="491"/>
      <c r="C855" s="542"/>
      <c r="D855" s="24" t="s">
        <v>2356</v>
      </c>
      <c r="E855" s="542"/>
      <c r="F855" s="497"/>
      <c r="G855" s="542"/>
      <c r="H855" s="46" t="s">
        <v>24</v>
      </c>
      <c r="I855" s="72">
        <v>12</v>
      </c>
      <c r="J855" s="72">
        <v>18</v>
      </c>
      <c r="K855" s="255">
        <v>10.200000000000001</v>
      </c>
      <c r="L855" s="31" t="s">
        <v>1155</v>
      </c>
      <c r="M855" s="31" t="s">
        <v>1155</v>
      </c>
      <c r="N855" s="31" t="s">
        <v>1142</v>
      </c>
      <c r="O855" s="31" t="s">
        <v>1695</v>
      </c>
      <c r="P855" s="31" t="s">
        <v>1698</v>
      </c>
      <c r="Q855" s="31" t="s">
        <v>1761</v>
      </c>
      <c r="R855" s="542"/>
      <c r="S855" s="48"/>
      <c r="T855" s="31">
        <f t="shared" si="402"/>
        <v>0</v>
      </c>
      <c r="U855" s="616"/>
      <c r="V855" s="616"/>
      <c r="W855" s="48"/>
      <c r="X855" s="31">
        <f t="shared" si="403"/>
        <v>0</v>
      </c>
      <c r="Z855" s="174"/>
      <c r="AA855" s="31">
        <f t="shared" si="408"/>
        <v>0</v>
      </c>
      <c r="AB855" s="31"/>
      <c r="AC855" s="31">
        <f t="shared" si="404"/>
        <v>0</v>
      </c>
      <c r="AD855" s="31"/>
      <c r="AE855" s="31"/>
      <c r="AF855" s="31">
        <f>IFERROR(COUNTIF(#REF!,"S")/(COUNTIF(#REF!,"V")+COUNTIF(#REF!,"S")),0)</f>
        <v>0</v>
      </c>
      <c r="AG855" s="31">
        <f t="shared" si="405"/>
        <v>0</v>
      </c>
      <c r="AH855" s="31"/>
      <c r="AI855" s="31">
        <f t="shared" si="406"/>
        <v>0</v>
      </c>
      <c r="AJ855" s="31">
        <f t="shared" si="407"/>
        <v>0</v>
      </c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</row>
    <row r="856" spans="2:49" s="306" customFormat="1" ht="26" outlineLevel="1">
      <c r="B856" s="491"/>
      <c r="C856" s="542"/>
      <c r="D856" s="24" t="s">
        <v>2357</v>
      </c>
      <c r="E856" s="542"/>
      <c r="F856" s="497"/>
      <c r="G856" s="542"/>
      <c r="H856" s="46" t="s">
        <v>13</v>
      </c>
      <c r="I856" s="72">
        <v>12</v>
      </c>
      <c r="J856" s="72">
        <v>18</v>
      </c>
      <c r="K856" s="255">
        <v>10.200000000000001</v>
      </c>
      <c r="L856" s="31" t="s">
        <v>1155</v>
      </c>
      <c r="M856" s="31" t="s">
        <v>1155</v>
      </c>
      <c r="N856" s="31" t="s">
        <v>1142</v>
      </c>
      <c r="O856" s="31" t="s">
        <v>1695</v>
      </c>
      <c r="P856" s="31" t="s">
        <v>1698</v>
      </c>
      <c r="Q856" s="31" t="s">
        <v>1759</v>
      </c>
      <c r="R856" s="542"/>
      <c r="S856" s="48"/>
      <c r="T856" s="31">
        <f t="shared" si="402"/>
        <v>0</v>
      </c>
      <c r="U856" s="616"/>
      <c r="V856" s="616"/>
      <c r="W856" s="48"/>
      <c r="X856" s="31">
        <f t="shared" si="403"/>
        <v>0</v>
      </c>
      <c r="Z856" s="174"/>
      <c r="AA856" s="31">
        <f t="shared" si="408"/>
        <v>0</v>
      </c>
      <c r="AB856" s="31"/>
      <c r="AC856" s="31">
        <f t="shared" si="404"/>
        <v>0</v>
      </c>
      <c r="AD856" s="31"/>
      <c r="AE856" s="31"/>
      <c r="AF856" s="31">
        <f>IFERROR(COUNTIF(#REF!,"S")/(COUNTIF(#REF!,"V")+COUNTIF(#REF!,"S")),0)</f>
        <v>0</v>
      </c>
      <c r="AG856" s="31">
        <f t="shared" si="405"/>
        <v>0</v>
      </c>
      <c r="AH856" s="31"/>
      <c r="AI856" s="31">
        <f t="shared" si="406"/>
        <v>0</v>
      </c>
      <c r="AJ856" s="31">
        <f t="shared" si="407"/>
        <v>0</v>
      </c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</row>
    <row r="857" spans="2:49" s="306" customFormat="1" ht="26" outlineLevel="1">
      <c r="B857" s="491"/>
      <c r="C857" s="542"/>
      <c r="D857" s="24" t="s">
        <v>2358</v>
      </c>
      <c r="E857" s="542"/>
      <c r="F857" s="497"/>
      <c r="G857" s="542"/>
      <c r="H857" s="46" t="s">
        <v>13</v>
      </c>
      <c r="I857" s="72">
        <v>12</v>
      </c>
      <c r="J857" s="72">
        <v>18</v>
      </c>
      <c r="K857" s="255">
        <v>10.200000000000001</v>
      </c>
      <c r="L857" s="31" t="s">
        <v>1155</v>
      </c>
      <c r="M857" s="31" t="s">
        <v>1155</v>
      </c>
      <c r="N857" s="31" t="s">
        <v>1142</v>
      </c>
      <c r="O857" s="31" t="s">
        <v>1695</v>
      </c>
      <c r="P857" s="31" t="s">
        <v>1698</v>
      </c>
      <c r="Q857" s="31" t="s">
        <v>1761</v>
      </c>
      <c r="R857" s="542"/>
      <c r="S857" s="48"/>
      <c r="T857" s="31">
        <f t="shared" si="402"/>
        <v>0</v>
      </c>
      <c r="U857" s="616"/>
      <c r="V857" s="616"/>
      <c r="W857" s="48"/>
      <c r="X857" s="31">
        <f t="shared" si="403"/>
        <v>0</v>
      </c>
      <c r="Z857" s="174"/>
      <c r="AA857" s="31">
        <f t="shared" si="408"/>
        <v>0</v>
      </c>
      <c r="AB857" s="31"/>
      <c r="AC857" s="31">
        <f t="shared" si="404"/>
        <v>0</v>
      </c>
      <c r="AD857" s="31"/>
      <c r="AE857" s="31"/>
      <c r="AF857" s="31">
        <f>IFERROR(COUNTIF(#REF!,"S")/(COUNTIF(#REF!,"V")+COUNTIF(#REF!,"S")),0)</f>
        <v>0</v>
      </c>
      <c r="AG857" s="31">
        <f t="shared" si="405"/>
        <v>0</v>
      </c>
      <c r="AH857" s="31"/>
      <c r="AI857" s="31">
        <f t="shared" si="406"/>
        <v>0</v>
      </c>
      <c r="AJ857" s="31">
        <f t="shared" si="407"/>
        <v>0</v>
      </c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</row>
    <row r="858" spans="2:49" s="306" customFormat="1" ht="26" outlineLevel="1">
      <c r="B858" s="491"/>
      <c r="C858" s="542"/>
      <c r="D858" s="24" t="s">
        <v>2359</v>
      </c>
      <c r="E858" s="542"/>
      <c r="F858" s="497"/>
      <c r="G858" s="542"/>
      <c r="H858" s="46" t="s">
        <v>24</v>
      </c>
      <c r="I858" s="72">
        <v>12</v>
      </c>
      <c r="J858" s="72">
        <v>18</v>
      </c>
      <c r="K858" s="255">
        <v>10.200000000000001</v>
      </c>
      <c r="L858" s="31" t="s">
        <v>1155</v>
      </c>
      <c r="M858" s="31" t="s">
        <v>1155</v>
      </c>
      <c r="N858" s="31" t="s">
        <v>1142</v>
      </c>
      <c r="O858" s="31" t="s">
        <v>1695</v>
      </c>
      <c r="P858" s="31" t="s">
        <v>1698</v>
      </c>
      <c r="Q858" s="31" t="s">
        <v>1759</v>
      </c>
      <c r="R858" s="542"/>
      <c r="S858" s="48"/>
      <c r="T858" s="31">
        <f t="shared" si="402"/>
        <v>0</v>
      </c>
      <c r="U858" s="616"/>
      <c r="V858" s="616"/>
      <c r="W858" s="48"/>
      <c r="X858" s="31">
        <f t="shared" si="403"/>
        <v>0</v>
      </c>
      <c r="Z858" s="174"/>
      <c r="AA858" s="31">
        <f t="shared" si="408"/>
        <v>0</v>
      </c>
      <c r="AB858" s="31"/>
      <c r="AC858" s="31">
        <f t="shared" si="404"/>
        <v>0</v>
      </c>
      <c r="AD858" s="31"/>
      <c r="AE858" s="31"/>
      <c r="AF858" s="31">
        <f>IFERROR(COUNTIF(#REF!,"S")/(COUNTIF(#REF!,"V")+COUNTIF(#REF!,"S")),0)</f>
        <v>0</v>
      </c>
      <c r="AG858" s="31">
        <f t="shared" si="405"/>
        <v>0</v>
      </c>
      <c r="AH858" s="31"/>
      <c r="AI858" s="31">
        <f t="shared" si="406"/>
        <v>0</v>
      </c>
      <c r="AJ858" s="31">
        <f t="shared" si="407"/>
        <v>0</v>
      </c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</row>
    <row r="859" spans="2:49" s="306" customFormat="1" ht="26" outlineLevel="1">
      <c r="B859" s="491"/>
      <c r="C859" s="542"/>
      <c r="D859" s="24" t="s">
        <v>2360</v>
      </c>
      <c r="E859" s="542"/>
      <c r="F859" s="497"/>
      <c r="G859" s="542"/>
      <c r="H859" s="46" t="s">
        <v>13</v>
      </c>
      <c r="I859" s="72">
        <v>12</v>
      </c>
      <c r="J859" s="72">
        <v>18</v>
      </c>
      <c r="K859" s="255">
        <v>10.200000000000001</v>
      </c>
      <c r="L859" s="31" t="s">
        <v>1155</v>
      </c>
      <c r="M859" s="31" t="s">
        <v>1155</v>
      </c>
      <c r="N859" s="31" t="s">
        <v>1142</v>
      </c>
      <c r="O859" s="31" t="s">
        <v>1695</v>
      </c>
      <c r="P859" s="31" t="s">
        <v>1698</v>
      </c>
      <c r="Q859" s="31" t="s">
        <v>1761</v>
      </c>
      <c r="R859" s="542"/>
      <c r="S859" s="48"/>
      <c r="T859" s="31">
        <f t="shared" si="402"/>
        <v>0</v>
      </c>
      <c r="U859" s="616"/>
      <c r="V859" s="616"/>
      <c r="W859" s="48"/>
      <c r="X859" s="31">
        <f t="shared" si="403"/>
        <v>0</v>
      </c>
      <c r="Z859" s="174"/>
      <c r="AA859" s="31">
        <f t="shared" si="408"/>
        <v>0</v>
      </c>
      <c r="AB859" s="31"/>
      <c r="AC859" s="31">
        <f t="shared" si="404"/>
        <v>0</v>
      </c>
      <c r="AD859" s="31"/>
      <c r="AE859" s="31"/>
      <c r="AF859" s="31">
        <f>IFERROR(COUNTIF(#REF!,"S")/(COUNTIF(#REF!,"V")+COUNTIF(#REF!,"S")),0)</f>
        <v>0</v>
      </c>
      <c r="AG859" s="31">
        <f t="shared" si="405"/>
        <v>0</v>
      </c>
      <c r="AH859" s="31"/>
      <c r="AI859" s="31">
        <f t="shared" si="406"/>
        <v>0</v>
      </c>
      <c r="AJ859" s="31">
        <f t="shared" si="407"/>
        <v>0</v>
      </c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</row>
    <row r="860" spans="2:49" s="306" customFormat="1" ht="26" outlineLevel="1">
      <c r="B860" s="491"/>
      <c r="C860" s="542"/>
      <c r="D860" s="24" t="s">
        <v>2361</v>
      </c>
      <c r="E860" s="542"/>
      <c r="F860" s="497"/>
      <c r="G860" s="542"/>
      <c r="H860" s="46" t="s">
        <v>13</v>
      </c>
      <c r="I860" s="72">
        <v>12</v>
      </c>
      <c r="J860" s="72">
        <v>18</v>
      </c>
      <c r="K860" s="255">
        <v>10.200000000000001</v>
      </c>
      <c r="L860" s="31" t="s">
        <v>1155</v>
      </c>
      <c r="M860" s="31" t="s">
        <v>1155</v>
      </c>
      <c r="N860" s="31" t="s">
        <v>1142</v>
      </c>
      <c r="O860" s="31" t="s">
        <v>1695</v>
      </c>
      <c r="P860" s="31" t="s">
        <v>1698</v>
      </c>
      <c r="Q860" s="31" t="s">
        <v>1759</v>
      </c>
      <c r="R860" s="542"/>
      <c r="S860" s="48"/>
      <c r="T860" s="31">
        <f t="shared" si="402"/>
        <v>0</v>
      </c>
      <c r="U860" s="616"/>
      <c r="V860" s="616"/>
      <c r="W860" s="48"/>
      <c r="X860" s="31">
        <f t="shared" si="403"/>
        <v>0</v>
      </c>
      <c r="Z860" s="174"/>
      <c r="AA860" s="31">
        <f t="shared" si="408"/>
        <v>0</v>
      </c>
      <c r="AB860" s="31"/>
      <c r="AC860" s="31">
        <f t="shared" si="404"/>
        <v>0</v>
      </c>
      <c r="AD860" s="31"/>
      <c r="AE860" s="31"/>
      <c r="AF860" s="31">
        <f>IFERROR(COUNTIF(#REF!,"S")/(COUNTIF(#REF!,"V")+COUNTIF(#REF!,"S")),0)</f>
        <v>0</v>
      </c>
      <c r="AG860" s="31">
        <f t="shared" si="405"/>
        <v>0</v>
      </c>
      <c r="AH860" s="31"/>
      <c r="AI860" s="31">
        <f t="shared" si="406"/>
        <v>0</v>
      </c>
      <c r="AJ860" s="31">
        <f t="shared" si="407"/>
        <v>0</v>
      </c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</row>
    <row r="861" spans="2:49" s="306" customFormat="1" ht="26" outlineLevel="1">
      <c r="B861" s="491"/>
      <c r="C861" s="542"/>
      <c r="D861" s="24" t="s">
        <v>2362</v>
      </c>
      <c r="E861" s="542"/>
      <c r="F861" s="497"/>
      <c r="G861" s="542"/>
      <c r="H861" s="46" t="s">
        <v>13</v>
      </c>
      <c r="I861" s="72">
        <v>12</v>
      </c>
      <c r="J861" s="72">
        <v>18</v>
      </c>
      <c r="K861" s="255">
        <v>10.200000000000001</v>
      </c>
      <c r="L861" s="31" t="s">
        <v>1139</v>
      </c>
      <c r="M861" s="31" t="s">
        <v>1139</v>
      </c>
      <c r="N861" s="31" t="s">
        <v>1140</v>
      </c>
      <c r="O861" s="31" t="s">
        <v>1139</v>
      </c>
      <c r="P861" s="31" t="s">
        <v>1140</v>
      </c>
      <c r="Q861" s="31" t="s">
        <v>1140</v>
      </c>
      <c r="R861" s="542"/>
      <c r="S861" s="48"/>
      <c r="T861" s="31">
        <f t="shared" ref="T861" si="438">SUMIF(S861,"Y",I861)</f>
        <v>0</v>
      </c>
      <c r="U861" s="616"/>
      <c r="V861" s="616"/>
      <c r="W861" s="48"/>
      <c r="X861" s="31">
        <f t="shared" ref="X861" si="439">T861*W861</f>
        <v>0</v>
      </c>
      <c r="Z861" s="174"/>
      <c r="AA861" s="31">
        <f t="shared" ref="AA861" si="440">SUMIF(Z861,"Y",K861)*W861</f>
        <v>0</v>
      </c>
      <c r="AB861" s="31"/>
      <c r="AC861" s="31">
        <f t="shared" ref="AC861" si="441">(I861-AA861)*COUNTIF(AK861:AT861,"L")</f>
        <v>0</v>
      </c>
      <c r="AD861" s="31"/>
      <c r="AE861" s="31"/>
      <c r="AF861" s="31">
        <f>IFERROR(COUNTIF(#REF!,"S")/(COUNTIF(#REF!,"V")+COUNTIF(#REF!,"S")),0)</f>
        <v>0</v>
      </c>
      <c r="AG861" s="31">
        <f t="shared" ref="AG861" si="442">(X861-AA861-AC861)*AF861</f>
        <v>0</v>
      </c>
      <c r="AH861" s="31"/>
      <c r="AI861" s="31">
        <f t="shared" ref="AI861" si="443">COUNTIF(AK861:AT861,"V")</f>
        <v>0</v>
      </c>
      <c r="AJ861" s="31">
        <f t="shared" ref="AJ861" si="444">X861-AA861-AC861-AG861</f>
        <v>0</v>
      </c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</row>
    <row r="862" spans="2:49" s="306" customFormat="1" ht="13" outlineLevel="1">
      <c r="B862" s="492"/>
      <c r="C862" s="543"/>
      <c r="D862" s="24" t="s">
        <v>2724</v>
      </c>
      <c r="E862" s="543"/>
      <c r="F862" s="447"/>
      <c r="G862" s="543"/>
      <c r="H862" s="46" t="s">
        <v>13</v>
      </c>
      <c r="I862" s="72">
        <v>5</v>
      </c>
      <c r="J862" s="72">
        <v>6</v>
      </c>
      <c r="K862" s="255">
        <v>10.200000000000001</v>
      </c>
      <c r="L862" s="31" t="s">
        <v>1155</v>
      </c>
      <c r="M862" s="31" t="s">
        <v>1155</v>
      </c>
      <c r="N862" s="31" t="s">
        <v>1142</v>
      </c>
      <c r="O862" s="31" t="s">
        <v>1695</v>
      </c>
      <c r="P862" s="31" t="s">
        <v>1698</v>
      </c>
      <c r="Q862" s="31" t="s">
        <v>1761</v>
      </c>
      <c r="R862" s="543"/>
      <c r="S862" s="48"/>
      <c r="T862" s="31">
        <f t="shared" si="402"/>
        <v>0</v>
      </c>
      <c r="U862" s="617"/>
      <c r="V862" s="617"/>
      <c r="W862" s="48"/>
      <c r="X862" s="31">
        <f t="shared" si="403"/>
        <v>0</v>
      </c>
      <c r="Z862" s="174"/>
      <c r="AA862" s="31">
        <f t="shared" si="408"/>
        <v>0</v>
      </c>
      <c r="AB862" s="31"/>
      <c r="AC862" s="31">
        <f t="shared" si="404"/>
        <v>0</v>
      </c>
      <c r="AD862" s="31"/>
      <c r="AE862" s="31"/>
      <c r="AF862" s="31">
        <f>IFERROR(COUNTIF(#REF!,"S")/(COUNTIF(#REF!,"V")+COUNTIF(#REF!,"S")),0)</f>
        <v>0</v>
      </c>
      <c r="AG862" s="31">
        <f t="shared" si="405"/>
        <v>0</v>
      </c>
      <c r="AH862" s="31"/>
      <c r="AI862" s="31">
        <f t="shared" si="406"/>
        <v>0</v>
      </c>
      <c r="AJ862" s="31">
        <f t="shared" si="407"/>
        <v>0</v>
      </c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</row>
    <row r="863" spans="2:49" s="306" customFormat="1" ht="13" outlineLevel="1">
      <c r="B863" s="490" t="s">
        <v>409</v>
      </c>
      <c r="C863" s="444" t="s">
        <v>410</v>
      </c>
      <c r="D863" s="24" t="s">
        <v>2686</v>
      </c>
      <c r="E863" s="444" t="s">
        <v>1424</v>
      </c>
      <c r="F863" s="446">
        <v>43343</v>
      </c>
      <c r="G863" s="538" t="s">
        <v>12</v>
      </c>
      <c r="H863" s="46" t="s">
        <v>13</v>
      </c>
      <c r="I863" s="72">
        <v>15</v>
      </c>
      <c r="J863" s="72">
        <v>5</v>
      </c>
      <c r="K863" s="255">
        <v>30</v>
      </c>
      <c r="L863" s="31" t="s">
        <v>1155</v>
      </c>
      <c r="M863" s="31" t="s">
        <v>1155</v>
      </c>
      <c r="N863" s="31" t="s">
        <v>1142</v>
      </c>
      <c r="O863" s="31" t="s">
        <v>1695</v>
      </c>
      <c r="P863" s="31" t="s">
        <v>1698</v>
      </c>
      <c r="Q863" s="31" t="s">
        <v>1759</v>
      </c>
      <c r="R863" s="538" t="s">
        <v>2363</v>
      </c>
      <c r="S863" s="46"/>
      <c r="T863" s="31">
        <f t="shared" si="402"/>
        <v>0</v>
      </c>
      <c r="U863" s="635"/>
      <c r="V863" s="635"/>
      <c r="W863" s="46"/>
      <c r="X863" s="31">
        <f t="shared" si="403"/>
        <v>0</v>
      </c>
      <c r="Z863" s="174" t="s">
        <v>1480</v>
      </c>
      <c r="AA863" s="31">
        <f t="shared" si="408"/>
        <v>0</v>
      </c>
      <c r="AB863" s="31"/>
      <c r="AC863" s="31">
        <f t="shared" si="404"/>
        <v>0</v>
      </c>
      <c r="AD863" s="31"/>
      <c r="AE863" s="31"/>
      <c r="AF863" s="31">
        <f>IFERROR(COUNTIF(#REF!,"S")/(COUNTIF(#REF!,"V")+COUNTIF(#REF!,"S")),0)</f>
        <v>0</v>
      </c>
      <c r="AG863" s="31">
        <f t="shared" si="405"/>
        <v>0</v>
      </c>
      <c r="AH863" s="31"/>
      <c r="AI863" s="31">
        <f t="shared" si="406"/>
        <v>0</v>
      </c>
      <c r="AJ863" s="31">
        <f t="shared" si="407"/>
        <v>0</v>
      </c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</row>
    <row r="864" spans="2:49" s="306" customFormat="1" ht="13" outlineLevel="1">
      <c r="B864" s="491"/>
      <c r="C864" s="493"/>
      <c r="D864" s="24" t="s">
        <v>410</v>
      </c>
      <c r="E864" s="493"/>
      <c r="F864" s="497"/>
      <c r="G864" s="539"/>
      <c r="H864" s="46" t="s">
        <v>13</v>
      </c>
      <c r="I864" s="72">
        <v>5</v>
      </c>
      <c r="J864" s="72">
        <v>25</v>
      </c>
      <c r="K864" s="255">
        <v>30</v>
      </c>
      <c r="L864" s="31" t="s">
        <v>1139</v>
      </c>
      <c r="M864" s="31" t="s">
        <v>1139</v>
      </c>
      <c r="N864" s="31" t="s">
        <v>1140</v>
      </c>
      <c r="O864" s="31" t="s">
        <v>1139</v>
      </c>
      <c r="P864" s="31" t="s">
        <v>1140</v>
      </c>
      <c r="Q864" s="31" t="s">
        <v>1139</v>
      </c>
      <c r="R864" s="539"/>
      <c r="S864" s="46"/>
      <c r="T864" s="31">
        <f t="shared" ref="T864" si="445">SUMIF(S864,"Y",I864)</f>
        <v>0</v>
      </c>
      <c r="U864" s="636"/>
      <c r="V864" s="636"/>
      <c r="W864" s="46"/>
      <c r="X864" s="31">
        <f t="shared" ref="X864" si="446">T864*W864</f>
        <v>0</v>
      </c>
      <c r="Z864" s="174" t="s">
        <v>1480</v>
      </c>
      <c r="AA864" s="31">
        <f t="shared" ref="AA864" si="447">SUMIF(Z864,"Y",K864)*W864</f>
        <v>0</v>
      </c>
      <c r="AB864" s="31"/>
      <c r="AC864" s="31">
        <f t="shared" ref="AC864" si="448">(I864-AA864)*COUNTIF(AK864:AT864,"L")</f>
        <v>0</v>
      </c>
      <c r="AD864" s="31"/>
      <c r="AE864" s="31"/>
      <c r="AF864" s="31">
        <f>IFERROR(COUNTIF(#REF!,"S")/(COUNTIF(#REF!,"V")+COUNTIF(#REF!,"S")),0)</f>
        <v>0</v>
      </c>
      <c r="AG864" s="31">
        <f t="shared" ref="AG864" si="449">(X864-AA864-AC864)*AF864</f>
        <v>0</v>
      </c>
      <c r="AH864" s="31"/>
      <c r="AI864" s="31">
        <f t="shared" ref="AI864" si="450">COUNTIF(AK864:AT864,"V")</f>
        <v>0</v>
      </c>
      <c r="AJ864" s="31">
        <f t="shared" ref="AJ864" si="451">X864-AA864-AC864-AG864</f>
        <v>0</v>
      </c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</row>
    <row r="865" spans="2:49" s="306" customFormat="1" ht="13" outlineLevel="1">
      <c r="B865" s="492"/>
      <c r="C865" s="445"/>
      <c r="D865" s="24" t="s">
        <v>2364</v>
      </c>
      <c r="E865" s="445"/>
      <c r="F865" s="447"/>
      <c r="G865" s="540"/>
      <c r="H865" s="46" t="s">
        <v>1107</v>
      </c>
      <c r="I865" s="72">
        <v>10</v>
      </c>
      <c r="J865" s="72">
        <v>20</v>
      </c>
      <c r="K865" s="255">
        <v>12</v>
      </c>
      <c r="L865" s="31" t="s">
        <v>1155</v>
      </c>
      <c r="M865" s="31" t="s">
        <v>1155</v>
      </c>
      <c r="N865" s="31" t="s">
        <v>1708</v>
      </c>
      <c r="O865" s="31" t="s">
        <v>1691</v>
      </c>
      <c r="P865" s="31" t="s">
        <v>1761</v>
      </c>
      <c r="Q865" s="31" t="s">
        <v>1693</v>
      </c>
      <c r="R865" s="540"/>
      <c r="S865" s="46"/>
      <c r="T865" s="31">
        <f t="shared" si="402"/>
        <v>0</v>
      </c>
      <c r="U865" s="637"/>
      <c r="V865" s="637"/>
      <c r="W865" s="46"/>
      <c r="X865" s="31">
        <f t="shared" si="403"/>
        <v>0</v>
      </c>
      <c r="Z865" s="174"/>
      <c r="AA865" s="31">
        <f t="shared" si="408"/>
        <v>0</v>
      </c>
      <c r="AB865" s="31"/>
      <c r="AC865" s="31">
        <f t="shared" si="404"/>
        <v>0</v>
      </c>
      <c r="AD865" s="31"/>
      <c r="AE865" s="31"/>
      <c r="AF865" s="31">
        <f>IFERROR(COUNTIF(#REF!,"S")/(COUNTIF(#REF!,"V")+COUNTIF(#REF!,"S")),0)</f>
        <v>0</v>
      </c>
      <c r="AG865" s="31">
        <f t="shared" si="405"/>
        <v>0</v>
      </c>
      <c r="AH865" s="31"/>
      <c r="AI865" s="31">
        <f t="shared" si="406"/>
        <v>0</v>
      </c>
      <c r="AJ865" s="31">
        <f t="shared" si="407"/>
        <v>0</v>
      </c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</row>
    <row r="866" spans="2:49" s="306" customFormat="1" ht="13" outlineLevel="1">
      <c r="B866" s="490" t="s">
        <v>414</v>
      </c>
      <c r="C866" s="541" t="s">
        <v>2365</v>
      </c>
      <c r="D866" s="24" t="s">
        <v>2725</v>
      </c>
      <c r="E866" s="541" t="s">
        <v>2366</v>
      </c>
      <c r="F866" s="446">
        <v>43611</v>
      </c>
      <c r="G866" s="541" t="s">
        <v>2367</v>
      </c>
      <c r="H866" s="218" t="s">
        <v>13</v>
      </c>
      <c r="I866" s="72">
        <v>5</v>
      </c>
      <c r="J866" s="72">
        <v>0</v>
      </c>
      <c r="K866" s="253">
        <v>0</v>
      </c>
      <c r="L866" s="31" t="s">
        <v>1695</v>
      </c>
      <c r="M866" s="31" t="s">
        <v>1691</v>
      </c>
      <c r="N866" s="31" t="s">
        <v>1761</v>
      </c>
      <c r="O866" s="31" t="s">
        <v>1703</v>
      </c>
      <c r="P866" s="31" t="s">
        <v>1142</v>
      </c>
      <c r="Q866" s="31" t="s">
        <v>1703</v>
      </c>
      <c r="R866" s="541" t="s">
        <v>1261</v>
      </c>
      <c r="S866" s="48"/>
      <c r="T866" s="31">
        <f t="shared" si="402"/>
        <v>0</v>
      </c>
      <c r="U866" s="615"/>
      <c r="V866" s="615"/>
      <c r="W866" s="48"/>
      <c r="X866" s="31">
        <f t="shared" si="403"/>
        <v>0</v>
      </c>
      <c r="Z866" s="31"/>
      <c r="AA866" s="31">
        <f t="shared" si="408"/>
        <v>0</v>
      </c>
      <c r="AB866" s="31"/>
      <c r="AC866" s="31">
        <f t="shared" si="404"/>
        <v>0</v>
      </c>
      <c r="AD866" s="31"/>
      <c r="AE866" s="31"/>
      <c r="AF866" s="31">
        <f>IFERROR(COUNTIF(AK688:AT688,"S")/(COUNTIF(AK688:AT688,"V")+COUNTIF(AK688:AT688,"S")),0)</f>
        <v>0</v>
      </c>
      <c r="AG866" s="31">
        <f t="shared" si="405"/>
        <v>0</v>
      </c>
      <c r="AH866" s="31"/>
      <c r="AI866" s="31">
        <f t="shared" si="406"/>
        <v>0</v>
      </c>
      <c r="AJ866" s="31">
        <f t="shared" si="407"/>
        <v>0</v>
      </c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</row>
    <row r="867" spans="2:49" s="306" customFormat="1" ht="13" outlineLevel="1">
      <c r="B867" s="491"/>
      <c r="C867" s="542"/>
      <c r="D867" s="24" t="s">
        <v>2726</v>
      </c>
      <c r="E867" s="542"/>
      <c r="F867" s="497"/>
      <c r="G867" s="542"/>
      <c r="H867" s="218" t="s">
        <v>13</v>
      </c>
      <c r="I867" s="72">
        <v>30</v>
      </c>
      <c r="J867" s="72">
        <v>90</v>
      </c>
      <c r="K867" s="253">
        <v>0</v>
      </c>
      <c r="L867" s="31" t="s">
        <v>1139</v>
      </c>
      <c r="M867" s="31" t="s">
        <v>1139</v>
      </c>
      <c r="N867" s="31" t="s">
        <v>1140</v>
      </c>
      <c r="O867" s="31" t="s">
        <v>1139</v>
      </c>
      <c r="P867" s="31" t="s">
        <v>1140</v>
      </c>
      <c r="Q867" s="31" t="s">
        <v>1139</v>
      </c>
      <c r="R867" s="542"/>
      <c r="S867" s="48"/>
      <c r="T867" s="31">
        <f t="shared" si="402"/>
        <v>0</v>
      </c>
      <c r="U867" s="616"/>
      <c r="V867" s="616"/>
      <c r="W867" s="48"/>
      <c r="X867" s="31">
        <f t="shared" si="403"/>
        <v>0</v>
      </c>
      <c r="Z867" s="31"/>
      <c r="AA867" s="31">
        <f t="shared" si="408"/>
        <v>0</v>
      </c>
      <c r="AB867" s="31"/>
      <c r="AC867" s="31">
        <f t="shared" si="404"/>
        <v>0</v>
      </c>
      <c r="AD867" s="31"/>
      <c r="AE867" s="31"/>
      <c r="AF867" s="31">
        <f>IFERROR(COUNTIF(AK688:AT688,"S")/(COUNTIF(AK688:AT688,"V")+COUNTIF(AK688:AT688,"S")),0)</f>
        <v>0</v>
      </c>
      <c r="AG867" s="31">
        <f t="shared" si="405"/>
        <v>0</v>
      </c>
      <c r="AH867" s="31"/>
      <c r="AI867" s="31">
        <f t="shared" si="406"/>
        <v>0</v>
      </c>
      <c r="AJ867" s="31">
        <f t="shared" si="407"/>
        <v>0</v>
      </c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</row>
    <row r="868" spans="2:49" s="306" customFormat="1" ht="13" outlineLevel="1">
      <c r="B868" s="491"/>
      <c r="C868" s="542"/>
      <c r="D868" s="14" t="s">
        <v>2730</v>
      </c>
      <c r="E868" s="542"/>
      <c r="F868" s="497"/>
      <c r="G868" s="542"/>
      <c r="H868" s="218" t="s">
        <v>13</v>
      </c>
      <c r="I868" s="72">
        <v>5</v>
      </c>
      <c r="J868" s="72">
        <v>60</v>
      </c>
      <c r="K868" s="253">
        <v>0</v>
      </c>
      <c r="L868" s="31" t="s">
        <v>1139</v>
      </c>
      <c r="M868" s="31" t="s">
        <v>1139</v>
      </c>
      <c r="N868" s="31" t="s">
        <v>1140</v>
      </c>
      <c r="O868" s="31" t="s">
        <v>1139</v>
      </c>
      <c r="P868" s="31" t="s">
        <v>1140</v>
      </c>
      <c r="Q868" s="31" t="s">
        <v>1139</v>
      </c>
      <c r="R868" s="542"/>
      <c r="S868" s="48"/>
      <c r="T868" s="31">
        <f t="shared" si="402"/>
        <v>0</v>
      </c>
      <c r="U868" s="616"/>
      <c r="V868" s="616"/>
      <c r="W868" s="48"/>
      <c r="X868" s="31">
        <f t="shared" si="403"/>
        <v>0</v>
      </c>
      <c r="Z868" s="31"/>
      <c r="AA868" s="31">
        <f t="shared" si="408"/>
        <v>0</v>
      </c>
      <c r="AB868" s="31"/>
      <c r="AC868" s="31">
        <f t="shared" si="404"/>
        <v>0</v>
      </c>
      <c r="AD868" s="31"/>
      <c r="AE868" s="31"/>
      <c r="AF868" s="31">
        <f>IFERROR(COUNTIF(AK688:AT688,"S")/(COUNTIF(AK688:AT688,"V")+COUNTIF(AK688:AT688,"S")),0)</f>
        <v>0</v>
      </c>
      <c r="AG868" s="31">
        <f t="shared" si="405"/>
        <v>0</v>
      </c>
      <c r="AH868" s="31"/>
      <c r="AI868" s="31">
        <f t="shared" si="406"/>
        <v>0</v>
      </c>
      <c r="AJ868" s="31">
        <f t="shared" si="407"/>
        <v>0</v>
      </c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</row>
    <row r="869" spans="2:49" s="306" customFormat="1" ht="13" outlineLevel="1">
      <c r="B869" s="491"/>
      <c r="C869" s="542"/>
      <c r="D869" s="24" t="s">
        <v>2729</v>
      </c>
      <c r="E869" s="542"/>
      <c r="F869" s="497"/>
      <c r="G869" s="542"/>
      <c r="H869" s="218" t="s">
        <v>13</v>
      </c>
      <c r="I869" s="72">
        <v>5</v>
      </c>
      <c r="J869" s="72">
        <v>15</v>
      </c>
      <c r="K869" s="253">
        <v>0</v>
      </c>
      <c r="L869" s="31" t="s">
        <v>1139</v>
      </c>
      <c r="M869" s="31" t="s">
        <v>1139</v>
      </c>
      <c r="N869" s="31" t="s">
        <v>1140</v>
      </c>
      <c r="O869" s="31" t="s">
        <v>1139</v>
      </c>
      <c r="P869" s="31" t="s">
        <v>1140</v>
      </c>
      <c r="Q869" s="31" t="s">
        <v>1139</v>
      </c>
      <c r="R869" s="542"/>
      <c r="S869" s="48"/>
      <c r="T869" s="31">
        <f t="shared" ref="T869" si="452">SUMIF(S869,"Y",I869)</f>
        <v>0</v>
      </c>
      <c r="U869" s="616"/>
      <c r="V869" s="616"/>
      <c r="W869" s="48"/>
      <c r="X869" s="31">
        <f t="shared" ref="X869" si="453">T869*W869</f>
        <v>0</v>
      </c>
      <c r="Z869" s="31"/>
      <c r="AA869" s="31">
        <f t="shared" ref="AA869" si="454">SUMIF(Z869,"Y",K869)*W869</f>
        <v>0</v>
      </c>
      <c r="AB869" s="31"/>
      <c r="AC869" s="31">
        <f t="shared" ref="AC869" si="455">(I869-AA869)*COUNTIF(AK869:AT869,"L")</f>
        <v>0</v>
      </c>
      <c r="AD869" s="31"/>
      <c r="AE869" s="31"/>
      <c r="AF869" s="31">
        <f>IFERROR(COUNTIF(AK689:AT689,"S")/(COUNTIF(AK689:AT689,"V")+COUNTIF(AK689:AT689,"S")),0)</f>
        <v>0</v>
      </c>
      <c r="AG869" s="31">
        <f t="shared" ref="AG869" si="456">(X869-AA869-AC869)*AF869</f>
        <v>0</v>
      </c>
      <c r="AH869" s="31"/>
      <c r="AI869" s="31">
        <f t="shared" ref="AI869" si="457">COUNTIF(AK869:AT869,"V")</f>
        <v>0</v>
      </c>
      <c r="AJ869" s="31">
        <f t="shared" ref="AJ869" si="458">X869-AA869-AC869-AG869</f>
        <v>0</v>
      </c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</row>
    <row r="870" spans="2:49" s="306" customFormat="1" ht="13" outlineLevel="1">
      <c r="B870" s="491"/>
      <c r="C870" s="542"/>
      <c r="D870" s="24" t="s">
        <v>2728</v>
      </c>
      <c r="E870" s="542"/>
      <c r="F870" s="497"/>
      <c r="G870" s="542"/>
      <c r="H870" s="218" t="s">
        <v>13</v>
      </c>
      <c r="I870" s="72">
        <v>5</v>
      </c>
      <c r="J870" s="72">
        <v>30</v>
      </c>
      <c r="K870" s="253">
        <v>0</v>
      </c>
      <c r="L870" s="31" t="s">
        <v>1155</v>
      </c>
      <c r="M870" s="31" t="s">
        <v>1155</v>
      </c>
      <c r="N870" s="31" t="s">
        <v>1142</v>
      </c>
      <c r="O870" s="31" t="s">
        <v>1695</v>
      </c>
      <c r="P870" s="31" t="s">
        <v>1698</v>
      </c>
      <c r="Q870" s="31" t="s">
        <v>1759</v>
      </c>
      <c r="R870" s="542"/>
      <c r="S870" s="48"/>
      <c r="T870" s="31">
        <f t="shared" si="402"/>
        <v>0</v>
      </c>
      <c r="U870" s="616"/>
      <c r="V870" s="616"/>
      <c r="W870" s="48"/>
      <c r="X870" s="31">
        <f t="shared" si="403"/>
        <v>0</v>
      </c>
      <c r="Z870" s="31"/>
      <c r="AA870" s="31">
        <f t="shared" si="408"/>
        <v>0</v>
      </c>
      <c r="AB870" s="31"/>
      <c r="AC870" s="31">
        <f t="shared" si="404"/>
        <v>0</v>
      </c>
      <c r="AD870" s="31"/>
      <c r="AE870" s="31"/>
      <c r="AF870" s="31">
        <f>IFERROR(COUNTIF(AK689:AT689,"S")/(COUNTIF(AK689:AT689,"V")+COUNTIF(AK689:AT689,"S")),0)</f>
        <v>0</v>
      </c>
      <c r="AG870" s="31">
        <f t="shared" si="405"/>
        <v>0</v>
      </c>
      <c r="AH870" s="31"/>
      <c r="AI870" s="31">
        <f t="shared" si="406"/>
        <v>0</v>
      </c>
      <c r="AJ870" s="31">
        <f t="shared" si="407"/>
        <v>0</v>
      </c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</row>
    <row r="871" spans="2:49" s="306" customFormat="1" ht="13" outlineLevel="1">
      <c r="B871" s="491"/>
      <c r="C871" s="542"/>
      <c r="D871" s="24" t="s">
        <v>2371</v>
      </c>
      <c r="E871" s="542"/>
      <c r="F871" s="497"/>
      <c r="G871" s="542"/>
      <c r="H871" s="218" t="s">
        <v>13</v>
      </c>
      <c r="I871" s="72">
        <v>10</v>
      </c>
      <c r="J871" s="72">
        <v>180</v>
      </c>
      <c r="K871" s="253">
        <v>0</v>
      </c>
      <c r="L871" s="31" t="s">
        <v>1139</v>
      </c>
      <c r="M871" s="31" t="s">
        <v>1139</v>
      </c>
      <c r="N871" s="31" t="s">
        <v>1140</v>
      </c>
      <c r="O871" s="31" t="s">
        <v>1139</v>
      </c>
      <c r="P871" s="31" t="s">
        <v>1140</v>
      </c>
      <c r="Q871" s="31" t="s">
        <v>1140</v>
      </c>
      <c r="R871" s="542"/>
      <c r="S871" s="48"/>
      <c r="T871" s="31">
        <f t="shared" ref="T871" si="459">SUMIF(S871,"Y",I871)</f>
        <v>0</v>
      </c>
      <c r="U871" s="616"/>
      <c r="V871" s="616"/>
      <c r="W871" s="48"/>
      <c r="X871" s="31">
        <f t="shared" ref="X871" si="460">T871*W871</f>
        <v>0</v>
      </c>
      <c r="Z871" s="31"/>
      <c r="AA871" s="31">
        <f t="shared" ref="AA871" si="461">SUMIF(Z871,"Y",K871)*W871</f>
        <v>0</v>
      </c>
      <c r="AB871" s="31"/>
      <c r="AC871" s="31">
        <f t="shared" ref="AC871" si="462">(I871-AA871)*COUNTIF(AK871:AT871,"L")</f>
        <v>0</v>
      </c>
      <c r="AD871" s="31"/>
      <c r="AE871" s="31"/>
      <c r="AF871" s="31">
        <f>IFERROR(COUNTIF(AK689:AT689,"S")/(COUNTIF(AK689:AT689,"V")+COUNTIF(AK689:AT689,"S")),0)</f>
        <v>0</v>
      </c>
      <c r="AG871" s="31">
        <f t="shared" ref="AG871" si="463">(X871-AA871-AC871)*AF871</f>
        <v>0</v>
      </c>
      <c r="AH871" s="31"/>
      <c r="AI871" s="31">
        <f t="shared" ref="AI871" si="464">COUNTIF(AK871:AT871,"V")</f>
        <v>0</v>
      </c>
      <c r="AJ871" s="31">
        <f t="shared" ref="AJ871" si="465">X871-AA871-AC871-AG871</f>
        <v>0</v>
      </c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</row>
    <row r="872" spans="2:49" s="306" customFormat="1" ht="13" outlineLevel="1">
      <c r="B872" s="491"/>
      <c r="C872" s="542"/>
      <c r="D872" s="24" t="s">
        <v>2368</v>
      </c>
      <c r="E872" s="542"/>
      <c r="F872" s="497"/>
      <c r="G872" s="542"/>
      <c r="H872" s="218" t="s">
        <v>13</v>
      </c>
      <c r="I872" s="72">
        <v>5</v>
      </c>
      <c r="J872" s="72">
        <v>60</v>
      </c>
      <c r="K872" s="253">
        <v>0</v>
      </c>
      <c r="L872" s="31" t="s">
        <v>1155</v>
      </c>
      <c r="M872" s="31" t="s">
        <v>1155</v>
      </c>
      <c r="N872" s="31" t="s">
        <v>1142</v>
      </c>
      <c r="O872" s="31" t="s">
        <v>1695</v>
      </c>
      <c r="P872" s="31" t="s">
        <v>1698</v>
      </c>
      <c r="Q872" s="31" t="s">
        <v>1759</v>
      </c>
      <c r="R872" s="542"/>
      <c r="S872" s="48"/>
      <c r="T872" s="31">
        <f t="shared" si="402"/>
        <v>0</v>
      </c>
      <c r="U872" s="616"/>
      <c r="V872" s="616"/>
      <c r="W872" s="48"/>
      <c r="X872" s="31">
        <f t="shared" si="403"/>
        <v>0</v>
      </c>
      <c r="Z872" s="31"/>
      <c r="AA872" s="31">
        <f t="shared" si="408"/>
        <v>0</v>
      </c>
      <c r="AB872" s="31"/>
      <c r="AC872" s="31">
        <f t="shared" si="404"/>
        <v>0</v>
      </c>
      <c r="AD872" s="31"/>
      <c r="AE872" s="31"/>
      <c r="AF872" s="31">
        <f>IFERROR(COUNTIF(AK690:AT690,"S")/(COUNTIF(AK690:AT690,"V")+COUNTIF(AK690:AT690,"S")),0)</f>
        <v>0</v>
      </c>
      <c r="AG872" s="31">
        <f t="shared" si="405"/>
        <v>0</v>
      </c>
      <c r="AH872" s="31"/>
      <c r="AI872" s="31">
        <f t="shared" si="406"/>
        <v>0</v>
      </c>
      <c r="AJ872" s="31">
        <f t="shared" si="407"/>
        <v>0</v>
      </c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</row>
    <row r="873" spans="2:49" s="306" customFormat="1" ht="13" outlineLevel="1">
      <c r="B873" s="491"/>
      <c r="C873" s="542"/>
      <c r="D873" s="24" t="s">
        <v>2370</v>
      </c>
      <c r="E873" s="542"/>
      <c r="F873" s="497"/>
      <c r="G873" s="542"/>
      <c r="H873" s="218" t="s">
        <v>13</v>
      </c>
      <c r="I873" s="72">
        <v>5</v>
      </c>
      <c r="J873" s="72">
        <v>60</v>
      </c>
      <c r="K873" s="253">
        <v>0</v>
      </c>
      <c r="L873" s="31" t="s">
        <v>1155</v>
      </c>
      <c r="M873" s="31" t="s">
        <v>1155</v>
      </c>
      <c r="N873" s="31" t="s">
        <v>1142</v>
      </c>
      <c r="O873" s="31" t="s">
        <v>1695</v>
      </c>
      <c r="P873" s="31" t="s">
        <v>1698</v>
      </c>
      <c r="Q873" s="31" t="s">
        <v>1759</v>
      </c>
      <c r="R873" s="542"/>
      <c r="S873" s="48"/>
      <c r="T873" s="31">
        <f t="shared" si="402"/>
        <v>0</v>
      </c>
      <c r="U873" s="616"/>
      <c r="V873" s="616"/>
      <c r="W873" s="48"/>
      <c r="X873" s="31">
        <f t="shared" si="403"/>
        <v>0</v>
      </c>
      <c r="Z873" s="31"/>
      <c r="AA873" s="31">
        <f t="shared" si="408"/>
        <v>0</v>
      </c>
      <c r="AB873" s="31"/>
      <c r="AC873" s="31">
        <f t="shared" si="404"/>
        <v>0</v>
      </c>
      <c r="AD873" s="31"/>
      <c r="AE873" s="31"/>
      <c r="AF873" s="31">
        <f>IFERROR(COUNTIF(AK691:AT691,"S")/(COUNTIF(AK691:AT691,"V")+COUNTIF(AK691:AT691,"S")),0)</f>
        <v>0</v>
      </c>
      <c r="AG873" s="31">
        <f t="shared" si="405"/>
        <v>0</v>
      </c>
      <c r="AH873" s="31"/>
      <c r="AI873" s="31">
        <f t="shared" si="406"/>
        <v>0</v>
      </c>
      <c r="AJ873" s="31">
        <f t="shared" si="407"/>
        <v>0</v>
      </c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</row>
    <row r="874" spans="2:49" s="306" customFormat="1" ht="13" outlineLevel="1">
      <c r="B874" s="491"/>
      <c r="C874" s="542"/>
      <c r="D874" s="24" t="s">
        <v>2369</v>
      </c>
      <c r="E874" s="542"/>
      <c r="F874" s="497"/>
      <c r="G874" s="542"/>
      <c r="H874" s="218" t="s">
        <v>13</v>
      </c>
      <c r="I874" s="72">
        <v>5</v>
      </c>
      <c r="J874" s="72">
        <v>240</v>
      </c>
      <c r="K874" s="253">
        <v>0</v>
      </c>
      <c r="L874" s="31" t="s">
        <v>1139</v>
      </c>
      <c r="M874" s="31" t="s">
        <v>1139</v>
      </c>
      <c r="N874" s="31" t="s">
        <v>1140</v>
      </c>
      <c r="O874" s="31" t="s">
        <v>1139</v>
      </c>
      <c r="P874" s="31" t="s">
        <v>1140</v>
      </c>
      <c r="Q874" s="31" t="s">
        <v>1139</v>
      </c>
      <c r="R874" s="542"/>
      <c r="S874" s="48"/>
      <c r="T874" s="31">
        <f t="shared" ref="T874" si="466">SUMIF(S874,"Y",I874)</f>
        <v>0</v>
      </c>
      <c r="U874" s="616"/>
      <c r="V874" s="616"/>
      <c r="W874" s="48"/>
      <c r="X874" s="31">
        <f t="shared" ref="X874" si="467">T874*W874</f>
        <v>0</v>
      </c>
      <c r="Z874" s="31"/>
      <c r="AA874" s="31">
        <f t="shared" ref="AA874" si="468">SUMIF(Z874,"Y",K874)*W874</f>
        <v>0</v>
      </c>
      <c r="AB874" s="31"/>
      <c r="AC874" s="31">
        <f t="shared" ref="AC874" si="469">(I874-AA874)*COUNTIF(AK874:AT874,"L")</f>
        <v>0</v>
      </c>
      <c r="AD874" s="31"/>
      <c r="AE874" s="31"/>
      <c r="AF874" s="31">
        <f>IFERROR(COUNTIF(AK693:AT693,"S")/(COUNTIF(AK693:AT693,"V")+COUNTIF(AK693:AT693,"S")),0)</f>
        <v>0</v>
      </c>
      <c r="AG874" s="31">
        <f t="shared" ref="AG874" si="470">(X874-AA874-AC874)*AF874</f>
        <v>0</v>
      </c>
      <c r="AH874" s="31"/>
      <c r="AI874" s="31">
        <f t="shared" ref="AI874" si="471">COUNTIF(AK874:AT874,"V")</f>
        <v>0</v>
      </c>
      <c r="AJ874" s="31">
        <f t="shared" ref="AJ874" si="472">X874-AA874-AC874-AG874</f>
        <v>0</v>
      </c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</row>
    <row r="875" spans="2:49" s="306" customFormat="1" ht="13" outlineLevel="1">
      <c r="B875" s="491"/>
      <c r="C875" s="542"/>
      <c r="D875" s="24" t="s">
        <v>2372</v>
      </c>
      <c r="E875" s="542"/>
      <c r="F875" s="497"/>
      <c r="G875" s="542"/>
      <c r="H875" s="218" t="s">
        <v>13</v>
      </c>
      <c r="I875" s="72">
        <v>5</v>
      </c>
      <c r="J875" s="72">
        <v>15</v>
      </c>
      <c r="K875" s="253">
        <v>0</v>
      </c>
      <c r="L875" s="31" t="s">
        <v>1155</v>
      </c>
      <c r="M875" s="31" t="s">
        <v>1155</v>
      </c>
      <c r="N875" s="31" t="s">
        <v>1142</v>
      </c>
      <c r="O875" s="31" t="s">
        <v>1695</v>
      </c>
      <c r="P875" s="31" t="s">
        <v>1698</v>
      </c>
      <c r="Q875" s="31" t="s">
        <v>1761</v>
      </c>
      <c r="R875" s="542"/>
      <c r="S875" s="48"/>
      <c r="T875" s="31">
        <f t="shared" si="402"/>
        <v>0</v>
      </c>
      <c r="U875" s="616"/>
      <c r="V875" s="616"/>
      <c r="W875" s="48"/>
      <c r="X875" s="31">
        <f t="shared" si="403"/>
        <v>0</v>
      </c>
      <c r="Z875" s="31"/>
      <c r="AA875" s="31">
        <f t="shared" si="408"/>
        <v>0</v>
      </c>
      <c r="AB875" s="31"/>
      <c r="AC875" s="31">
        <f t="shared" si="404"/>
        <v>0</v>
      </c>
      <c r="AD875" s="31"/>
      <c r="AE875" s="31"/>
      <c r="AF875" s="31">
        <f t="shared" ref="AF875:AF880" si="473">IFERROR(COUNTIF(AK693:AT693,"S")/(COUNTIF(AK693:AT693,"V")+COUNTIF(AK693:AT693,"S")),0)</f>
        <v>0</v>
      </c>
      <c r="AG875" s="31">
        <f t="shared" si="405"/>
        <v>0</v>
      </c>
      <c r="AH875" s="31"/>
      <c r="AI875" s="31">
        <f t="shared" si="406"/>
        <v>0</v>
      </c>
      <c r="AJ875" s="31">
        <f t="shared" si="407"/>
        <v>0</v>
      </c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</row>
    <row r="876" spans="2:49" s="306" customFormat="1" ht="13" outlineLevel="1">
      <c r="B876" s="491"/>
      <c r="C876" s="542"/>
      <c r="D876" s="24" t="s">
        <v>2373</v>
      </c>
      <c r="E876" s="542"/>
      <c r="F876" s="497"/>
      <c r="G876" s="542"/>
      <c r="H876" s="218" t="s">
        <v>13</v>
      </c>
      <c r="I876" s="72">
        <v>10</v>
      </c>
      <c r="J876" s="72">
        <v>60</v>
      </c>
      <c r="K876" s="253">
        <v>0</v>
      </c>
      <c r="L876" s="31" t="s">
        <v>1155</v>
      </c>
      <c r="M876" s="31" t="s">
        <v>1155</v>
      </c>
      <c r="N876" s="31" t="s">
        <v>1142</v>
      </c>
      <c r="O876" s="31" t="s">
        <v>1695</v>
      </c>
      <c r="P876" s="31" t="s">
        <v>1698</v>
      </c>
      <c r="Q876" s="31" t="s">
        <v>1761</v>
      </c>
      <c r="R876" s="542"/>
      <c r="S876" s="48"/>
      <c r="T876" s="31">
        <f t="shared" si="402"/>
        <v>0</v>
      </c>
      <c r="U876" s="616"/>
      <c r="V876" s="616"/>
      <c r="W876" s="48"/>
      <c r="X876" s="31">
        <f t="shared" si="403"/>
        <v>0</v>
      </c>
      <c r="Z876" s="31"/>
      <c r="AA876" s="31">
        <f t="shared" si="408"/>
        <v>0</v>
      </c>
      <c r="AB876" s="31"/>
      <c r="AC876" s="31">
        <f t="shared" si="404"/>
        <v>0</v>
      </c>
      <c r="AD876" s="31"/>
      <c r="AE876" s="31"/>
      <c r="AF876" s="31">
        <f t="shared" si="473"/>
        <v>0</v>
      </c>
      <c r="AG876" s="31">
        <f t="shared" si="405"/>
        <v>0</v>
      </c>
      <c r="AH876" s="31"/>
      <c r="AI876" s="31">
        <f t="shared" si="406"/>
        <v>0</v>
      </c>
      <c r="AJ876" s="31">
        <f t="shared" si="407"/>
        <v>0</v>
      </c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</row>
    <row r="877" spans="2:49" s="306" customFormat="1" ht="13" outlineLevel="1">
      <c r="B877" s="491"/>
      <c r="C877" s="542"/>
      <c r="D877" s="24" t="s">
        <v>2374</v>
      </c>
      <c r="E877" s="542"/>
      <c r="F877" s="497"/>
      <c r="G877" s="542"/>
      <c r="H877" s="218" t="s">
        <v>13</v>
      </c>
      <c r="I877" s="72">
        <v>10</v>
      </c>
      <c r="J877" s="72">
        <v>120</v>
      </c>
      <c r="K877" s="253">
        <v>0</v>
      </c>
      <c r="L877" s="31" t="s">
        <v>1155</v>
      </c>
      <c r="M877" s="31" t="s">
        <v>1155</v>
      </c>
      <c r="N877" s="31" t="s">
        <v>1142</v>
      </c>
      <c r="O877" s="31" t="s">
        <v>1695</v>
      </c>
      <c r="P877" s="31" t="s">
        <v>1698</v>
      </c>
      <c r="Q877" s="31" t="s">
        <v>1761</v>
      </c>
      <c r="R877" s="542"/>
      <c r="S877" s="48"/>
      <c r="T877" s="31">
        <f t="shared" si="402"/>
        <v>0</v>
      </c>
      <c r="U877" s="616"/>
      <c r="V877" s="616"/>
      <c r="W877" s="48"/>
      <c r="X877" s="31">
        <f t="shared" si="403"/>
        <v>0</v>
      </c>
      <c r="Z877" s="31"/>
      <c r="AA877" s="31">
        <f t="shared" si="408"/>
        <v>0</v>
      </c>
      <c r="AB877" s="31"/>
      <c r="AC877" s="31">
        <f t="shared" si="404"/>
        <v>0</v>
      </c>
      <c r="AD877" s="31"/>
      <c r="AE877" s="31"/>
      <c r="AF877" s="31">
        <f t="shared" si="473"/>
        <v>0</v>
      </c>
      <c r="AG877" s="31">
        <f t="shared" si="405"/>
        <v>0</v>
      </c>
      <c r="AH877" s="31"/>
      <c r="AI877" s="31">
        <f t="shared" si="406"/>
        <v>0</v>
      </c>
      <c r="AJ877" s="31">
        <f t="shared" si="407"/>
        <v>0</v>
      </c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</row>
    <row r="878" spans="2:49" s="306" customFormat="1" ht="13" outlineLevel="1">
      <c r="B878" s="492"/>
      <c r="C878" s="543"/>
      <c r="D878" s="14" t="s">
        <v>2727</v>
      </c>
      <c r="E878" s="543"/>
      <c r="F878" s="447"/>
      <c r="G878" s="543"/>
      <c r="H878" s="218" t="s">
        <v>13</v>
      </c>
      <c r="I878" s="72">
        <v>5</v>
      </c>
      <c r="J878" s="72">
        <v>10</v>
      </c>
      <c r="K878" s="253">
        <v>0</v>
      </c>
      <c r="L878" s="31" t="s">
        <v>1155</v>
      </c>
      <c r="M878" s="31" t="s">
        <v>1155</v>
      </c>
      <c r="N878" s="31" t="s">
        <v>1142</v>
      </c>
      <c r="O878" s="31" t="s">
        <v>1695</v>
      </c>
      <c r="P878" s="31" t="s">
        <v>1698</v>
      </c>
      <c r="Q878" s="31" t="s">
        <v>1759</v>
      </c>
      <c r="R878" s="543"/>
      <c r="S878" s="48"/>
      <c r="T878" s="31">
        <f t="shared" si="402"/>
        <v>0</v>
      </c>
      <c r="U878" s="617"/>
      <c r="V878" s="617"/>
      <c r="W878" s="48"/>
      <c r="X878" s="31">
        <f t="shared" si="403"/>
        <v>0</v>
      </c>
      <c r="Z878" s="31"/>
      <c r="AA878" s="31">
        <f t="shared" si="408"/>
        <v>0</v>
      </c>
      <c r="AB878" s="31"/>
      <c r="AC878" s="31">
        <f t="shared" si="404"/>
        <v>0</v>
      </c>
      <c r="AD878" s="31"/>
      <c r="AE878" s="31"/>
      <c r="AF878" s="31">
        <f t="shared" si="473"/>
        <v>0</v>
      </c>
      <c r="AG878" s="31">
        <f t="shared" si="405"/>
        <v>0</v>
      </c>
      <c r="AH878" s="31"/>
      <c r="AI878" s="31">
        <f t="shared" si="406"/>
        <v>0</v>
      </c>
      <c r="AJ878" s="31">
        <f t="shared" si="407"/>
        <v>0</v>
      </c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</row>
    <row r="879" spans="2:49" s="306" customFormat="1" ht="13" outlineLevel="1">
      <c r="B879" s="490" t="s">
        <v>418</v>
      </c>
      <c r="C879" s="541" t="s">
        <v>2375</v>
      </c>
      <c r="D879" s="24" t="s">
        <v>2726</v>
      </c>
      <c r="E879" s="541" t="s">
        <v>2377</v>
      </c>
      <c r="F879" s="544">
        <v>43417</v>
      </c>
      <c r="G879" s="541" t="s">
        <v>2378</v>
      </c>
      <c r="H879" s="218" t="s">
        <v>13</v>
      </c>
      <c r="I879" s="71">
        <v>5</v>
      </c>
      <c r="J879" s="71">
        <v>0</v>
      </c>
      <c r="K879" s="253">
        <v>0</v>
      </c>
      <c r="L879" s="31" t="s">
        <v>1695</v>
      </c>
      <c r="M879" s="31" t="s">
        <v>1691</v>
      </c>
      <c r="N879" s="31" t="s">
        <v>1761</v>
      </c>
      <c r="O879" s="31" t="s">
        <v>1703</v>
      </c>
      <c r="P879" s="31" t="s">
        <v>1155</v>
      </c>
      <c r="Q879" s="31" t="s">
        <v>1155</v>
      </c>
      <c r="R879" s="541" t="s">
        <v>1261</v>
      </c>
      <c r="S879" s="48"/>
      <c r="T879" s="31">
        <f t="shared" si="402"/>
        <v>0</v>
      </c>
      <c r="U879" s="615"/>
      <c r="V879" s="615"/>
      <c r="W879" s="48"/>
      <c r="X879" s="31">
        <f t="shared" si="403"/>
        <v>0</v>
      </c>
      <c r="Z879" s="31"/>
      <c r="AA879" s="31">
        <f t="shared" si="408"/>
        <v>0</v>
      </c>
      <c r="AB879" s="31"/>
      <c r="AC879" s="31">
        <f t="shared" si="404"/>
        <v>0</v>
      </c>
      <c r="AD879" s="31"/>
      <c r="AE879" s="31"/>
      <c r="AF879" s="31">
        <f t="shared" si="473"/>
        <v>0</v>
      </c>
      <c r="AG879" s="31">
        <f t="shared" si="405"/>
        <v>0</v>
      </c>
      <c r="AH879" s="31"/>
      <c r="AI879" s="31">
        <f t="shared" si="406"/>
        <v>0</v>
      </c>
      <c r="AJ879" s="31">
        <f t="shared" si="407"/>
        <v>0</v>
      </c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</row>
    <row r="880" spans="2:49" s="306" customFormat="1" ht="13" outlineLevel="1">
      <c r="B880" s="491"/>
      <c r="C880" s="542"/>
      <c r="D880" s="24" t="s">
        <v>2376</v>
      </c>
      <c r="E880" s="542"/>
      <c r="F880" s="545"/>
      <c r="G880" s="542"/>
      <c r="H880" s="218" t="s">
        <v>13</v>
      </c>
      <c r="I880" s="71">
        <v>20</v>
      </c>
      <c r="J880" s="71">
        <v>300</v>
      </c>
      <c r="K880" s="253">
        <v>0</v>
      </c>
      <c r="L880" s="31" t="s">
        <v>1139</v>
      </c>
      <c r="M880" s="31" t="s">
        <v>1139</v>
      </c>
      <c r="N880" s="31" t="s">
        <v>1140</v>
      </c>
      <c r="O880" s="31" t="s">
        <v>1139</v>
      </c>
      <c r="P880" s="31" t="s">
        <v>1139</v>
      </c>
      <c r="Q880" s="31" t="s">
        <v>1139</v>
      </c>
      <c r="R880" s="542"/>
      <c r="S880" s="48"/>
      <c r="T880" s="31">
        <f t="shared" ref="T880" si="474">SUMIF(S880,"Y",I880)</f>
        <v>0</v>
      </c>
      <c r="U880" s="616"/>
      <c r="V880" s="616"/>
      <c r="W880" s="48"/>
      <c r="X880" s="31">
        <f t="shared" ref="X880" si="475">T880*W880</f>
        <v>0</v>
      </c>
      <c r="Z880" s="31"/>
      <c r="AA880" s="31">
        <f t="shared" ref="AA880" si="476">SUMIF(Z880,"Y",K880)*W880</f>
        <v>0</v>
      </c>
      <c r="AB880" s="31"/>
      <c r="AC880" s="31">
        <f t="shared" ref="AC880" si="477">(I880-AA880)*COUNTIF(AK880:AT880,"L")</f>
        <v>0</v>
      </c>
      <c r="AD880" s="31"/>
      <c r="AE880" s="31"/>
      <c r="AF880" s="31">
        <f t="shared" si="473"/>
        <v>0</v>
      </c>
      <c r="AG880" s="31">
        <f t="shared" ref="AG880" si="478">(X880-AA880-AC880)*AF880</f>
        <v>0</v>
      </c>
      <c r="AH880" s="31"/>
      <c r="AI880" s="31">
        <f t="shared" ref="AI880" si="479">COUNTIF(AK880:AT880,"V")</f>
        <v>0</v>
      </c>
      <c r="AJ880" s="31">
        <f t="shared" ref="AJ880" si="480">X880-AA880-AC880-AG880</f>
        <v>0</v>
      </c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</row>
    <row r="881" spans="2:49" s="306" customFormat="1" ht="13" outlineLevel="1">
      <c r="B881" s="492"/>
      <c r="C881" s="543"/>
      <c r="D881" s="24" t="s">
        <v>2379</v>
      </c>
      <c r="E881" s="543"/>
      <c r="F881" s="546"/>
      <c r="G881" s="543"/>
      <c r="H881" s="218" t="s">
        <v>13</v>
      </c>
      <c r="I881" s="71">
        <v>10.200000000000001</v>
      </c>
      <c r="J881" s="71">
        <v>0</v>
      </c>
      <c r="K881" s="253">
        <v>0</v>
      </c>
      <c r="L881" s="31" t="s">
        <v>1155</v>
      </c>
      <c r="M881" s="31" t="s">
        <v>1155</v>
      </c>
      <c r="N881" s="31" t="s">
        <v>1142</v>
      </c>
      <c r="O881" s="31" t="s">
        <v>1695</v>
      </c>
      <c r="P881" s="31" t="s">
        <v>1691</v>
      </c>
      <c r="Q881" s="31" t="s">
        <v>1759</v>
      </c>
      <c r="R881" s="543"/>
      <c r="S881" s="48"/>
      <c r="T881" s="31">
        <f t="shared" si="402"/>
        <v>0</v>
      </c>
      <c r="U881" s="617"/>
      <c r="V881" s="617"/>
      <c r="W881" s="48"/>
      <c r="X881" s="31">
        <f t="shared" si="403"/>
        <v>0</v>
      </c>
      <c r="Z881" s="31"/>
      <c r="AA881" s="31">
        <f t="shared" si="408"/>
        <v>0</v>
      </c>
      <c r="AB881" s="31"/>
      <c r="AC881" s="31">
        <f t="shared" si="404"/>
        <v>0</v>
      </c>
      <c r="AD881" s="31"/>
      <c r="AE881" s="31"/>
      <c r="AF881" s="31">
        <f t="shared" ref="AF881:AF891" si="481">IFERROR(COUNTIF(AK698:AT698,"S")/(COUNTIF(AK698:AT698,"V")+COUNTIF(AK698:AT698,"S")),0)</f>
        <v>0</v>
      </c>
      <c r="AG881" s="31">
        <f t="shared" si="405"/>
        <v>0</v>
      </c>
      <c r="AH881" s="31"/>
      <c r="AI881" s="31">
        <f t="shared" si="406"/>
        <v>0</v>
      </c>
      <c r="AJ881" s="31">
        <f t="shared" si="407"/>
        <v>0</v>
      </c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</row>
    <row r="882" spans="2:49" s="306" customFormat="1" ht="13.75" customHeight="1" outlineLevel="1">
      <c r="B882" s="490" t="s">
        <v>421</v>
      </c>
      <c r="C882" s="541" t="s">
        <v>2380</v>
      </c>
      <c r="D882" s="24" t="s">
        <v>2381</v>
      </c>
      <c r="E882" s="541" t="s">
        <v>2382</v>
      </c>
      <c r="F882" s="544">
        <v>43242</v>
      </c>
      <c r="G882" s="541" t="s">
        <v>2383</v>
      </c>
      <c r="H882" s="218" t="s">
        <v>2384</v>
      </c>
      <c r="I882" s="71">
        <v>10.200000000000001</v>
      </c>
      <c r="J882" s="71">
        <v>90</v>
      </c>
      <c r="K882" s="253">
        <v>0</v>
      </c>
      <c r="L882" s="31" t="s">
        <v>1691</v>
      </c>
      <c r="M882" s="31" t="s">
        <v>1759</v>
      </c>
      <c r="N882" s="31" t="s">
        <v>1693</v>
      </c>
      <c r="O882" s="31" t="s">
        <v>1695</v>
      </c>
      <c r="P882" s="31" t="s">
        <v>1155</v>
      </c>
      <c r="Q882" s="31" t="s">
        <v>1155</v>
      </c>
      <c r="R882" s="541" t="s">
        <v>2385</v>
      </c>
      <c r="S882" s="48"/>
      <c r="T882" s="31">
        <f t="shared" si="402"/>
        <v>0</v>
      </c>
      <c r="U882" s="615"/>
      <c r="V882" s="615"/>
      <c r="W882" s="48"/>
      <c r="X882" s="31">
        <f t="shared" si="403"/>
        <v>0</v>
      </c>
      <c r="Z882" s="31"/>
      <c r="AA882" s="31">
        <f t="shared" si="408"/>
        <v>0</v>
      </c>
      <c r="AB882" s="31"/>
      <c r="AC882" s="31">
        <f t="shared" si="404"/>
        <v>0</v>
      </c>
      <c r="AD882" s="31"/>
      <c r="AE882" s="31"/>
      <c r="AF882" s="31">
        <f t="shared" si="481"/>
        <v>0</v>
      </c>
      <c r="AG882" s="31">
        <f t="shared" si="405"/>
        <v>0</v>
      </c>
      <c r="AH882" s="31"/>
      <c r="AI882" s="31">
        <f t="shared" si="406"/>
        <v>0</v>
      </c>
      <c r="AJ882" s="31">
        <f t="shared" si="407"/>
        <v>0</v>
      </c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</row>
    <row r="883" spans="2:49" s="306" customFormat="1" ht="13" outlineLevel="1">
      <c r="B883" s="491"/>
      <c r="C883" s="542"/>
      <c r="D883" s="24" t="s">
        <v>2386</v>
      </c>
      <c r="E883" s="542"/>
      <c r="F883" s="545"/>
      <c r="G883" s="542"/>
      <c r="H883" s="218" t="s">
        <v>1247</v>
      </c>
      <c r="I883" s="71">
        <v>10.200000000000001</v>
      </c>
      <c r="J883" s="71">
        <v>45</v>
      </c>
      <c r="K883" s="253">
        <v>0</v>
      </c>
      <c r="L883" s="31" t="s">
        <v>1155</v>
      </c>
      <c r="M883" s="31" t="s">
        <v>1155</v>
      </c>
      <c r="N883" s="31" t="s">
        <v>1708</v>
      </c>
      <c r="O883" s="31" t="s">
        <v>1691</v>
      </c>
      <c r="P883" s="31" t="s">
        <v>1759</v>
      </c>
      <c r="Q883" s="31" t="s">
        <v>1703</v>
      </c>
      <c r="R883" s="542"/>
      <c r="S883" s="48"/>
      <c r="T883" s="31">
        <f t="shared" si="402"/>
        <v>0</v>
      </c>
      <c r="U883" s="616"/>
      <c r="V883" s="616"/>
      <c r="W883" s="48"/>
      <c r="X883" s="31">
        <f t="shared" si="403"/>
        <v>0</v>
      </c>
      <c r="Z883" s="31"/>
      <c r="AA883" s="31">
        <f t="shared" si="408"/>
        <v>0</v>
      </c>
      <c r="AB883" s="31"/>
      <c r="AC883" s="31">
        <f t="shared" si="404"/>
        <v>0</v>
      </c>
      <c r="AD883" s="31"/>
      <c r="AE883" s="31"/>
      <c r="AF883" s="31">
        <f t="shared" si="481"/>
        <v>0</v>
      </c>
      <c r="AG883" s="31">
        <f t="shared" si="405"/>
        <v>0</v>
      </c>
      <c r="AH883" s="31"/>
      <c r="AI883" s="31">
        <f t="shared" si="406"/>
        <v>0</v>
      </c>
      <c r="AJ883" s="31">
        <f t="shared" si="407"/>
        <v>0</v>
      </c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</row>
    <row r="884" spans="2:49" s="306" customFormat="1" ht="13" outlineLevel="1">
      <c r="B884" s="491"/>
      <c r="C884" s="542"/>
      <c r="D884" s="24" t="s">
        <v>2387</v>
      </c>
      <c r="E884" s="542"/>
      <c r="F884" s="545"/>
      <c r="G884" s="542"/>
      <c r="H884" s="218" t="s">
        <v>1247</v>
      </c>
      <c r="I884" s="71">
        <v>10.200000000000001</v>
      </c>
      <c r="J884" s="71">
        <v>30</v>
      </c>
      <c r="K884" s="253">
        <v>0</v>
      </c>
      <c r="L884" s="31" t="s">
        <v>1155</v>
      </c>
      <c r="M884" s="31" t="s">
        <v>1155</v>
      </c>
      <c r="N884" s="31" t="s">
        <v>1708</v>
      </c>
      <c r="O884" s="31" t="s">
        <v>1691</v>
      </c>
      <c r="P884" s="31" t="s">
        <v>1759</v>
      </c>
      <c r="Q884" s="31" t="s">
        <v>1703</v>
      </c>
      <c r="R884" s="542"/>
      <c r="S884" s="48"/>
      <c r="T884" s="31">
        <f t="shared" si="402"/>
        <v>0</v>
      </c>
      <c r="U884" s="616"/>
      <c r="V884" s="616"/>
      <c r="W884" s="48"/>
      <c r="X884" s="31">
        <f t="shared" si="403"/>
        <v>0</v>
      </c>
      <c r="Z884" s="31"/>
      <c r="AA884" s="31">
        <f t="shared" si="408"/>
        <v>0</v>
      </c>
      <c r="AB884" s="31"/>
      <c r="AC884" s="31">
        <f t="shared" si="404"/>
        <v>0</v>
      </c>
      <c r="AD884" s="31"/>
      <c r="AE884" s="31"/>
      <c r="AF884" s="31">
        <f t="shared" si="481"/>
        <v>0</v>
      </c>
      <c r="AG884" s="31">
        <f t="shared" si="405"/>
        <v>0</v>
      </c>
      <c r="AH884" s="31"/>
      <c r="AI884" s="31">
        <f t="shared" si="406"/>
        <v>0</v>
      </c>
      <c r="AJ884" s="31">
        <f t="shared" si="407"/>
        <v>0</v>
      </c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</row>
    <row r="885" spans="2:49" s="306" customFormat="1" ht="13" outlineLevel="1">
      <c r="B885" s="491"/>
      <c r="C885" s="542"/>
      <c r="D885" s="24" t="s">
        <v>2388</v>
      </c>
      <c r="E885" s="542"/>
      <c r="F885" s="545"/>
      <c r="G885" s="542"/>
      <c r="H885" s="218" t="s">
        <v>1247</v>
      </c>
      <c r="I885" s="71">
        <v>10.200000000000001</v>
      </c>
      <c r="J885" s="71">
        <v>30</v>
      </c>
      <c r="K885" s="253">
        <v>0</v>
      </c>
      <c r="L885" s="31" t="s">
        <v>1155</v>
      </c>
      <c r="M885" s="31" t="s">
        <v>1155</v>
      </c>
      <c r="N885" s="31" t="s">
        <v>1708</v>
      </c>
      <c r="O885" s="31" t="s">
        <v>1691</v>
      </c>
      <c r="P885" s="31" t="s">
        <v>1759</v>
      </c>
      <c r="Q885" s="31" t="s">
        <v>1703</v>
      </c>
      <c r="R885" s="542"/>
      <c r="S885" s="48"/>
      <c r="T885" s="31">
        <f t="shared" si="402"/>
        <v>0</v>
      </c>
      <c r="U885" s="616"/>
      <c r="V885" s="616"/>
      <c r="W885" s="48"/>
      <c r="X885" s="31">
        <f t="shared" si="403"/>
        <v>0</v>
      </c>
      <c r="Z885" s="31"/>
      <c r="AA885" s="31">
        <f t="shared" si="408"/>
        <v>0</v>
      </c>
      <c r="AB885" s="31"/>
      <c r="AC885" s="31">
        <f t="shared" si="404"/>
        <v>0</v>
      </c>
      <c r="AD885" s="31"/>
      <c r="AE885" s="31"/>
      <c r="AF885" s="31">
        <f t="shared" si="481"/>
        <v>0</v>
      </c>
      <c r="AG885" s="31">
        <f t="shared" si="405"/>
        <v>0</v>
      </c>
      <c r="AH885" s="31"/>
      <c r="AI885" s="31">
        <f t="shared" si="406"/>
        <v>0</v>
      </c>
      <c r="AJ885" s="31">
        <f t="shared" si="407"/>
        <v>0</v>
      </c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</row>
    <row r="886" spans="2:49" s="306" customFormat="1" ht="13" outlineLevel="1">
      <c r="B886" s="491"/>
      <c r="C886" s="542"/>
      <c r="D886" s="24" t="s">
        <v>2389</v>
      </c>
      <c r="E886" s="542"/>
      <c r="F886" s="545"/>
      <c r="G886" s="542"/>
      <c r="H886" s="218" t="s">
        <v>1247</v>
      </c>
      <c r="I886" s="71">
        <v>10.200000000000001</v>
      </c>
      <c r="J886" s="71">
        <v>30</v>
      </c>
      <c r="K886" s="253">
        <v>0</v>
      </c>
      <c r="L886" s="31" t="s">
        <v>1155</v>
      </c>
      <c r="M886" s="31" t="s">
        <v>1155</v>
      </c>
      <c r="N886" s="31" t="s">
        <v>1708</v>
      </c>
      <c r="O886" s="31" t="s">
        <v>1691</v>
      </c>
      <c r="P886" s="31" t="s">
        <v>1759</v>
      </c>
      <c r="Q886" s="31" t="s">
        <v>1703</v>
      </c>
      <c r="R886" s="542"/>
      <c r="S886" s="48"/>
      <c r="T886" s="31">
        <f t="shared" si="402"/>
        <v>0</v>
      </c>
      <c r="U886" s="616"/>
      <c r="V886" s="616"/>
      <c r="W886" s="48"/>
      <c r="X886" s="31">
        <f t="shared" si="403"/>
        <v>0</v>
      </c>
      <c r="Z886" s="31"/>
      <c r="AA886" s="31">
        <f t="shared" si="408"/>
        <v>0</v>
      </c>
      <c r="AB886" s="31"/>
      <c r="AC886" s="31">
        <f t="shared" si="404"/>
        <v>0</v>
      </c>
      <c r="AD886" s="31"/>
      <c r="AE886" s="31"/>
      <c r="AF886" s="31">
        <f t="shared" si="481"/>
        <v>0</v>
      </c>
      <c r="AG886" s="31">
        <f t="shared" si="405"/>
        <v>0</v>
      </c>
      <c r="AH886" s="31"/>
      <c r="AI886" s="31">
        <f t="shared" si="406"/>
        <v>0</v>
      </c>
      <c r="AJ886" s="31">
        <f t="shared" si="407"/>
        <v>0</v>
      </c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</row>
    <row r="887" spans="2:49" s="306" customFormat="1" ht="13" outlineLevel="1">
      <c r="B887" s="491"/>
      <c r="C887" s="542"/>
      <c r="D887" s="24" t="s">
        <v>2390</v>
      </c>
      <c r="E887" s="542"/>
      <c r="F887" s="545"/>
      <c r="G887" s="542"/>
      <c r="H887" s="218" t="s">
        <v>1247</v>
      </c>
      <c r="I887" s="71">
        <v>10.200000000000001</v>
      </c>
      <c r="J887" s="71">
        <v>240</v>
      </c>
      <c r="K887" s="253">
        <v>0</v>
      </c>
      <c r="L887" s="31" t="s">
        <v>1155</v>
      </c>
      <c r="M887" s="31" t="s">
        <v>1155</v>
      </c>
      <c r="N887" s="31" t="s">
        <v>1708</v>
      </c>
      <c r="O887" s="31" t="s">
        <v>1691</v>
      </c>
      <c r="P887" s="31" t="s">
        <v>1759</v>
      </c>
      <c r="Q887" s="31" t="s">
        <v>1703</v>
      </c>
      <c r="R887" s="542"/>
      <c r="S887" s="48"/>
      <c r="T887" s="31">
        <f t="shared" si="402"/>
        <v>0</v>
      </c>
      <c r="U887" s="616"/>
      <c r="V887" s="616"/>
      <c r="W887" s="48"/>
      <c r="X887" s="31">
        <f t="shared" si="403"/>
        <v>0</v>
      </c>
      <c r="Z887" s="31"/>
      <c r="AA887" s="31">
        <f t="shared" si="408"/>
        <v>0</v>
      </c>
      <c r="AB887" s="31"/>
      <c r="AC887" s="31">
        <f t="shared" si="404"/>
        <v>0</v>
      </c>
      <c r="AD887" s="31"/>
      <c r="AE887" s="31"/>
      <c r="AF887" s="31">
        <f t="shared" si="481"/>
        <v>0</v>
      </c>
      <c r="AG887" s="31">
        <f t="shared" si="405"/>
        <v>0</v>
      </c>
      <c r="AH887" s="31"/>
      <c r="AI887" s="31">
        <f t="shared" si="406"/>
        <v>0</v>
      </c>
      <c r="AJ887" s="31">
        <f t="shared" si="407"/>
        <v>0</v>
      </c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</row>
    <row r="888" spans="2:49" s="306" customFormat="1" ht="13" outlineLevel="1">
      <c r="B888" s="491"/>
      <c r="C888" s="542"/>
      <c r="D888" s="24" t="s">
        <v>2391</v>
      </c>
      <c r="E888" s="542"/>
      <c r="F888" s="545"/>
      <c r="G888" s="542"/>
      <c r="H888" s="218" t="s">
        <v>1247</v>
      </c>
      <c r="I888" s="71">
        <v>10.200000000000001</v>
      </c>
      <c r="J888" s="71">
        <v>120</v>
      </c>
      <c r="K888" s="253">
        <v>0</v>
      </c>
      <c r="L888" s="31" t="s">
        <v>1155</v>
      </c>
      <c r="M888" s="31" t="s">
        <v>1155</v>
      </c>
      <c r="N888" s="31" t="s">
        <v>1708</v>
      </c>
      <c r="O888" s="31" t="s">
        <v>1691</v>
      </c>
      <c r="P888" s="31" t="s">
        <v>1759</v>
      </c>
      <c r="Q888" s="31" t="s">
        <v>1703</v>
      </c>
      <c r="R888" s="542"/>
      <c r="S888" s="48"/>
      <c r="T888" s="31">
        <f t="shared" si="402"/>
        <v>0</v>
      </c>
      <c r="U888" s="616"/>
      <c r="V888" s="616"/>
      <c r="W888" s="48"/>
      <c r="X888" s="31">
        <f t="shared" si="403"/>
        <v>0</v>
      </c>
      <c r="Z888" s="31"/>
      <c r="AA888" s="31">
        <f t="shared" si="408"/>
        <v>0</v>
      </c>
      <c r="AB888" s="31"/>
      <c r="AC888" s="31">
        <f t="shared" si="404"/>
        <v>0</v>
      </c>
      <c r="AD888" s="31"/>
      <c r="AE888" s="31"/>
      <c r="AF888" s="31">
        <f t="shared" si="481"/>
        <v>0</v>
      </c>
      <c r="AG888" s="31">
        <f t="shared" si="405"/>
        <v>0</v>
      </c>
      <c r="AH888" s="31"/>
      <c r="AI888" s="31">
        <f t="shared" si="406"/>
        <v>0</v>
      </c>
      <c r="AJ888" s="31">
        <f t="shared" si="407"/>
        <v>0</v>
      </c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</row>
    <row r="889" spans="2:49" s="306" customFormat="1" ht="13" outlineLevel="1">
      <c r="B889" s="491"/>
      <c r="C889" s="542"/>
      <c r="D889" s="24" t="s">
        <v>2374</v>
      </c>
      <c r="E889" s="542"/>
      <c r="F889" s="545"/>
      <c r="G889" s="542"/>
      <c r="H889" s="218" t="s">
        <v>1247</v>
      </c>
      <c r="I889" s="71">
        <v>10.200000000000001</v>
      </c>
      <c r="J889" s="71">
        <v>240</v>
      </c>
      <c r="K889" s="253">
        <v>0</v>
      </c>
      <c r="L889" s="31" t="s">
        <v>1155</v>
      </c>
      <c r="M889" s="31" t="s">
        <v>1155</v>
      </c>
      <c r="N889" s="31" t="s">
        <v>1708</v>
      </c>
      <c r="O889" s="31" t="s">
        <v>1691</v>
      </c>
      <c r="P889" s="31" t="s">
        <v>1759</v>
      </c>
      <c r="Q889" s="31" t="s">
        <v>1703</v>
      </c>
      <c r="R889" s="542"/>
      <c r="S889" s="48"/>
      <c r="T889" s="31">
        <f t="shared" si="402"/>
        <v>0</v>
      </c>
      <c r="U889" s="616"/>
      <c r="V889" s="616"/>
      <c r="W889" s="48"/>
      <c r="X889" s="31">
        <f t="shared" si="403"/>
        <v>0</v>
      </c>
      <c r="Z889" s="31"/>
      <c r="AA889" s="31">
        <f t="shared" si="408"/>
        <v>0</v>
      </c>
      <c r="AB889" s="31"/>
      <c r="AC889" s="31">
        <f t="shared" si="404"/>
        <v>0</v>
      </c>
      <c r="AD889" s="31"/>
      <c r="AE889" s="31"/>
      <c r="AF889" s="31">
        <f t="shared" si="481"/>
        <v>0</v>
      </c>
      <c r="AG889" s="31">
        <f t="shared" si="405"/>
        <v>0</v>
      </c>
      <c r="AH889" s="31"/>
      <c r="AI889" s="31">
        <f t="shared" si="406"/>
        <v>0</v>
      </c>
      <c r="AJ889" s="31">
        <f t="shared" si="407"/>
        <v>0</v>
      </c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</row>
    <row r="890" spans="2:49" s="306" customFormat="1" ht="13" outlineLevel="1">
      <c r="B890" s="492"/>
      <c r="C890" s="543"/>
      <c r="D890" s="24" t="s">
        <v>2392</v>
      </c>
      <c r="E890" s="543"/>
      <c r="F890" s="546"/>
      <c r="G890" s="543"/>
      <c r="H890" s="218" t="s">
        <v>1247</v>
      </c>
      <c r="I890" s="71">
        <v>10.200000000000001</v>
      </c>
      <c r="J890" s="71">
        <v>120</v>
      </c>
      <c r="K890" s="253">
        <v>0</v>
      </c>
      <c r="L890" s="31" t="s">
        <v>1155</v>
      </c>
      <c r="M890" s="31" t="s">
        <v>1155</v>
      </c>
      <c r="N890" s="31" t="s">
        <v>1708</v>
      </c>
      <c r="O890" s="31" t="s">
        <v>1691</v>
      </c>
      <c r="P890" s="31" t="s">
        <v>1759</v>
      </c>
      <c r="Q890" s="31" t="s">
        <v>1703</v>
      </c>
      <c r="R890" s="543"/>
      <c r="S890" s="48"/>
      <c r="T890" s="31">
        <f t="shared" si="402"/>
        <v>0</v>
      </c>
      <c r="U890" s="617"/>
      <c r="V890" s="617"/>
      <c r="W890" s="48"/>
      <c r="X890" s="31">
        <f t="shared" si="403"/>
        <v>0</v>
      </c>
      <c r="Z890" s="31"/>
      <c r="AA890" s="31">
        <f t="shared" si="408"/>
        <v>0</v>
      </c>
      <c r="AB890" s="31"/>
      <c r="AC890" s="31">
        <f t="shared" si="404"/>
        <v>0</v>
      </c>
      <c r="AD890" s="31"/>
      <c r="AE890" s="31"/>
      <c r="AF890" s="31">
        <f t="shared" si="481"/>
        <v>0</v>
      </c>
      <c r="AG890" s="31">
        <f t="shared" si="405"/>
        <v>0</v>
      </c>
      <c r="AH890" s="31"/>
      <c r="AI890" s="31">
        <f t="shared" si="406"/>
        <v>0</v>
      </c>
      <c r="AJ890" s="31">
        <f t="shared" si="407"/>
        <v>0</v>
      </c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</row>
    <row r="891" spans="2:49" s="306" customFormat="1" ht="13" outlineLevel="1">
      <c r="B891" s="490" t="s">
        <v>1427</v>
      </c>
      <c r="C891" s="444" t="s">
        <v>1428</v>
      </c>
      <c r="D891" s="73" t="s">
        <v>2726</v>
      </c>
      <c r="E891" s="494" t="s">
        <v>1429</v>
      </c>
      <c r="F891" s="446">
        <v>43728</v>
      </c>
      <c r="G891" s="217" t="s">
        <v>420</v>
      </c>
      <c r="H891" s="218" t="s">
        <v>13</v>
      </c>
      <c r="I891" s="71">
        <v>30</v>
      </c>
      <c r="J891" s="71">
        <v>90</v>
      </c>
      <c r="K891" s="253">
        <v>0</v>
      </c>
      <c r="L891" s="173"/>
      <c r="M891" s="173"/>
      <c r="N891" s="173"/>
      <c r="O891" s="173"/>
      <c r="P891" s="173"/>
      <c r="Q891" s="173"/>
      <c r="R891" s="55"/>
      <c r="S891" s="48"/>
      <c r="T891" s="31">
        <f t="shared" si="402"/>
        <v>0</v>
      </c>
      <c r="U891" s="48"/>
      <c r="V891" s="48"/>
      <c r="W891" s="48"/>
      <c r="X891" s="31">
        <f t="shared" si="403"/>
        <v>0</v>
      </c>
      <c r="Z891" s="31"/>
      <c r="AA891" s="31">
        <f t="shared" si="408"/>
        <v>0</v>
      </c>
      <c r="AB891" s="31"/>
      <c r="AC891" s="31">
        <f t="shared" si="404"/>
        <v>0</v>
      </c>
      <c r="AD891" s="31"/>
      <c r="AE891" s="31"/>
      <c r="AF891" s="31">
        <f t="shared" si="481"/>
        <v>0</v>
      </c>
      <c r="AG891" s="31">
        <f t="shared" si="405"/>
        <v>0</v>
      </c>
      <c r="AH891" s="31"/>
      <c r="AI891" s="31">
        <f t="shared" si="406"/>
        <v>0</v>
      </c>
      <c r="AJ891" s="31">
        <f t="shared" si="407"/>
        <v>0</v>
      </c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</row>
    <row r="892" spans="2:49" s="306" customFormat="1" ht="13" outlineLevel="1">
      <c r="B892" s="491"/>
      <c r="C892" s="493"/>
      <c r="D892" s="73" t="s">
        <v>2731</v>
      </c>
      <c r="E892" s="495"/>
      <c r="F892" s="497"/>
      <c r="G892" s="217" t="s">
        <v>420</v>
      </c>
      <c r="H892" s="218" t="s">
        <v>13</v>
      </c>
      <c r="I892" s="71">
        <v>5</v>
      </c>
      <c r="J892" s="71">
        <v>60</v>
      </c>
      <c r="K892" s="253">
        <v>0</v>
      </c>
      <c r="L892" s="173"/>
      <c r="M892" s="173"/>
      <c r="N892" s="173"/>
      <c r="O892" s="173"/>
      <c r="P892" s="173"/>
      <c r="Q892" s="173"/>
      <c r="R892" s="55"/>
      <c r="S892" s="48"/>
      <c r="T892" s="31">
        <f t="shared" si="402"/>
        <v>0</v>
      </c>
      <c r="U892" s="48"/>
      <c r="V892" s="48"/>
      <c r="W892" s="48"/>
      <c r="X892" s="31">
        <f t="shared" si="403"/>
        <v>0</v>
      </c>
      <c r="Z892" s="31"/>
      <c r="AA892" s="31">
        <f t="shared" si="408"/>
        <v>0</v>
      </c>
      <c r="AB892" s="31"/>
      <c r="AC892" s="31">
        <f t="shared" si="404"/>
        <v>0</v>
      </c>
      <c r="AD892" s="31"/>
      <c r="AE892" s="31"/>
      <c r="AF892" s="31">
        <f>IFERROR(COUNTIF(AK708:AT708,"S")/(COUNTIF(AK708:AT708,"V")+COUNTIF(AK708:AT708,"S")),0)</f>
        <v>0</v>
      </c>
      <c r="AG892" s="31">
        <f t="shared" si="405"/>
        <v>0</v>
      </c>
      <c r="AH892" s="31"/>
      <c r="AI892" s="31">
        <f t="shared" si="406"/>
        <v>0</v>
      </c>
      <c r="AJ892" s="31">
        <f t="shared" si="407"/>
        <v>0</v>
      </c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</row>
    <row r="893" spans="2:49" s="306" customFormat="1" ht="13" outlineLevel="1">
      <c r="B893" s="491"/>
      <c r="C893" s="493"/>
      <c r="D893" s="73" t="s">
        <v>2732</v>
      </c>
      <c r="E893" s="495"/>
      <c r="F893" s="497"/>
      <c r="G893" s="217" t="s">
        <v>420</v>
      </c>
      <c r="H893" s="218" t="s">
        <v>13</v>
      </c>
      <c r="I893" s="71">
        <v>5</v>
      </c>
      <c r="J893" s="71">
        <v>15</v>
      </c>
      <c r="K893" s="253">
        <v>0</v>
      </c>
      <c r="L893" s="173"/>
      <c r="M893" s="173"/>
      <c r="N893" s="173"/>
      <c r="O893" s="173"/>
      <c r="P893" s="173"/>
      <c r="Q893" s="173"/>
      <c r="R893" s="55"/>
      <c r="S893" s="48"/>
      <c r="T893" s="31">
        <f t="shared" si="402"/>
        <v>0</v>
      </c>
      <c r="U893" s="48"/>
      <c r="V893" s="48"/>
      <c r="W893" s="48"/>
      <c r="X893" s="31">
        <f t="shared" si="403"/>
        <v>0</v>
      </c>
      <c r="Z893" s="31"/>
      <c r="AA893" s="31">
        <f t="shared" si="408"/>
        <v>0</v>
      </c>
      <c r="AB893" s="31"/>
      <c r="AC893" s="31">
        <f t="shared" si="404"/>
        <v>0</v>
      </c>
      <c r="AD893" s="31"/>
      <c r="AE893" s="31"/>
      <c r="AF893" s="31">
        <f>IFERROR(COUNTIF(AK708:AT708,"S")/(COUNTIF(AK708:AT708,"V")+COUNTIF(AK708:AT708,"S")),0)</f>
        <v>0</v>
      </c>
      <c r="AG893" s="31">
        <f t="shared" si="405"/>
        <v>0</v>
      </c>
      <c r="AH893" s="31"/>
      <c r="AI893" s="31">
        <f t="shared" si="406"/>
        <v>0</v>
      </c>
      <c r="AJ893" s="31">
        <f t="shared" si="407"/>
        <v>0</v>
      </c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</row>
    <row r="894" spans="2:49" s="306" customFormat="1" ht="13" outlineLevel="1">
      <c r="B894" s="491"/>
      <c r="C894" s="493"/>
      <c r="D894" s="73" t="s">
        <v>2728</v>
      </c>
      <c r="E894" s="495"/>
      <c r="F894" s="497"/>
      <c r="G894" s="217" t="s">
        <v>420</v>
      </c>
      <c r="H894" s="218" t="s">
        <v>13</v>
      </c>
      <c r="I894" s="71">
        <v>5</v>
      </c>
      <c r="J894" s="71">
        <v>30</v>
      </c>
      <c r="K894" s="253">
        <v>0</v>
      </c>
      <c r="L894" s="173"/>
      <c r="M894" s="173"/>
      <c r="N894" s="173"/>
      <c r="O894" s="173"/>
      <c r="P894" s="173"/>
      <c r="Q894" s="173"/>
      <c r="R894" s="55"/>
      <c r="S894" s="48"/>
      <c r="T894" s="31">
        <f t="shared" si="402"/>
        <v>0</v>
      </c>
      <c r="U894" s="48"/>
      <c r="V894" s="48"/>
      <c r="W894" s="48"/>
      <c r="X894" s="31">
        <f t="shared" si="403"/>
        <v>0</v>
      </c>
      <c r="Z894" s="31"/>
      <c r="AA894" s="31">
        <f t="shared" si="408"/>
        <v>0</v>
      </c>
      <c r="AB894" s="31"/>
      <c r="AC894" s="31">
        <f t="shared" si="404"/>
        <v>0</v>
      </c>
      <c r="AD894" s="31"/>
      <c r="AE894" s="31"/>
      <c r="AF894" s="31">
        <f>IFERROR(COUNTIF(AK708:AT708,"S")/(COUNTIF(AK708:AT708,"V")+COUNTIF(AK708:AT708,"S")),0)</f>
        <v>0</v>
      </c>
      <c r="AG894" s="31">
        <f t="shared" si="405"/>
        <v>0</v>
      </c>
      <c r="AH894" s="31"/>
      <c r="AI894" s="31">
        <f t="shared" si="406"/>
        <v>0</v>
      </c>
      <c r="AJ894" s="31">
        <f t="shared" si="407"/>
        <v>0</v>
      </c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</row>
    <row r="895" spans="2:49" s="306" customFormat="1" ht="13" outlineLevel="1">
      <c r="B895" s="491"/>
      <c r="C895" s="493"/>
      <c r="D895" s="73" t="s">
        <v>2733</v>
      </c>
      <c r="E895" s="495"/>
      <c r="F895" s="497"/>
      <c r="G895" s="217" t="s">
        <v>420</v>
      </c>
      <c r="H895" s="218" t="s">
        <v>13</v>
      </c>
      <c r="I895" s="71">
        <v>10</v>
      </c>
      <c r="J895" s="71">
        <v>180</v>
      </c>
      <c r="K895" s="253">
        <v>0</v>
      </c>
      <c r="L895" s="173"/>
      <c r="M895" s="173"/>
      <c r="N895" s="173"/>
      <c r="O895" s="173"/>
      <c r="P895" s="173"/>
      <c r="Q895" s="173"/>
      <c r="R895" s="55"/>
      <c r="S895" s="48"/>
      <c r="T895" s="31">
        <f t="shared" si="402"/>
        <v>0</v>
      </c>
      <c r="U895" s="48"/>
      <c r="V895" s="48"/>
      <c r="W895" s="48"/>
      <c r="X895" s="31">
        <f t="shared" si="403"/>
        <v>0</v>
      </c>
      <c r="Z895" s="31"/>
      <c r="AA895" s="31">
        <f t="shared" si="408"/>
        <v>0</v>
      </c>
      <c r="AB895" s="31"/>
      <c r="AC895" s="31">
        <f t="shared" si="404"/>
        <v>0</v>
      </c>
      <c r="AD895" s="31"/>
      <c r="AE895" s="31"/>
      <c r="AF895" s="31">
        <f>IFERROR(COUNTIF(AK708:AT708,"S")/(COUNTIF(AK708:AT708,"V")+COUNTIF(AK708:AT708,"S")),0)</f>
        <v>0</v>
      </c>
      <c r="AG895" s="31">
        <f t="shared" si="405"/>
        <v>0</v>
      </c>
      <c r="AH895" s="31"/>
      <c r="AI895" s="31">
        <f t="shared" si="406"/>
        <v>0</v>
      </c>
      <c r="AJ895" s="31">
        <f t="shared" si="407"/>
        <v>0</v>
      </c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</row>
    <row r="896" spans="2:49" s="306" customFormat="1" ht="13" outlineLevel="1">
      <c r="B896" s="492"/>
      <c r="C896" s="445"/>
      <c r="D896" s="73" t="s">
        <v>2734</v>
      </c>
      <c r="E896" s="496"/>
      <c r="F896" s="447"/>
      <c r="G896" s="217" t="s">
        <v>420</v>
      </c>
      <c r="H896" s="218" t="s">
        <v>13</v>
      </c>
      <c r="I896" s="71">
        <v>5</v>
      </c>
      <c r="J896" s="71">
        <v>10</v>
      </c>
      <c r="K896" s="253">
        <v>0</v>
      </c>
      <c r="L896" s="173"/>
      <c r="M896" s="173"/>
      <c r="N896" s="173"/>
      <c r="O896" s="173"/>
      <c r="P896" s="173"/>
      <c r="Q896" s="173"/>
      <c r="R896" s="55"/>
      <c r="S896" s="48"/>
      <c r="T896" s="31">
        <f t="shared" ref="T896" si="482">SUMIF(S896,"Y",I896)</f>
        <v>0</v>
      </c>
      <c r="U896" s="48"/>
      <c r="V896" s="48"/>
      <c r="W896" s="48"/>
      <c r="X896" s="31">
        <f t="shared" ref="X896" si="483">T896*W896</f>
        <v>0</v>
      </c>
      <c r="Z896" s="31"/>
      <c r="AA896" s="31">
        <f t="shared" ref="AA896" si="484">SUMIF(Z896,"Y",K896)*W896</f>
        <v>0</v>
      </c>
      <c r="AB896" s="31"/>
      <c r="AC896" s="31">
        <f t="shared" ref="AC896" si="485">(I896-AA896)*COUNTIF(AK896:AT896,"L")</f>
        <v>0</v>
      </c>
      <c r="AD896" s="31"/>
      <c r="AE896" s="31"/>
      <c r="AF896" s="31">
        <f>IFERROR(COUNTIF(AK709:AT709,"S")/(COUNTIF(AK709:AT709,"V")+COUNTIF(AK709:AT709,"S")),0)</f>
        <v>0</v>
      </c>
      <c r="AG896" s="31">
        <f t="shared" ref="AG896" si="486">(X896-AA896-AC896)*AF896</f>
        <v>0</v>
      </c>
      <c r="AH896" s="31"/>
      <c r="AI896" s="31">
        <f t="shared" ref="AI896" si="487">COUNTIF(AK896:AT896,"V")</f>
        <v>0</v>
      </c>
      <c r="AJ896" s="31">
        <f t="shared" ref="AJ896" si="488">X896-AA896-AC896-AG896</f>
        <v>0</v>
      </c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</row>
    <row r="897" spans="2:49" s="306" customFormat="1" ht="13" outlineLevel="1">
      <c r="B897" s="490" t="s">
        <v>427</v>
      </c>
      <c r="C897" s="444" t="s">
        <v>428</v>
      </c>
      <c r="D897" s="24" t="s">
        <v>2736</v>
      </c>
      <c r="E897" s="444" t="s">
        <v>1430</v>
      </c>
      <c r="F897" s="446">
        <v>43518</v>
      </c>
      <c r="G897" s="215" t="s">
        <v>12</v>
      </c>
      <c r="H897" s="216" t="s">
        <v>13</v>
      </c>
      <c r="I897" s="72">
        <v>15</v>
      </c>
      <c r="J897" s="72">
        <v>5</v>
      </c>
      <c r="K897" s="255">
        <v>15</v>
      </c>
      <c r="L897" s="31" t="s">
        <v>1155</v>
      </c>
      <c r="M897" s="31" t="s">
        <v>1155</v>
      </c>
      <c r="N897" s="31" t="s">
        <v>1155</v>
      </c>
      <c r="O897" s="31" t="s">
        <v>1695</v>
      </c>
      <c r="P897" s="31" t="s">
        <v>1691</v>
      </c>
      <c r="Q897" s="31" t="s">
        <v>1759</v>
      </c>
      <c r="R897" s="55" t="s">
        <v>2363</v>
      </c>
      <c r="S897" s="48"/>
      <c r="T897" s="31">
        <f t="shared" si="402"/>
        <v>0</v>
      </c>
      <c r="U897" s="48"/>
      <c r="V897" s="48"/>
      <c r="W897" s="48"/>
      <c r="X897" s="31">
        <f t="shared" si="403"/>
        <v>0</v>
      </c>
      <c r="Z897" s="174" t="s">
        <v>2287</v>
      </c>
      <c r="AA897" s="31">
        <f t="shared" si="408"/>
        <v>0</v>
      </c>
      <c r="AB897" s="31"/>
      <c r="AC897" s="31">
        <f t="shared" si="404"/>
        <v>0</v>
      </c>
      <c r="AD897" s="31"/>
      <c r="AE897" s="31"/>
      <c r="AF897" s="31">
        <f>IFERROR(COUNTIF(#REF!,"S")/(COUNTIF(#REF!,"V")+COUNTIF(#REF!,"S")),0)</f>
        <v>0</v>
      </c>
      <c r="AG897" s="31">
        <f t="shared" si="405"/>
        <v>0</v>
      </c>
      <c r="AH897" s="31"/>
      <c r="AI897" s="31">
        <f t="shared" si="406"/>
        <v>0</v>
      </c>
      <c r="AJ897" s="31">
        <f t="shared" si="407"/>
        <v>0</v>
      </c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</row>
    <row r="898" spans="2:49" s="306" customFormat="1" ht="13" outlineLevel="1">
      <c r="B898" s="492"/>
      <c r="C898" s="445"/>
      <c r="D898" s="24" t="s">
        <v>428</v>
      </c>
      <c r="E898" s="445"/>
      <c r="F898" s="447"/>
      <c r="G898" s="215" t="s">
        <v>12</v>
      </c>
      <c r="H898" s="216" t="s">
        <v>13</v>
      </c>
      <c r="I898" s="72">
        <v>10</v>
      </c>
      <c r="J898" s="72">
        <v>720</v>
      </c>
      <c r="K898" s="255">
        <v>15</v>
      </c>
      <c r="L898" s="31" t="s">
        <v>1139</v>
      </c>
      <c r="M898" s="31" t="s">
        <v>1139</v>
      </c>
      <c r="N898" s="31" t="s">
        <v>1139</v>
      </c>
      <c r="O898" s="31" t="s">
        <v>1139</v>
      </c>
      <c r="P898" s="31" t="s">
        <v>1139</v>
      </c>
      <c r="Q898" s="31" t="s">
        <v>1139</v>
      </c>
      <c r="R898" s="55" t="s">
        <v>1261</v>
      </c>
      <c r="S898" s="48"/>
      <c r="T898" s="31">
        <f t="shared" ref="T898" si="489">SUMIF(S898,"Y",I898)</f>
        <v>0</v>
      </c>
      <c r="U898" s="48"/>
      <c r="V898" s="48"/>
      <c r="W898" s="48"/>
      <c r="X898" s="31">
        <f t="shared" ref="X898" si="490">T898*W898</f>
        <v>0</v>
      </c>
      <c r="Z898" s="174" t="s">
        <v>1480</v>
      </c>
      <c r="AA898" s="31">
        <f t="shared" ref="AA898" si="491">SUMIF(Z898,"Y",K898)*W898</f>
        <v>0</v>
      </c>
      <c r="AB898" s="31"/>
      <c r="AC898" s="31">
        <f t="shared" ref="AC898" si="492">(I898-AA898)*COUNTIF(AK898:AT898,"L")</f>
        <v>0</v>
      </c>
      <c r="AD898" s="31"/>
      <c r="AE898" s="31"/>
      <c r="AF898" s="31">
        <f>IFERROR(COUNTIF(#REF!,"S")/(COUNTIF(#REF!,"V")+COUNTIF(#REF!,"S")),0)</f>
        <v>0</v>
      </c>
      <c r="AG898" s="31">
        <f t="shared" ref="AG898" si="493">(X898-AA898-AC898)*AF898</f>
        <v>0</v>
      </c>
      <c r="AH898" s="31"/>
      <c r="AI898" s="31">
        <f t="shared" ref="AI898" si="494">COUNTIF(AK898:AT898,"V")</f>
        <v>0</v>
      </c>
      <c r="AJ898" s="31">
        <f t="shared" ref="AJ898" si="495">X898-AA898-AC898-AG898</f>
        <v>0</v>
      </c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</row>
    <row r="899" spans="2:49" s="306" customFormat="1" ht="13" outlineLevel="1">
      <c r="B899" s="490" t="s">
        <v>439</v>
      </c>
      <c r="C899" s="444" t="s">
        <v>440</v>
      </c>
      <c r="D899" s="24" t="s">
        <v>2737</v>
      </c>
      <c r="E899" s="444" t="s">
        <v>156</v>
      </c>
      <c r="F899" s="446">
        <v>43313</v>
      </c>
      <c r="G899" s="70" t="s">
        <v>12</v>
      </c>
      <c r="H899" s="46" t="s">
        <v>13</v>
      </c>
      <c r="I899" s="71">
        <v>5</v>
      </c>
      <c r="J899" s="71">
        <v>1920</v>
      </c>
      <c r="K899" s="255">
        <v>30</v>
      </c>
      <c r="L899" s="31" t="s">
        <v>1703</v>
      </c>
      <c r="M899" s="31" t="s">
        <v>1155</v>
      </c>
      <c r="N899" s="31" t="s">
        <v>1142</v>
      </c>
      <c r="O899" s="31" t="s">
        <v>1695</v>
      </c>
      <c r="P899" s="31" t="s">
        <v>1698</v>
      </c>
      <c r="Q899" s="31" t="s">
        <v>1759</v>
      </c>
      <c r="R899" s="55" t="s">
        <v>2363</v>
      </c>
      <c r="S899" s="48"/>
      <c r="T899" s="31">
        <f t="shared" si="402"/>
        <v>0</v>
      </c>
      <c r="U899" s="48"/>
      <c r="V899" s="48"/>
      <c r="W899" s="48"/>
      <c r="X899" s="31">
        <f t="shared" si="403"/>
        <v>0</v>
      </c>
      <c r="Z899" s="174" t="s">
        <v>2394</v>
      </c>
      <c r="AA899" s="31">
        <f t="shared" si="408"/>
        <v>0</v>
      </c>
      <c r="AB899" s="31"/>
      <c r="AC899" s="31">
        <f t="shared" si="404"/>
        <v>0</v>
      </c>
      <c r="AD899" s="31"/>
      <c r="AE899" s="31"/>
      <c r="AF899" s="31">
        <f>IFERROR(COUNTIF(#REF!,"S")/(COUNTIF(#REF!,"V")+COUNTIF(#REF!,"S")),0)</f>
        <v>0</v>
      </c>
      <c r="AG899" s="31">
        <f t="shared" si="405"/>
        <v>0</v>
      </c>
      <c r="AH899" s="31"/>
      <c r="AI899" s="31">
        <f t="shared" si="406"/>
        <v>0</v>
      </c>
      <c r="AJ899" s="31">
        <f t="shared" si="407"/>
        <v>0</v>
      </c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</row>
    <row r="900" spans="2:49" s="306" customFormat="1" ht="13" outlineLevel="1">
      <c r="B900" s="492"/>
      <c r="C900" s="445"/>
      <c r="D900" s="24" t="s">
        <v>2393</v>
      </c>
      <c r="E900" s="445" t="s">
        <v>156</v>
      </c>
      <c r="F900" s="447">
        <v>43313</v>
      </c>
      <c r="G900" s="70" t="s">
        <v>12</v>
      </c>
      <c r="H900" s="46" t="s">
        <v>13</v>
      </c>
      <c r="I900" s="71">
        <v>2</v>
      </c>
      <c r="J900" s="71">
        <v>1920</v>
      </c>
      <c r="K900" s="255">
        <v>30</v>
      </c>
      <c r="L900" s="31" t="s">
        <v>1139</v>
      </c>
      <c r="M900" s="31" t="s">
        <v>1139</v>
      </c>
      <c r="N900" s="31" t="s">
        <v>1140</v>
      </c>
      <c r="O900" s="31" t="s">
        <v>1139</v>
      </c>
      <c r="P900" s="31" t="s">
        <v>1140</v>
      </c>
      <c r="Q900" s="31" t="s">
        <v>1139</v>
      </c>
      <c r="R900" s="55" t="s">
        <v>1261</v>
      </c>
      <c r="S900" s="48"/>
      <c r="T900" s="31">
        <f t="shared" ref="T900" si="496">SUMIF(S900,"Y",I900)</f>
        <v>0</v>
      </c>
      <c r="U900" s="48"/>
      <c r="V900" s="48"/>
      <c r="W900" s="48"/>
      <c r="X900" s="31">
        <f t="shared" ref="X900" si="497">T900*W900</f>
        <v>0</v>
      </c>
      <c r="Z900" s="174" t="s">
        <v>2394</v>
      </c>
      <c r="AA900" s="31">
        <f t="shared" ref="AA900" si="498">SUMIF(Z900,"Y",K900)*W900</f>
        <v>0</v>
      </c>
      <c r="AB900" s="31"/>
      <c r="AC900" s="31">
        <f t="shared" ref="AC900" si="499">(I900-AA900)*COUNTIF(AK900:AT900,"L")</f>
        <v>0</v>
      </c>
      <c r="AD900" s="31"/>
      <c r="AE900" s="31"/>
      <c r="AF900" s="31">
        <f>IFERROR(COUNTIF(#REF!,"S")/(COUNTIF(#REF!,"V")+COUNTIF(#REF!,"S")),0)</f>
        <v>0</v>
      </c>
      <c r="AG900" s="31">
        <f t="shared" ref="AG900" si="500">(X900-AA900-AC900)*AF900</f>
        <v>0</v>
      </c>
      <c r="AH900" s="31"/>
      <c r="AI900" s="31">
        <f t="shared" ref="AI900" si="501">COUNTIF(AK900:AT900,"V")</f>
        <v>0</v>
      </c>
      <c r="AJ900" s="31">
        <f t="shared" ref="AJ900" si="502">X900-AA900-AC900-AG900</f>
        <v>0</v>
      </c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</row>
    <row r="901" spans="2:49" s="306" customFormat="1" ht="13" outlineLevel="1">
      <c r="B901" s="357" t="s">
        <v>442</v>
      </c>
      <c r="C901" s="360" t="s">
        <v>443</v>
      </c>
      <c r="D901" s="24" t="s">
        <v>2736</v>
      </c>
      <c r="E901" s="49" t="s">
        <v>19</v>
      </c>
      <c r="F901" s="38">
        <v>43689</v>
      </c>
      <c r="G901" s="215" t="s">
        <v>12</v>
      </c>
      <c r="H901" s="46" t="s">
        <v>13</v>
      </c>
      <c r="I901" s="71">
        <v>5</v>
      </c>
      <c r="J901" s="71">
        <v>0</v>
      </c>
      <c r="K901" s="253">
        <v>0</v>
      </c>
      <c r="L901" s="31" t="s">
        <v>1703</v>
      </c>
      <c r="M901" s="31" t="s">
        <v>1155</v>
      </c>
      <c r="N901" s="31" t="s">
        <v>1142</v>
      </c>
      <c r="O901" s="31" t="s">
        <v>1695</v>
      </c>
      <c r="P901" s="31" t="s">
        <v>1698</v>
      </c>
      <c r="Q901" s="31" t="s">
        <v>1759</v>
      </c>
      <c r="R901" s="55" t="s">
        <v>2363</v>
      </c>
      <c r="S901" s="48"/>
      <c r="T901" s="31">
        <f t="shared" si="402"/>
        <v>0</v>
      </c>
      <c r="U901" s="48"/>
      <c r="V901" s="48"/>
      <c r="W901" s="48"/>
      <c r="X901" s="31">
        <f t="shared" si="403"/>
        <v>0</v>
      </c>
      <c r="Z901" s="31"/>
      <c r="AA901" s="31">
        <f t="shared" si="408"/>
        <v>0</v>
      </c>
      <c r="AB901" s="31"/>
      <c r="AC901" s="31">
        <f t="shared" si="404"/>
        <v>0</v>
      </c>
      <c r="AD901" s="31"/>
      <c r="AE901" s="31"/>
      <c r="AF901" s="31">
        <f>IFERROR(COUNTIF(AK709:AT709,"S")/(COUNTIF(AK709:AT709,"V")+COUNTIF(AK709:AT709,"S")),0)</f>
        <v>0</v>
      </c>
      <c r="AG901" s="31">
        <f t="shared" si="405"/>
        <v>0</v>
      </c>
      <c r="AH901" s="31"/>
      <c r="AI901" s="31">
        <f t="shared" si="406"/>
        <v>0</v>
      </c>
      <c r="AJ901" s="31">
        <f t="shared" si="407"/>
        <v>0</v>
      </c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</row>
    <row r="902" spans="2:49" s="306" customFormat="1" ht="13" outlineLevel="1">
      <c r="B902" s="358"/>
      <c r="C902" s="365"/>
      <c r="D902" s="24" t="s">
        <v>2738</v>
      </c>
      <c r="E902" s="49" t="s">
        <v>19</v>
      </c>
      <c r="F902" s="38">
        <v>43689</v>
      </c>
      <c r="G902" s="215" t="s">
        <v>12</v>
      </c>
      <c r="H902" s="46" t="s">
        <v>13</v>
      </c>
      <c r="I902" s="71">
        <v>10</v>
      </c>
      <c r="J902" s="71">
        <v>0</v>
      </c>
      <c r="K902" s="253">
        <v>0</v>
      </c>
      <c r="L902" s="173"/>
      <c r="M902" s="173"/>
      <c r="N902" s="173"/>
      <c r="O902" s="173"/>
      <c r="P902" s="173"/>
      <c r="Q902" s="173"/>
      <c r="R902" s="55" t="s">
        <v>1261</v>
      </c>
      <c r="S902" s="48"/>
      <c r="T902" s="31">
        <f t="shared" si="402"/>
        <v>0</v>
      </c>
      <c r="U902" s="48"/>
      <c r="V902" s="48"/>
      <c r="W902" s="48"/>
      <c r="X902" s="31">
        <f t="shared" si="403"/>
        <v>0</v>
      </c>
      <c r="Z902" s="31"/>
      <c r="AA902" s="31">
        <f t="shared" si="408"/>
        <v>0</v>
      </c>
      <c r="AB902" s="31"/>
      <c r="AC902" s="31">
        <f t="shared" si="404"/>
        <v>0</v>
      </c>
      <c r="AD902" s="31"/>
      <c r="AE902" s="31"/>
      <c r="AF902" s="31">
        <f>IFERROR(COUNTIF(AK709:AT709,"S")/(COUNTIF(AK709:AT709,"V")+COUNTIF(AK709:AT709,"S")),0)</f>
        <v>0</v>
      </c>
      <c r="AG902" s="31">
        <f t="shared" si="405"/>
        <v>0</v>
      </c>
      <c r="AH902" s="31"/>
      <c r="AI902" s="31">
        <f t="shared" si="406"/>
        <v>0</v>
      </c>
      <c r="AJ902" s="31">
        <f t="shared" si="407"/>
        <v>0</v>
      </c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</row>
    <row r="903" spans="2:49" s="306" customFormat="1" ht="13" outlineLevel="1">
      <c r="B903" s="359" t="s">
        <v>442</v>
      </c>
      <c r="C903" s="361" t="s">
        <v>443</v>
      </c>
      <c r="D903" s="24" t="s">
        <v>2739</v>
      </c>
      <c r="E903" s="49" t="s">
        <v>19</v>
      </c>
      <c r="F903" s="38">
        <v>43689</v>
      </c>
      <c r="G903" s="215" t="s">
        <v>12</v>
      </c>
      <c r="H903" s="46" t="s">
        <v>13</v>
      </c>
      <c r="I903" s="71">
        <v>10</v>
      </c>
      <c r="J903" s="71">
        <v>0</v>
      </c>
      <c r="K903" s="253">
        <v>0</v>
      </c>
      <c r="L903" s="173"/>
      <c r="M903" s="173"/>
      <c r="N903" s="173"/>
      <c r="O903" s="173"/>
      <c r="P903" s="173"/>
      <c r="Q903" s="173"/>
      <c r="R903" s="55" t="s">
        <v>1261</v>
      </c>
      <c r="S903" s="48"/>
      <c r="T903" s="31">
        <f t="shared" ref="T903" si="503">SUMIF(S903,"Y",I903)</f>
        <v>0</v>
      </c>
      <c r="U903" s="48"/>
      <c r="V903" s="48"/>
      <c r="W903" s="48"/>
      <c r="X903" s="31">
        <f t="shared" ref="X903" si="504">T903*W903</f>
        <v>0</v>
      </c>
      <c r="Z903" s="31"/>
      <c r="AA903" s="31">
        <f t="shared" ref="AA903" si="505">SUMIF(Z903,"Y",K903)*W903</f>
        <v>0</v>
      </c>
      <c r="AB903" s="31"/>
      <c r="AC903" s="31">
        <f t="shared" ref="AC903" si="506">(I903-AA903)*COUNTIF(AK903:AT903,"L")</f>
        <v>0</v>
      </c>
      <c r="AD903" s="31"/>
      <c r="AE903" s="31"/>
      <c r="AF903" s="31">
        <f>IFERROR(COUNTIF(AK710:AT710,"S")/(COUNTIF(AK710:AT710,"V")+COUNTIF(AK710:AT710,"S")),0)</f>
        <v>0</v>
      </c>
      <c r="AG903" s="31">
        <f t="shared" ref="AG903" si="507">(X903-AA903-AC903)*AF903</f>
        <v>0</v>
      </c>
      <c r="AH903" s="31"/>
      <c r="AI903" s="31">
        <f t="shared" ref="AI903" si="508">COUNTIF(AK903:AT903,"V")</f>
        <v>0</v>
      </c>
      <c r="AJ903" s="31">
        <f t="shared" ref="AJ903" si="509">X903-AA903-AC903-AG903</f>
        <v>0</v>
      </c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</row>
    <row r="904" spans="2:49" s="306" customFormat="1" ht="13" outlineLevel="1">
      <c r="B904" s="490" t="s">
        <v>1433</v>
      </c>
      <c r="C904" s="444" t="s">
        <v>1434</v>
      </c>
      <c r="D904" s="24" t="s">
        <v>2735</v>
      </c>
      <c r="E904" s="444" t="s">
        <v>714</v>
      </c>
      <c r="F904" s="446">
        <v>43728</v>
      </c>
      <c r="G904" s="215" t="s">
        <v>12</v>
      </c>
      <c r="H904" s="46" t="s">
        <v>13</v>
      </c>
      <c r="I904" s="72">
        <v>5</v>
      </c>
      <c r="J904" s="72">
        <v>15</v>
      </c>
      <c r="K904" s="253">
        <v>0</v>
      </c>
      <c r="L904" s="173"/>
      <c r="M904" s="173"/>
      <c r="N904" s="173"/>
      <c r="O904" s="173"/>
      <c r="P904" s="173"/>
      <c r="Q904" s="173"/>
      <c r="R904" s="55" t="s">
        <v>2363</v>
      </c>
      <c r="S904" s="48"/>
      <c r="T904" s="31">
        <f t="shared" si="402"/>
        <v>0</v>
      </c>
      <c r="U904" s="48"/>
      <c r="V904" s="48"/>
      <c r="W904" s="310"/>
      <c r="X904" s="31">
        <f t="shared" si="403"/>
        <v>0</v>
      </c>
      <c r="Z904" s="31"/>
      <c r="AA904" s="31">
        <f t="shared" si="408"/>
        <v>0</v>
      </c>
      <c r="AB904" s="31"/>
      <c r="AC904" s="31">
        <f t="shared" si="404"/>
        <v>0</v>
      </c>
      <c r="AD904" s="31"/>
      <c r="AE904" s="31"/>
      <c r="AF904" s="31">
        <f>IFERROR(COUNTIF(AK710:AT710,"S")/(COUNTIF(AK710:AT710,"V")+COUNTIF(AK710:AT710,"S")),0)</f>
        <v>0</v>
      </c>
      <c r="AG904" s="31">
        <f t="shared" si="405"/>
        <v>0</v>
      </c>
      <c r="AH904" s="31"/>
      <c r="AI904" s="31">
        <f t="shared" si="406"/>
        <v>0</v>
      </c>
      <c r="AJ904" s="31">
        <f t="shared" si="407"/>
        <v>0</v>
      </c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</row>
    <row r="905" spans="2:49" s="306" customFormat="1" ht="13" outlineLevel="1">
      <c r="B905" s="492"/>
      <c r="C905" s="445"/>
      <c r="D905" s="24" t="s">
        <v>1434</v>
      </c>
      <c r="E905" s="445"/>
      <c r="F905" s="447"/>
      <c r="G905" s="215" t="s">
        <v>12</v>
      </c>
      <c r="H905" s="46" t="s">
        <v>13</v>
      </c>
      <c r="I905" s="72">
        <v>120</v>
      </c>
      <c r="J905" s="72">
        <v>900</v>
      </c>
      <c r="K905" s="253">
        <v>0</v>
      </c>
      <c r="L905" s="173"/>
      <c r="M905" s="173"/>
      <c r="N905" s="173"/>
      <c r="O905" s="173"/>
      <c r="P905" s="173"/>
      <c r="Q905" s="173"/>
      <c r="R905" s="55" t="s">
        <v>1261</v>
      </c>
      <c r="S905" s="48"/>
      <c r="T905" s="31">
        <f t="shared" ref="T905" si="510">SUMIF(S905,"Y",I905)</f>
        <v>0</v>
      </c>
      <c r="U905" s="48"/>
      <c r="V905" s="48"/>
      <c r="W905" s="310"/>
      <c r="X905" s="31">
        <f t="shared" ref="X905" si="511">T905*W905</f>
        <v>0</v>
      </c>
      <c r="Z905" s="31"/>
      <c r="AA905" s="31">
        <f t="shared" ref="AA905" si="512">SUMIF(Z905,"Y",K905)*W905</f>
        <v>0</v>
      </c>
      <c r="AB905" s="31"/>
      <c r="AC905" s="31">
        <f t="shared" ref="AC905" si="513">(I905-AA905)*COUNTIF(AK905:AT905,"L")</f>
        <v>0</v>
      </c>
      <c r="AD905" s="31"/>
      <c r="AE905" s="31"/>
      <c r="AF905" s="31">
        <f>IFERROR(COUNTIF(AK711:AT711,"S")/(COUNTIF(AK711:AT711,"V")+COUNTIF(AK711:AT711,"S")),0)</f>
        <v>0</v>
      </c>
      <c r="AG905" s="31">
        <f t="shared" ref="AG905" si="514">(X905-AA905-AC905)*AF905</f>
        <v>0</v>
      </c>
      <c r="AH905" s="31"/>
      <c r="AI905" s="31">
        <f t="shared" ref="AI905" si="515">COUNTIF(AK905:AT905,"V")</f>
        <v>0</v>
      </c>
      <c r="AJ905" s="31">
        <f t="shared" ref="AJ905" si="516">X905-AA905-AC905-AG905</f>
        <v>0</v>
      </c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</row>
    <row r="906" spans="2:49" s="306" customFormat="1" ht="13" outlineLevel="1">
      <c r="B906" s="490" t="s">
        <v>1584</v>
      </c>
      <c r="C906" s="444" t="s">
        <v>2847</v>
      </c>
      <c r="D906" s="24" t="s">
        <v>2735</v>
      </c>
      <c r="E906" s="444" t="s">
        <v>714</v>
      </c>
      <c r="F906" s="446">
        <v>43776</v>
      </c>
      <c r="G906" s="215" t="s">
        <v>12</v>
      </c>
      <c r="H906" s="46"/>
      <c r="I906" s="72">
        <v>15</v>
      </c>
      <c r="J906" s="72">
        <v>5</v>
      </c>
      <c r="K906" s="253">
        <v>0</v>
      </c>
      <c r="L906" s="173"/>
      <c r="M906" s="173"/>
      <c r="N906" s="173"/>
      <c r="O906" s="173"/>
      <c r="P906" s="173"/>
      <c r="Q906" s="173"/>
      <c r="R906" s="55" t="s">
        <v>1261</v>
      </c>
      <c r="S906" s="48"/>
      <c r="T906" s="31">
        <f t="shared" si="402"/>
        <v>0</v>
      </c>
      <c r="U906" s="48"/>
      <c r="V906" s="48"/>
      <c r="W906" s="310"/>
      <c r="X906" s="31">
        <f t="shared" si="403"/>
        <v>0</v>
      </c>
      <c r="Z906" s="31"/>
      <c r="AA906" s="31">
        <f t="shared" si="408"/>
        <v>0</v>
      </c>
      <c r="AB906" s="31"/>
      <c r="AC906" s="31">
        <f t="shared" si="404"/>
        <v>0</v>
      </c>
      <c r="AD906" s="31"/>
      <c r="AE906" s="31"/>
      <c r="AF906" s="31">
        <f>IFERROR(COUNTIF(AK711:AT711,"S")/(COUNTIF(AK711:AT711,"V")+COUNTIF(AK711:AT711,"S")),0)</f>
        <v>0</v>
      </c>
      <c r="AG906" s="31">
        <f t="shared" si="405"/>
        <v>0</v>
      </c>
      <c r="AH906" s="31"/>
      <c r="AI906" s="31">
        <f t="shared" si="406"/>
        <v>0</v>
      </c>
      <c r="AJ906" s="31">
        <f t="shared" si="407"/>
        <v>0</v>
      </c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</row>
    <row r="907" spans="2:49" s="306" customFormat="1" ht="13" outlineLevel="1">
      <c r="B907" s="492"/>
      <c r="C907" s="445"/>
      <c r="D907" s="24" t="s">
        <v>2848</v>
      </c>
      <c r="E907" s="445" t="s">
        <v>714</v>
      </c>
      <c r="F907" s="447">
        <v>43776</v>
      </c>
      <c r="G907" s="215" t="s">
        <v>12</v>
      </c>
      <c r="H907" s="46"/>
      <c r="I907" s="72">
        <v>40</v>
      </c>
      <c r="J907" s="72">
        <v>600</v>
      </c>
      <c r="K907" s="253">
        <v>0</v>
      </c>
      <c r="L907" s="173"/>
      <c r="M907" s="173"/>
      <c r="N907" s="173"/>
      <c r="O907" s="173"/>
      <c r="P907" s="173"/>
      <c r="Q907" s="173"/>
      <c r="R907" s="55" t="s">
        <v>1261</v>
      </c>
      <c r="S907" s="48"/>
      <c r="T907" s="31">
        <f t="shared" si="402"/>
        <v>0</v>
      </c>
      <c r="U907" s="48"/>
      <c r="V907" s="48"/>
      <c r="W907" s="310"/>
      <c r="X907" s="31">
        <f t="shared" si="403"/>
        <v>0</v>
      </c>
      <c r="Z907" s="31"/>
      <c r="AA907" s="31">
        <f t="shared" si="408"/>
        <v>0</v>
      </c>
      <c r="AB907" s="31"/>
      <c r="AC907" s="31">
        <f t="shared" si="404"/>
        <v>0</v>
      </c>
      <c r="AD907" s="31"/>
      <c r="AE907" s="31"/>
      <c r="AF907" s="31">
        <f>IFERROR(COUNTIF(AK711:AT711,"S")/(COUNTIF(AK711:AT711,"V")+COUNTIF(AK711:AT711,"S")),0)</f>
        <v>0</v>
      </c>
      <c r="AG907" s="31">
        <f t="shared" si="405"/>
        <v>0</v>
      </c>
      <c r="AH907" s="31"/>
      <c r="AI907" s="31">
        <f t="shared" si="406"/>
        <v>0</v>
      </c>
      <c r="AJ907" s="31">
        <f t="shared" si="407"/>
        <v>0</v>
      </c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</row>
    <row r="908" spans="2:49" s="306" customFormat="1" ht="13" outlineLevel="1">
      <c r="B908" s="490" t="s">
        <v>2831</v>
      </c>
      <c r="C908" s="444" t="s">
        <v>2845</v>
      </c>
      <c r="D908" s="73" t="s">
        <v>2735</v>
      </c>
      <c r="E908" s="444" t="s">
        <v>714</v>
      </c>
      <c r="F908" s="446">
        <v>43788</v>
      </c>
      <c r="G908" s="215" t="s">
        <v>12</v>
      </c>
      <c r="H908" s="46"/>
      <c r="I908" s="72">
        <v>15</v>
      </c>
      <c r="J908" s="72">
        <v>5</v>
      </c>
      <c r="K908" s="253">
        <v>0</v>
      </c>
      <c r="L908" s="173"/>
      <c r="M908" s="173"/>
      <c r="N908" s="173"/>
      <c r="O908" s="173"/>
      <c r="P908" s="173"/>
      <c r="Q908" s="173"/>
      <c r="R908" s="55" t="s">
        <v>1261</v>
      </c>
      <c r="S908" s="48"/>
      <c r="T908" s="31">
        <f t="shared" ref="T908:T909" si="517">SUMIF(S908,"Y",I908)</f>
        <v>0</v>
      </c>
      <c r="U908" s="48"/>
      <c r="V908" s="48"/>
      <c r="W908" s="310"/>
      <c r="X908" s="31">
        <f t="shared" ref="X908:X909" si="518">T908*W908</f>
        <v>0</v>
      </c>
      <c r="Z908" s="31"/>
      <c r="AA908" s="31">
        <f t="shared" ref="AA908:AA909" si="519">SUMIF(Z908,"Y",K908)*W908</f>
        <v>0</v>
      </c>
      <c r="AB908" s="31"/>
      <c r="AC908" s="31">
        <f t="shared" ref="AC908:AC909" si="520">(I908-AA908)*COUNTIF(AK908:AT908,"L")</f>
        <v>0</v>
      </c>
      <c r="AD908" s="31"/>
      <c r="AE908" s="31"/>
      <c r="AF908" s="31">
        <f>IFERROR(COUNTIF(AK713:AT713,"S")/(COUNTIF(AK713:AT713,"V")+COUNTIF(AK713:AT713,"S")),0)</f>
        <v>0</v>
      </c>
      <c r="AG908" s="31">
        <f t="shared" ref="AG908:AG909" si="521">(X908-AA908-AC908)*AF908</f>
        <v>0</v>
      </c>
      <c r="AH908" s="31"/>
      <c r="AI908" s="31">
        <f t="shared" ref="AI908:AI909" si="522">COUNTIF(AK908:AT908,"V")</f>
        <v>0</v>
      </c>
      <c r="AJ908" s="31">
        <f t="shared" ref="AJ908:AJ909" si="523">X908-AA908-AC908-AG908</f>
        <v>0</v>
      </c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</row>
    <row r="909" spans="2:49" s="306" customFormat="1" ht="13" outlineLevel="1">
      <c r="B909" s="492"/>
      <c r="C909" s="445"/>
      <c r="D909" s="73" t="s">
        <v>2846</v>
      </c>
      <c r="E909" s="445" t="s">
        <v>714</v>
      </c>
      <c r="F909" s="447">
        <v>43776</v>
      </c>
      <c r="G909" s="215" t="s">
        <v>12</v>
      </c>
      <c r="H909" s="46"/>
      <c r="I909" s="72">
        <v>120</v>
      </c>
      <c r="J909" s="72">
        <v>240</v>
      </c>
      <c r="K909" s="253">
        <v>0</v>
      </c>
      <c r="L909" s="173"/>
      <c r="M909" s="173"/>
      <c r="N909" s="173"/>
      <c r="O909" s="173"/>
      <c r="P909" s="173"/>
      <c r="Q909" s="173"/>
      <c r="R909" s="55" t="s">
        <v>1261</v>
      </c>
      <c r="S909" s="48"/>
      <c r="T909" s="31">
        <f t="shared" si="517"/>
        <v>0</v>
      </c>
      <c r="U909" s="48"/>
      <c r="V909" s="48"/>
      <c r="W909" s="310"/>
      <c r="X909" s="31">
        <f t="shared" si="518"/>
        <v>0</v>
      </c>
      <c r="Z909" s="31"/>
      <c r="AA909" s="31">
        <f t="shared" si="519"/>
        <v>0</v>
      </c>
      <c r="AB909" s="31"/>
      <c r="AC909" s="31">
        <f t="shared" si="520"/>
        <v>0</v>
      </c>
      <c r="AD909" s="31"/>
      <c r="AE909" s="31"/>
      <c r="AF909" s="31">
        <f>IFERROR(COUNTIF(AK713:AT713,"S")/(COUNTIF(AK713:AT713,"V")+COUNTIF(AK713:AT713,"S")),0)</f>
        <v>0</v>
      </c>
      <c r="AG909" s="31">
        <f t="shared" si="521"/>
        <v>0</v>
      </c>
      <c r="AH909" s="31"/>
      <c r="AI909" s="31">
        <f t="shared" si="522"/>
        <v>0</v>
      </c>
      <c r="AJ909" s="31">
        <f t="shared" si="523"/>
        <v>0</v>
      </c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</row>
    <row r="910" spans="2:49" s="306" customFormat="1" ht="26" outlineLevel="1">
      <c r="B910" s="159" t="s">
        <v>1437</v>
      </c>
      <c r="C910" s="342" t="s">
        <v>2624</v>
      </c>
      <c r="D910" s="49" t="s">
        <v>1438</v>
      </c>
      <c r="E910" s="38">
        <v>43697</v>
      </c>
      <c r="F910" s="38">
        <v>43697</v>
      </c>
      <c r="G910" s="215" t="s">
        <v>12</v>
      </c>
      <c r="H910" s="46" t="s">
        <v>13</v>
      </c>
      <c r="I910" s="323">
        <v>275</v>
      </c>
      <c r="J910" s="323">
        <v>280</v>
      </c>
      <c r="K910" s="253">
        <v>0</v>
      </c>
      <c r="L910" s="31" t="s">
        <v>1703</v>
      </c>
      <c r="M910" s="31" t="s">
        <v>1155</v>
      </c>
      <c r="N910" s="173" t="s">
        <v>1142</v>
      </c>
      <c r="O910" s="31" t="s">
        <v>1695</v>
      </c>
      <c r="P910" s="173" t="s">
        <v>1698</v>
      </c>
      <c r="Q910" s="31" t="s">
        <v>1759</v>
      </c>
      <c r="R910" s="55" t="s">
        <v>1601</v>
      </c>
      <c r="S910" s="48"/>
      <c r="T910" s="31">
        <f t="shared" si="402"/>
        <v>0</v>
      </c>
      <c r="U910" s="48"/>
      <c r="V910" s="48"/>
      <c r="W910" s="48"/>
      <c r="X910" s="31">
        <f t="shared" si="403"/>
        <v>0</v>
      </c>
      <c r="Z910" s="31"/>
      <c r="AA910" s="31">
        <f t="shared" si="408"/>
        <v>0</v>
      </c>
      <c r="AB910" s="31"/>
      <c r="AC910" s="31">
        <f t="shared" si="404"/>
        <v>0</v>
      </c>
      <c r="AD910" s="31"/>
      <c r="AE910" s="31"/>
      <c r="AF910" s="31">
        <f>IFERROR(COUNTIF(AK714:AT714,"S")/(COUNTIF(AK714:AT714,"V")+COUNTIF(AK714:AT714,"S")),0)</f>
        <v>0</v>
      </c>
      <c r="AG910" s="31">
        <f t="shared" si="405"/>
        <v>0</v>
      </c>
      <c r="AH910" s="31"/>
      <c r="AI910" s="31">
        <f t="shared" si="406"/>
        <v>0</v>
      </c>
      <c r="AJ910" s="31">
        <f t="shared" si="407"/>
        <v>0</v>
      </c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</row>
    <row r="911" spans="2:49" s="306" customFormat="1" ht="39" outlineLevel="1">
      <c r="B911" s="159" t="s">
        <v>1439</v>
      </c>
      <c r="C911" s="380" t="s">
        <v>2625</v>
      </c>
      <c r="D911" s="53" t="s">
        <v>2821</v>
      </c>
      <c r="E911" s="38">
        <v>43798</v>
      </c>
      <c r="F911" s="38">
        <v>43697</v>
      </c>
      <c r="G911" s="215" t="s">
        <v>12</v>
      </c>
      <c r="H911" s="46" t="s">
        <v>13</v>
      </c>
      <c r="I911" s="343">
        <v>435</v>
      </c>
      <c r="J911" s="343">
        <v>1825</v>
      </c>
      <c r="K911" s="253">
        <v>0</v>
      </c>
      <c r="L911" s="31" t="s">
        <v>1703</v>
      </c>
      <c r="M911" s="31" t="s">
        <v>1155</v>
      </c>
      <c r="N911" s="173" t="s">
        <v>1142</v>
      </c>
      <c r="O911" s="31" t="s">
        <v>1695</v>
      </c>
      <c r="P911" s="173" t="s">
        <v>1698</v>
      </c>
      <c r="Q911" s="31" t="s">
        <v>1759</v>
      </c>
      <c r="R911" s="55" t="s">
        <v>1602</v>
      </c>
      <c r="S911" s="48"/>
      <c r="T911" s="31">
        <f t="shared" si="402"/>
        <v>0</v>
      </c>
      <c r="U911" s="48"/>
      <c r="V911" s="48"/>
      <c r="W911" s="48"/>
      <c r="X911" s="31">
        <f t="shared" si="403"/>
        <v>0</v>
      </c>
      <c r="Z911" s="31"/>
      <c r="AA911" s="31">
        <f t="shared" si="408"/>
        <v>0</v>
      </c>
      <c r="AB911" s="31"/>
      <c r="AC911" s="31">
        <f t="shared" si="404"/>
        <v>0</v>
      </c>
      <c r="AD911" s="31"/>
      <c r="AE911" s="31"/>
      <c r="AF911" s="31">
        <f>IFERROR(COUNTIF(AK715:AT715,"S")/(COUNTIF(AK715:AT715,"V")+COUNTIF(AK715:AT715,"S")),0)</f>
        <v>0</v>
      </c>
      <c r="AG911" s="31">
        <f t="shared" si="405"/>
        <v>0</v>
      </c>
      <c r="AH911" s="31"/>
      <c r="AI911" s="31">
        <f t="shared" si="406"/>
        <v>0</v>
      </c>
      <c r="AJ911" s="31">
        <f t="shared" si="407"/>
        <v>0</v>
      </c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</row>
    <row r="912" spans="2:49" s="306" customFormat="1" ht="13">
      <c r="B912" s="638" t="s">
        <v>2628</v>
      </c>
      <c r="C912" s="639"/>
      <c r="D912" s="639"/>
      <c r="E912" s="640"/>
      <c r="F912" s="533"/>
      <c r="G912" s="41" t="s">
        <v>7</v>
      </c>
      <c r="H912" s="42"/>
      <c r="I912" s="23">
        <f>I913/60</f>
        <v>15.34</v>
      </c>
      <c r="J912" s="23">
        <f>J913/60</f>
        <v>27.42</v>
      </c>
      <c r="K912" s="252">
        <f>K913/60</f>
        <v>0</v>
      </c>
      <c r="L912" s="42"/>
      <c r="M912" s="42"/>
      <c r="N912" s="42"/>
      <c r="O912" s="42"/>
      <c r="P912" s="42"/>
      <c r="Q912" s="42"/>
      <c r="R912" s="43"/>
      <c r="S912" s="42"/>
      <c r="T912" s="23">
        <f>T913/60</f>
        <v>0</v>
      </c>
      <c r="U912" s="43"/>
      <c r="V912" s="42"/>
      <c r="W912" s="42"/>
      <c r="X912" s="23">
        <f>X913/60</f>
        <v>0</v>
      </c>
      <c r="Z912" s="45"/>
      <c r="AA912" s="45">
        <f>AA913/60</f>
        <v>0</v>
      </c>
      <c r="AB912" s="45"/>
      <c r="AC912" s="45">
        <f t="shared" ref="AC912:AJ919" si="524">AC913/60</f>
        <v>0</v>
      </c>
      <c r="AD912" s="45"/>
      <c r="AE912" s="45"/>
      <c r="AF912" s="45"/>
      <c r="AG912" s="45">
        <f t="shared" si="524"/>
        <v>0</v>
      </c>
      <c r="AH912" s="45"/>
      <c r="AI912" s="42"/>
      <c r="AJ912" s="45">
        <f t="shared" si="524"/>
        <v>0</v>
      </c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5"/>
      <c r="AV912" s="45"/>
      <c r="AW912" s="45">
        <f>AW913/60</f>
        <v>0</v>
      </c>
    </row>
    <row r="913" spans="2:49" s="306" customFormat="1" ht="13">
      <c r="B913" s="641"/>
      <c r="C913" s="642"/>
      <c r="D913" s="642"/>
      <c r="E913" s="643"/>
      <c r="F913" s="534"/>
      <c r="G913" s="44" t="s">
        <v>8</v>
      </c>
      <c r="H913" s="45"/>
      <c r="I913" s="23">
        <f>SUM(I914:I918)</f>
        <v>920.4</v>
      </c>
      <c r="J913" s="23">
        <f>SUM(J914:J918)</f>
        <v>1645.2</v>
      </c>
      <c r="K913" s="23">
        <f>SUM(K914:K918)</f>
        <v>0</v>
      </c>
      <c r="L913" s="42"/>
      <c r="M913" s="42"/>
      <c r="N913" s="42"/>
      <c r="O913" s="42"/>
      <c r="P913" s="42"/>
      <c r="Q913" s="42"/>
      <c r="R913" s="43"/>
      <c r="S913" s="42"/>
      <c r="T913" s="23">
        <f>SUM(T914:T918)</f>
        <v>0</v>
      </c>
      <c r="U913" s="43"/>
      <c r="V913" s="42"/>
      <c r="W913" s="42"/>
      <c r="X913" s="23">
        <f>SUM(X914:X918)</f>
        <v>0</v>
      </c>
      <c r="Z913" s="45"/>
      <c r="AA913" s="23">
        <f>SUM(AA914:AA918)</f>
        <v>0</v>
      </c>
      <c r="AB913" s="45"/>
      <c r="AC913" s="23">
        <f>SUM(AC914:AC918)</f>
        <v>0</v>
      </c>
      <c r="AD913" s="45"/>
      <c r="AE913" s="45"/>
      <c r="AF913" s="45"/>
      <c r="AG913" s="23">
        <f>SUM(AG914:AG918)</f>
        <v>0</v>
      </c>
      <c r="AH913" s="45"/>
      <c r="AI913" s="42"/>
      <c r="AJ913" s="23">
        <f>SUM(AJ914:AJ918)</f>
        <v>0</v>
      </c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5"/>
      <c r="AV913" s="45"/>
      <c r="AW913" s="23">
        <f>SUM(AW914:AW918)</f>
        <v>0</v>
      </c>
    </row>
    <row r="914" spans="2:49" s="306" customFormat="1" ht="13" outlineLevel="1">
      <c r="B914" s="490" t="s">
        <v>447</v>
      </c>
      <c r="C914" s="541" t="s">
        <v>2395</v>
      </c>
      <c r="D914" s="24" t="s">
        <v>1746</v>
      </c>
      <c r="E914" s="541" t="s">
        <v>985</v>
      </c>
      <c r="F914" s="446">
        <v>43642</v>
      </c>
      <c r="G914" s="541" t="s">
        <v>1395</v>
      </c>
      <c r="H914" s="46" t="s">
        <v>943</v>
      </c>
      <c r="I914" s="71">
        <v>10.200000000000001</v>
      </c>
      <c r="J914" s="71">
        <v>19.8</v>
      </c>
      <c r="K914" s="253">
        <v>0</v>
      </c>
      <c r="L914" s="31" t="s">
        <v>1139</v>
      </c>
      <c r="M914" s="31" t="s">
        <v>1139</v>
      </c>
      <c r="N914" s="31" t="s">
        <v>1140</v>
      </c>
      <c r="O914" s="31" t="s">
        <v>1139</v>
      </c>
      <c r="P914" s="31" t="s">
        <v>1140</v>
      </c>
      <c r="Q914" s="31" t="s">
        <v>1139</v>
      </c>
      <c r="R914" s="541" t="s">
        <v>1239</v>
      </c>
      <c r="S914" s="48"/>
      <c r="T914" s="31">
        <f t="shared" ref="T914:T918" si="525">SUMIF(S914,"Y",I914)</f>
        <v>0</v>
      </c>
      <c r="U914" s="615"/>
      <c r="V914" s="615"/>
      <c r="W914" s="48"/>
      <c r="X914" s="31">
        <f t="shared" ref="X914:X918" si="526">T914*W914</f>
        <v>0</v>
      </c>
      <c r="Z914" s="31"/>
      <c r="AA914" s="31">
        <f t="shared" ref="AA914:AA918" si="527">SUMIF(Z914,"Y",K914)*W914</f>
        <v>0</v>
      </c>
      <c r="AB914" s="31"/>
      <c r="AC914" s="31">
        <f t="shared" ref="AC914:AC918" si="528">(I914-AA914)*COUNTIF(AK914:AT914,"L")</f>
        <v>0</v>
      </c>
      <c r="AD914" s="31"/>
      <c r="AE914" s="31"/>
      <c r="AF914" s="31">
        <f>IFERROR(COUNTIF(AK718:AT718,"S")/(COUNTIF(AK718:AT718,"V")+COUNTIF(AK718:AT718,"S")),0)</f>
        <v>0</v>
      </c>
      <c r="AG914" s="31">
        <f t="shared" ref="AG914:AG918" si="529">(X914-AA914-AC914)*AF914</f>
        <v>0</v>
      </c>
      <c r="AH914" s="31"/>
      <c r="AI914" s="31">
        <f t="shared" ref="AI914:AI918" si="530">COUNTIF(AK914:AT914,"V")</f>
        <v>0</v>
      </c>
      <c r="AJ914" s="31">
        <f t="shared" ref="AJ914:AJ918" si="531">X914-AA914-AC914-AG914</f>
        <v>0</v>
      </c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</row>
    <row r="915" spans="2:49" s="306" customFormat="1" ht="13" outlineLevel="1">
      <c r="B915" s="491"/>
      <c r="C915" s="542"/>
      <c r="D915" s="24" t="s">
        <v>2396</v>
      </c>
      <c r="E915" s="542"/>
      <c r="F915" s="497"/>
      <c r="G915" s="542"/>
      <c r="H915" s="46" t="s">
        <v>1247</v>
      </c>
      <c r="I915" s="71">
        <v>240</v>
      </c>
      <c r="J915" s="71">
        <v>10.200000000000001</v>
      </c>
      <c r="K915" s="253">
        <v>0</v>
      </c>
      <c r="L915" s="31" t="s">
        <v>1139</v>
      </c>
      <c r="M915" s="31" t="s">
        <v>1139</v>
      </c>
      <c r="N915" s="31" t="s">
        <v>1140</v>
      </c>
      <c r="O915" s="31" t="s">
        <v>1139</v>
      </c>
      <c r="P915" s="31" t="s">
        <v>1140</v>
      </c>
      <c r="Q915" s="31" t="s">
        <v>1139</v>
      </c>
      <c r="R915" s="542"/>
      <c r="S915" s="48"/>
      <c r="T915" s="31">
        <f t="shared" si="525"/>
        <v>0</v>
      </c>
      <c r="U915" s="616"/>
      <c r="V915" s="616"/>
      <c r="W915" s="48"/>
      <c r="X915" s="31">
        <f t="shared" si="526"/>
        <v>0</v>
      </c>
      <c r="Z915" s="31"/>
      <c r="AA915" s="31">
        <f t="shared" si="527"/>
        <v>0</v>
      </c>
      <c r="AB915" s="31"/>
      <c r="AC915" s="31">
        <f t="shared" si="528"/>
        <v>0</v>
      </c>
      <c r="AD915" s="31"/>
      <c r="AE915" s="31"/>
      <c r="AF915" s="31">
        <f>IFERROR(COUNTIF(AK719:AT719,"S")/(COUNTIF(AK719:AT719,"V")+COUNTIF(AK719:AT719,"S")),0)</f>
        <v>0</v>
      </c>
      <c r="AG915" s="31">
        <f t="shared" si="529"/>
        <v>0</v>
      </c>
      <c r="AH915" s="31"/>
      <c r="AI915" s="31">
        <f t="shared" si="530"/>
        <v>0</v>
      </c>
      <c r="AJ915" s="31">
        <f t="shared" si="531"/>
        <v>0</v>
      </c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</row>
    <row r="916" spans="2:49" s="306" customFormat="1" ht="13" outlineLevel="1">
      <c r="B916" s="492"/>
      <c r="C916" s="543"/>
      <c r="D916" s="24" t="s">
        <v>2397</v>
      </c>
      <c r="E916" s="543"/>
      <c r="F916" s="447"/>
      <c r="G916" s="543"/>
      <c r="H916" s="46" t="s">
        <v>1247</v>
      </c>
      <c r="I916" s="71">
        <v>40.200000000000003</v>
      </c>
      <c r="J916" s="71">
        <v>10.200000000000001</v>
      </c>
      <c r="K916" s="253">
        <v>0</v>
      </c>
      <c r="L916" s="31" t="s">
        <v>1139</v>
      </c>
      <c r="M916" s="31" t="s">
        <v>1139</v>
      </c>
      <c r="N916" s="31" t="s">
        <v>1140</v>
      </c>
      <c r="O916" s="31" t="s">
        <v>1139</v>
      </c>
      <c r="P916" s="31" t="s">
        <v>1140</v>
      </c>
      <c r="Q916" s="31" t="s">
        <v>1139</v>
      </c>
      <c r="R916" s="543"/>
      <c r="S916" s="48"/>
      <c r="T916" s="31">
        <f t="shared" si="525"/>
        <v>0</v>
      </c>
      <c r="U916" s="617"/>
      <c r="V916" s="617"/>
      <c r="W916" s="48"/>
      <c r="X916" s="31">
        <f t="shared" si="526"/>
        <v>0</v>
      </c>
      <c r="Z916" s="31"/>
      <c r="AA916" s="31">
        <f t="shared" si="527"/>
        <v>0</v>
      </c>
      <c r="AB916" s="31"/>
      <c r="AC916" s="31">
        <f t="shared" si="528"/>
        <v>0</v>
      </c>
      <c r="AD916" s="31"/>
      <c r="AE916" s="31"/>
      <c r="AF916" s="31">
        <f>IFERROR(COUNTIF(AK720:AT720,"S")/(COUNTIF(AK720:AT720,"V")+COUNTIF(AK720:AT720,"S")),0)</f>
        <v>0</v>
      </c>
      <c r="AG916" s="31">
        <f t="shared" si="529"/>
        <v>0</v>
      </c>
      <c r="AH916" s="31"/>
      <c r="AI916" s="31">
        <f t="shared" si="530"/>
        <v>0</v>
      </c>
      <c r="AJ916" s="31">
        <f t="shared" si="531"/>
        <v>0</v>
      </c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</row>
    <row r="917" spans="2:49" s="306" customFormat="1" ht="26" outlineLevel="1">
      <c r="B917" s="159" t="s">
        <v>1437</v>
      </c>
      <c r="C917" s="342" t="s">
        <v>2626</v>
      </c>
      <c r="D917" s="49" t="s">
        <v>1438</v>
      </c>
      <c r="E917" s="38">
        <v>43697</v>
      </c>
      <c r="F917" s="38">
        <v>43697</v>
      </c>
      <c r="G917" s="215" t="s">
        <v>12</v>
      </c>
      <c r="H917" s="46" t="s">
        <v>13</v>
      </c>
      <c r="I917" s="323">
        <v>90</v>
      </c>
      <c r="J917" s="323">
        <v>180</v>
      </c>
      <c r="K917" s="253">
        <v>0</v>
      </c>
      <c r="L917" s="31" t="s">
        <v>1139</v>
      </c>
      <c r="M917" s="31" t="s">
        <v>1139</v>
      </c>
      <c r="N917" s="173" t="s">
        <v>1140</v>
      </c>
      <c r="O917" s="31" t="s">
        <v>1139</v>
      </c>
      <c r="P917" s="173" t="s">
        <v>1140</v>
      </c>
      <c r="Q917" s="31" t="s">
        <v>1139</v>
      </c>
      <c r="R917" s="55" t="s">
        <v>1601</v>
      </c>
      <c r="S917" s="48"/>
      <c r="T917" s="31">
        <f t="shared" si="525"/>
        <v>0</v>
      </c>
      <c r="U917" s="48"/>
      <c r="V917" s="48"/>
      <c r="W917" s="48"/>
      <c r="X917" s="31">
        <f t="shared" si="526"/>
        <v>0</v>
      </c>
      <c r="Z917" s="31"/>
      <c r="AA917" s="31">
        <f t="shared" si="527"/>
        <v>0</v>
      </c>
      <c r="AB917" s="31"/>
      <c r="AC917" s="31">
        <f t="shared" si="528"/>
        <v>0</v>
      </c>
      <c r="AD917" s="31"/>
      <c r="AE917" s="31"/>
      <c r="AF917" s="31">
        <f>IFERROR(COUNTIF(AK721:AT721,"S")/(COUNTIF(AK721:AT721,"V")+COUNTIF(AK721:AT721,"S")),0)</f>
        <v>0</v>
      </c>
      <c r="AG917" s="31">
        <f t="shared" si="529"/>
        <v>0</v>
      </c>
      <c r="AH917" s="31"/>
      <c r="AI917" s="31">
        <f t="shared" si="530"/>
        <v>0</v>
      </c>
      <c r="AJ917" s="31">
        <f t="shared" si="531"/>
        <v>0</v>
      </c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</row>
    <row r="918" spans="2:49" s="306" customFormat="1" ht="39" outlineLevel="1">
      <c r="B918" s="159" t="s">
        <v>1439</v>
      </c>
      <c r="C918" s="380" t="s">
        <v>2830</v>
      </c>
      <c r="D918" s="53" t="s">
        <v>2821</v>
      </c>
      <c r="E918" s="38">
        <v>43798</v>
      </c>
      <c r="F918" s="38">
        <v>43697</v>
      </c>
      <c r="G918" s="215" t="s">
        <v>12</v>
      </c>
      <c r="H918" s="46" t="s">
        <v>13</v>
      </c>
      <c r="I918" s="343">
        <v>540</v>
      </c>
      <c r="J918" s="343">
        <v>1425</v>
      </c>
      <c r="K918" s="253">
        <v>0</v>
      </c>
      <c r="L918" s="31" t="s">
        <v>1139</v>
      </c>
      <c r="M918" s="31" t="s">
        <v>1139</v>
      </c>
      <c r="N918" s="173" t="s">
        <v>1140</v>
      </c>
      <c r="O918" s="31" t="s">
        <v>1139</v>
      </c>
      <c r="P918" s="173" t="s">
        <v>1140</v>
      </c>
      <c r="Q918" s="31" t="s">
        <v>1139</v>
      </c>
      <c r="R918" s="55" t="s">
        <v>1602</v>
      </c>
      <c r="S918" s="48"/>
      <c r="T918" s="31">
        <f t="shared" si="525"/>
        <v>0</v>
      </c>
      <c r="U918" s="48"/>
      <c r="V918" s="48"/>
      <c r="W918" s="48"/>
      <c r="X918" s="31">
        <f t="shared" si="526"/>
        <v>0</v>
      </c>
      <c r="Z918" s="31"/>
      <c r="AA918" s="31">
        <f t="shared" si="527"/>
        <v>0</v>
      </c>
      <c r="AB918" s="31"/>
      <c r="AC918" s="31">
        <f t="shared" si="528"/>
        <v>0</v>
      </c>
      <c r="AD918" s="31"/>
      <c r="AE918" s="31"/>
      <c r="AF918" s="31">
        <f>IFERROR(COUNTIF(AK722:AT722,"S")/(COUNTIF(AK722:AT722,"V")+COUNTIF(AK722:AT722,"S")),0)</f>
        <v>0</v>
      </c>
      <c r="AG918" s="31">
        <f t="shared" si="529"/>
        <v>0</v>
      </c>
      <c r="AH918" s="31"/>
      <c r="AI918" s="31">
        <f t="shared" si="530"/>
        <v>0</v>
      </c>
      <c r="AJ918" s="31">
        <f t="shared" si="531"/>
        <v>0</v>
      </c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</row>
    <row r="919" spans="2:49" s="306" customFormat="1" ht="13">
      <c r="B919" s="527" t="s">
        <v>454</v>
      </c>
      <c r="C919" s="528"/>
      <c r="D919" s="528"/>
      <c r="E919" s="529"/>
      <c r="F919" s="533"/>
      <c r="G919" s="41" t="s">
        <v>7</v>
      </c>
      <c r="H919" s="42"/>
      <c r="I919" s="23">
        <f>I920/60</f>
        <v>203.25</v>
      </c>
      <c r="J919" s="23">
        <f>J920/60</f>
        <v>172</v>
      </c>
      <c r="K919" s="252">
        <f>K920/60</f>
        <v>46.8</v>
      </c>
      <c r="L919" s="42"/>
      <c r="M919" s="42"/>
      <c r="N919" s="42"/>
      <c r="O919" s="42"/>
      <c r="P919" s="42"/>
      <c r="Q919" s="42"/>
      <c r="R919" s="43"/>
      <c r="S919" s="42"/>
      <c r="T919" s="23">
        <f>T920/60</f>
        <v>0</v>
      </c>
      <c r="U919" s="43"/>
      <c r="V919" s="42"/>
      <c r="W919" s="42"/>
      <c r="X919" s="23">
        <f>X920/60</f>
        <v>0</v>
      </c>
      <c r="Z919" s="45"/>
      <c r="AA919" s="45">
        <f>AA920/60</f>
        <v>0</v>
      </c>
      <c r="AB919" s="45"/>
      <c r="AC919" s="45">
        <f t="shared" si="524"/>
        <v>0</v>
      </c>
      <c r="AD919" s="45"/>
      <c r="AE919" s="45"/>
      <c r="AF919" s="45"/>
      <c r="AG919" s="45">
        <f t="shared" si="524"/>
        <v>0</v>
      </c>
      <c r="AH919" s="45"/>
      <c r="AI919" s="42"/>
      <c r="AJ919" s="45">
        <f t="shared" si="524"/>
        <v>0</v>
      </c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5"/>
      <c r="AV919" s="45"/>
      <c r="AW919" s="45">
        <f>AW920/60</f>
        <v>0</v>
      </c>
    </row>
    <row r="920" spans="2:49" s="306" customFormat="1" ht="13">
      <c r="B920" s="530"/>
      <c r="C920" s="531"/>
      <c r="D920" s="531"/>
      <c r="E920" s="532"/>
      <c r="F920" s="534"/>
      <c r="G920" s="44" t="s">
        <v>8</v>
      </c>
      <c r="H920" s="45"/>
      <c r="I920" s="23">
        <f>SUMIF(G921:G938,"DQA",$I921:$I938)</f>
        <v>12195</v>
      </c>
      <c r="J920" s="23">
        <f>SUMIF(G921:G938,"DQA",$J921:$J938)</f>
        <v>10320</v>
      </c>
      <c r="K920" s="252">
        <f>SUM(K921:K938)</f>
        <v>2808</v>
      </c>
      <c r="L920" s="42"/>
      <c r="M920" s="42"/>
      <c r="N920" s="42"/>
      <c r="O920" s="42"/>
      <c r="P920" s="42"/>
      <c r="Q920" s="42"/>
      <c r="R920" s="43"/>
      <c r="S920" s="42"/>
      <c r="T920" s="23">
        <f>SUM(T921:T938)</f>
        <v>0</v>
      </c>
      <c r="U920" s="43"/>
      <c r="V920" s="42"/>
      <c r="W920" s="42"/>
      <c r="X920" s="23">
        <f>SUM(X921:X938)</f>
        <v>0</v>
      </c>
      <c r="Z920" s="45"/>
      <c r="AA920" s="45">
        <f>SUM(AA921:AA938)</f>
        <v>0</v>
      </c>
      <c r="AB920" s="45"/>
      <c r="AC920" s="45">
        <f>SUM(AC921:AC938)</f>
        <v>0</v>
      </c>
      <c r="AD920" s="45"/>
      <c r="AE920" s="45"/>
      <c r="AF920" s="45"/>
      <c r="AG920" s="45">
        <f>SUM(AG921:AG938)</f>
        <v>0</v>
      </c>
      <c r="AH920" s="45"/>
      <c r="AI920" s="42"/>
      <c r="AJ920" s="45">
        <f>SUM(AJ921:AJ938)</f>
        <v>0</v>
      </c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5"/>
      <c r="AV920" s="45"/>
      <c r="AW920" s="45">
        <f>SUM(AW921:AW938)</f>
        <v>0</v>
      </c>
    </row>
    <row r="921" spans="2:49" s="306" customFormat="1" ht="13" outlineLevel="1">
      <c r="B921" s="160" t="s">
        <v>456</v>
      </c>
      <c r="C921" s="39" t="s">
        <v>457</v>
      </c>
      <c r="D921" s="39" t="s">
        <v>2398</v>
      </c>
      <c r="E921" s="15" t="s">
        <v>19</v>
      </c>
      <c r="F921" s="16">
        <v>43656</v>
      </c>
      <c r="G921" s="17" t="s">
        <v>12</v>
      </c>
      <c r="H921" s="27" t="s">
        <v>13</v>
      </c>
      <c r="I921" s="48">
        <v>15</v>
      </c>
      <c r="J921" s="48">
        <v>720</v>
      </c>
      <c r="K921" s="255">
        <v>15</v>
      </c>
      <c r="L921" s="31" t="s">
        <v>1155</v>
      </c>
      <c r="M921" s="31" t="s">
        <v>1155</v>
      </c>
      <c r="N921" s="31" t="s">
        <v>1695</v>
      </c>
      <c r="O921" s="31" t="s">
        <v>1155</v>
      </c>
      <c r="P921" s="31" t="s">
        <v>1142</v>
      </c>
      <c r="Q921" s="31" t="s">
        <v>1695</v>
      </c>
      <c r="R921" s="55" t="s">
        <v>2399</v>
      </c>
      <c r="S921" s="48"/>
      <c r="T921" s="31">
        <f t="shared" ref="T921:T938" si="532">SUMIF(S921,"Y",I921)</f>
        <v>0</v>
      </c>
      <c r="U921" s="30"/>
      <c r="V921" s="48"/>
      <c r="W921" s="48"/>
      <c r="X921" s="31">
        <f t="shared" ref="X921:X938" si="533">T921*W921</f>
        <v>0</v>
      </c>
      <c r="Z921" s="174" t="s">
        <v>2394</v>
      </c>
      <c r="AA921" s="31">
        <f t="shared" ref="AA921:AA932" si="534">SUMIF(Z921,"Y",K921)*W921</f>
        <v>0</v>
      </c>
      <c r="AB921" s="31"/>
      <c r="AC921" s="31">
        <f t="shared" ref="AC921:AC938" si="535">(I921-AA921)*COUNTIF(AK921:AT921,"L")</f>
        <v>0</v>
      </c>
      <c r="AD921" s="31"/>
      <c r="AE921" s="31"/>
      <c r="AF921" s="31">
        <f t="shared" ref="AF921:AF938" si="536">IFERROR(COUNTIF(AK718:AT718,"S")/(COUNTIF(AK718:AT718,"V")+COUNTIF(AK718:AT718,"S")),0)</f>
        <v>0</v>
      </c>
      <c r="AG921" s="31">
        <f t="shared" ref="AG921:AG938" si="537">(X921-AA921-AC921)*AF921</f>
        <v>0</v>
      </c>
      <c r="AH921" s="31"/>
      <c r="AI921" s="31">
        <f t="shared" ref="AI921:AI938" si="538">COUNTIF(AK921:AT921,"V")</f>
        <v>0</v>
      </c>
      <c r="AJ921" s="31">
        <f t="shared" ref="AJ921:AJ938" si="539">X921-AA921-AC921-AG921</f>
        <v>0</v>
      </c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</row>
    <row r="922" spans="2:49" s="306" customFormat="1" ht="13" outlineLevel="1">
      <c r="B922" s="160" t="s">
        <v>458</v>
      </c>
      <c r="C922" s="39" t="s">
        <v>459</v>
      </c>
      <c r="D922" s="39" t="s">
        <v>2400</v>
      </c>
      <c r="E922" s="15" t="s">
        <v>36</v>
      </c>
      <c r="F922" s="16">
        <v>43656</v>
      </c>
      <c r="G922" s="17" t="s">
        <v>12</v>
      </c>
      <c r="H922" s="27" t="s">
        <v>13</v>
      </c>
      <c r="I922" s="48">
        <v>15</v>
      </c>
      <c r="J922" s="48">
        <v>960</v>
      </c>
      <c r="K922" s="255">
        <v>15</v>
      </c>
      <c r="L922" s="31" t="s">
        <v>1155</v>
      </c>
      <c r="M922" s="31" t="s">
        <v>1695</v>
      </c>
      <c r="N922" s="31" t="s">
        <v>1155</v>
      </c>
      <c r="O922" s="31" t="s">
        <v>1155</v>
      </c>
      <c r="P922" s="31" t="s">
        <v>1142</v>
      </c>
      <c r="Q922" s="31" t="s">
        <v>1695</v>
      </c>
      <c r="R922" s="55" t="s">
        <v>2399</v>
      </c>
      <c r="S922" s="48"/>
      <c r="T922" s="31">
        <f t="shared" si="532"/>
        <v>0</v>
      </c>
      <c r="U922" s="30"/>
      <c r="V922" s="48"/>
      <c r="W922" s="48"/>
      <c r="X922" s="31">
        <f t="shared" si="533"/>
        <v>0</v>
      </c>
      <c r="Z922" s="174" t="s">
        <v>2394</v>
      </c>
      <c r="AA922" s="31">
        <f t="shared" si="534"/>
        <v>0</v>
      </c>
      <c r="AB922" s="31"/>
      <c r="AC922" s="31">
        <f t="shared" si="535"/>
        <v>0</v>
      </c>
      <c r="AD922" s="31"/>
      <c r="AE922" s="31"/>
      <c r="AF922" s="31">
        <f t="shared" si="536"/>
        <v>0</v>
      </c>
      <c r="AG922" s="31">
        <f t="shared" si="537"/>
        <v>0</v>
      </c>
      <c r="AH922" s="31"/>
      <c r="AI922" s="31">
        <f t="shared" si="538"/>
        <v>0</v>
      </c>
      <c r="AJ922" s="31">
        <f t="shared" si="539"/>
        <v>0</v>
      </c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</row>
    <row r="923" spans="2:49" s="306" customFormat="1" ht="13" outlineLevel="1">
      <c r="B923" s="160" t="s">
        <v>460</v>
      </c>
      <c r="C923" s="39" t="s">
        <v>461</v>
      </c>
      <c r="D923" s="39" t="s">
        <v>2401</v>
      </c>
      <c r="E923" s="15" t="s">
        <v>36</v>
      </c>
      <c r="F923" s="16">
        <v>43656</v>
      </c>
      <c r="G923" s="17" t="s">
        <v>12</v>
      </c>
      <c r="H923" s="27" t="s">
        <v>13</v>
      </c>
      <c r="I923" s="48">
        <v>15</v>
      </c>
      <c r="J923" s="48">
        <v>720</v>
      </c>
      <c r="K923" s="255">
        <v>15</v>
      </c>
      <c r="L923" s="31" t="s">
        <v>1691</v>
      </c>
      <c r="M923" s="31" t="s">
        <v>1155</v>
      </c>
      <c r="N923" s="31" t="s">
        <v>1703</v>
      </c>
      <c r="O923" s="31" t="s">
        <v>1695</v>
      </c>
      <c r="P923" s="31" t="s">
        <v>1142</v>
      </c>
      <c r="Q923" s="31" t="s">
        <v>1155</v>
      </c>
      <c r="R923" s="55" t="s">
        <v>2402</v>
      </c>
      <c r="S923" s="48"/>
      <c r="T923" s="31">
        <f t="shared" si="532"/>
        <v>0</v>
      </c>
      <c r="U923" s="30"/>
      <c r="V923" s="48"/>
      <c r="W923" s="48"/>
      <c r="X923" s="31">
        <f t="shared" si="533"/>
        <v>0</v>
      </c>
      <c r="Z923" s="174" t="s">
        <v>2394</v>
      </c>
      <c r="AA923" s="31">
        <f t="shared" si="534"/>
        <v>0</v>
      </c>
      <c r="AB923" s="31"/>
      <c r="AC923" s="31">
        <f t="shared" si="535"/>
        <v>0</v>
      </c>
      <c r="AD923" s="31"/>
      <c r="AE923" s="31"/>
      <c r="AF923" s="31">
        <f t="shared" si="536"/>
        <v>0</v>
      </c>
      <c r="AG923" s="31">
        <f t="shared" si="537"/>
        <v>0</v>
      </c>
      <c r="AH923" s="31"/>
      <c r="AI923" s="31">
        <f t="shared" si="538"/>
        <v>0</v>
      </c>
      <c r="AJ923" s="31">
        <f t="shared" si="539"/>
        <v>0</v>
      </c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</row>
    <row r="924" spans="2:49" s="306" customFormat="1" ht="13" outlineLevel="1">
      <c r="B924" s="160" t="s">
        <v>462</v>
      </c>
      <c r="C924" s="39" t="s">
        <v>463</v>
      </c>
      <c r="D924" s="39" t="s">
        <v>2403</v>
      </c>
      <c r="E924" s="15" t="s">
        <v>36</v>
      </c>
      <c r="F924" s="16">
        <v>43656</v>
      </c>
      <c r="G924" s="17" t="s">
        <v>12</v>
      </c>
      <c r="H924" s="27" t="s">
        <v>13</v>
      </c>
      <c r="I924" s="48">
        <v>15</v>
      </c>
      <c r="J924" s="48">
        <v>480</v>
      </c>
      <c r="K924" s="255">
        <v>15</v>
      </c>
      <c r="L924" s="31" t="s">
        <v>1691</v>
      </c>
      <c r="M924" s="31" t="s">
        <v>1155</v>
      </c>
      <c r="N924" s="31" t="s">
        <v>1703</v>
      </c>
      <c r="O924" s="31" t="s">
        <v>1695</v>
      </c>
      <c r="P924" s="31" t="s">
        <v>1142</v>
      </c>
      <c r="Q924" s="31" t="s">
        <v>1155</v>
      </c>
      <c r="R924" s="55" t="s">
        <v>2402</v>
      </c>
      <c r="S924" s="48"/>
      <c r="T924" s="31">
        <f t="shared" si="532"/>
        <v>0</v>
      </c>
      <c r="U924" s="30"/>
      <c r="V924" s="48"/>
      <c r="W924" s="48"/>
      <c r="X924" s="31">
        <f t="shared" si="533"/>
        <v>0</v>
      </c>
      <c r="Z924" s="174" t="s">
        <v>2394</v>
      </c>
      <c r="AA924" s="31">
        <f t="shared" si="534"/>
        <v>0</v>
      </c>
      <c r="AB924" s="31"/>
      <c r="AC924" s="31">
        <f t="shared" si="535"/>
        <v>0</v>
      </c>
      <c r="AD924" s="31"/>
      <c r="AE924" s="31"/>
      <c r="AF924" s="31">
        <f t="shared" si="536"/>
        <v>0</v>
      </c>
      <c r="AG924" s="31">
        <f t="shared" si="537"/>
        <v>0</v>
      </c>
      <c r="AH924" s="31"/>
      <c r="AI924" s="31">
        <f t="shared" si="538"/>
        <v>0</v>
      </c>
      <c r="AJ924" s="31">
        <f t="shared" si="539"/>
        <v>0</v>
      </c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</row>
    <row r="925" spans="2:49" s="306" customFormat="1" ht="13" outlineLevel="1">
      <c r="B925" s="160" t="s">
        <v>477</v>
      </c>
      <c r="C925" s="39" t="s">
        <v>478</v>
      </c>
      <c r="D925" s="39" t="s">
        <v>2404</v>
      </c>
      <c r="E925" s="15" t="s">
        <v>156</v>
      </c>
      <c r="F925" s="16">
        <v>43656</v>
      </c>
      <c r="G925" s="17" t="s">
        <v>12</v>
      </c>
      <c r="H925" s="27" t="s">
        <v>13</v>
      </c>
      <c r="I925" s="48">
        <v>15</v>
      </c>
      <c r="J925" s="48">
        <v>480</v>
      </c>
      <c r="K925" s="255">
        <v>15</v>
      </c>
      <c r="L925" s="31" t="s">
        <v>1691</v>
      </c>
      <c r="M925" s="31" t="s">
        <v>1155</v>
      </c>
      <c r="N925" s="31" t="s">
        <v>1693</v>
      </c>
      <c r="O925" s="31" t="s">
        <v>1695</v>
      </c>
      <c r="P925" s="31" t="s">
        <v>1142</v>
      </c>
      <c r="Q925" s="31" t="s">
        <v>1155</v>
      </c>
      <c r="R925" s="55" t="s">
        <v>2402</v>
      </c>
      <c r="S925" s="48"/>
      <c r="T925" s="31">
        <f t="shared" si="532"/>
        <v>0</v>
      </c>
      <c r="U925" s="30"/>
      <c r="V925" s="48"/>
      <c r="W925" s="48"/>
      <c r="X925" s="31">
        <f t="shared" si="533"/>
        <v>0</v>
      </c>
      <c r="Z925" s="174" t="s">
        <v>2394</v>
      </c>
      <c r="AA925" s="31">
        <f t="shared" si="534"/>
        <v>0</v>
      </c>
      <c r="AB925" s="31"/>
      <c r="AC925" s="31">
        <f t="shared" si="535"/>
        <v>0</v>
      </c>
      <c r="AD925" s="31"/>
      <c r="AE925" s="31"/>
      <c r="AF925" s="31">
        <f t="shared" si="536"/>
        <v>0</v>
      </c>
      <c r="AG925" s="31">
        <f t="shared" si="537"/>
        <v>0</v>
      </c>
      <c r="AH925" s="31"/>
      <c r="AI925" s="31">
        <f t="shared" si="538"/>
        <v>0</v>
      </c>
      <c r="AJ925" s="31">
        <f t="shared" si="539"/>
        <v>0</v>
      </c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</row>
    <row r="926" spans="2:49" s="306" customFormat="1" ht="13" outlineLevel="1">
      <c r="B926" s="160" t="s">
        <v>479</v>
      </c>
      <c r="C926" s="39" t="s">
        <v>480</v>
      </c>
      <c r="D926" s="39" t="s">
        <v>2405</v>
      </c>
      <c r="E926" s="15" t="s">
        <v>156</v>
      </c>
      <c r="F926" s="16">
        <v>43656</v>
      </c>
      <c r="G926" s="17" t="s">
        <v>12</v>
      </c>
      <c r="H926" s="27" t="s">
        <v>13</v>
      </c>
      <c r="I926" s="48">
        <v>15</v>
      </c>
      <c r="J926" s="48">
        <v>480</v>
      </c>
      <c r="K926" s="255">
        <v>15</v>
      </c>
      <c r="L926" s="31" t="s">
        <v>1691</v>
      </c>
      <c r="M926" s="31" t="s">
        <v>1759</v>
      </c>
      <c r="N926" s="31" t="s">
        <v>1693</v>
      </c>
      <c r="O926" s="31" t="s">
        <v>1703</v>
      </c>
      <c r="P926" s="31" t="s">
        <v>1142</v>
      </c>
      <c r="Q926" s="31" t="s">
        <v>1155</v>
      </c>
      <c r="R926" s="55" t="s">
        <v>2402</v>
      </c>
      <c r="S926" s="48"/>
      <c r="T926" s="31">
        <f t="shared" si="532"/>
        <v>0</v>
      </c>
      <c r="U926" s="30"/>
      <c r="V926" s="48"/>
      <c r="W926" s="48"/>
      <c r="X926" s="31">
        <f t="shared" si="533"/>
        <v>0</v>
      </c>
      <c r="Z926" s="174" t="s">
        <v>2394</v>
      </c>
      <c r="AA926" s="31">
        <f t="shared" si="534"/>
        <v>0</v>
      </c>
      <c r="AB926" s="31"/>
      <c r="AC926" s="31">
        <f t="shared" si="535"/>
        <v>0</v>
      </c>
      <c r="AD926" s="31"/>
      <c r="AE926" s="31"/>
      <c r="AF926" s="31">
        <f t="shared" si="536"/>
        <v>0</v>
      </c>
      <c r="AG926" s="31">
        <f t="shared" si="537"/>
        <v>0</v>
      </c>
      <c r="AH926" s="31"/>
      <c r="AI926" s="31">
        <f t="shared" si="538"/>
        <v>0</v>
      </c>
      <c r="AJ926" s="31">
        <f t="shared" si="539"/>
        <v>0</v>
      </c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</row>
    <row r="927" spans="2:49" s="306" customFormat="1" ht="13" outlineLevel="1">
      <c r="B927" s="160" t="s">
        <v>483</v>
      </c>
      <c r="C927" s="39" t="s">
        <v>2406</v>
      </c>
      <c r="D927" s="39" t="s">
        <v>2407</v>
      </c>
      <c r="E927" s="15" t="s">
        <v>19</v>
      </c>
      <c r="F927" s="16">
        <v>43339</v>
      </c>
      <c r="G927" s="17" t="s">
        <v>12</v>
      </c>
      <c r="H927" s="27" t="s">
        <v>24</v>
      </c>
      <c r="I927" s="48">
        <v>12000</v>
      </c>
      <c r="J927" s="48">
        <v>0</v>
      </c>
      <c r="K927" s="255">
        <v>2658</v>
      </c>
      <c r="L927" s="31" t="s">
        <v>1155</v>
      </c>
      <c r="M927" s="31" t="s">
        <v>1155</v>
      </c>
      <c r="N927" s="174" t="s">
        <v>1839</v>
      </c>
      <c r="O927" s="31" t="s">
        <v>1155</v>
      </c>
      <c r="P927" s="31" t="s">
        <v>1142</v>
      </c>
      <c r="Q927" s="174" t="s">
        <v>1983</v>
      </c>
      <c r="R927" s="55" t="s">
        <v>2408</v>
      </c>
      <c r="S927" s="48"/>
      <c r="T927" s="31">
        <f t="shared" si="532"/>
        <v>0</v>
      </c>
      <c r="U927" s="30"/>
      <c r="V927" s="48"/>
      <c r="W927" s="48"/>
      <c r="X927" s="173">
        <f>T927*5</f>
        <v>0</v>
      </c>
      <c r="Z927" s="174" t="s">
        <v>2394</v>
      </c>
      <c r="AA927" s="31">
        <f t="shared" si="534"/>
        <v>0</v>
      </c>
      <c r="AB927" s="31"/>
      <c r="AC927" s="31">
        <f t="shared" si="535"/>
        <v>0</v>
      </c>
      <c r="AD927" s="31"/>
      <c r="AE927" s="31"/>
      <c r="AF927" s="31">
        <f t="shared" si="536"/>
        <v>0</v>
      </c>
      <c r="AG927" s="31">
        <f t="shared" si="537"/>
        <v>0</v>
      </c>
      <c r="AH927" s="31"/>
      <c r="AI927" s="31">
        <f t="shared" si="538"/>
        <v>0</v>
      </c>
      <c r="AJ927" s="31">
        <f t="shared" si="539"/>
        <v>0</v>
      </c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</row>
    <row r="928" spans="2:49" s="306" customFormat="1" ht="13" outlineLevel="1">
      <c r="B928" s="160" t="s">
        <v>486</v>
      </c>
      <c r="C928" s="39" t="s">
        <v>487</v>
      </c>
      <c r="D928" s="39" t="s">
        <v>2409</v>
      </c>
      <c r="E928" s="76" t="s">
        <v>39</v>
      </c>
      <c r="F928" s="16">
        <v>42366</v>
      </c>
      <c r="G928" s="26" t="s">
        <v>12</v>
      </c>
      <c r="H928" s="27" t="s">
        <v>13</v>
      </c>
      <c r="I928" s="48">
        <v>15</v>
      </c>
      <c r="J928" s="48">
        <v>480</v>
      </c>
      <c r="K928" s="255">
        <v>0</v>
      </c>
      <c r="L928" s="31" t="s">
        <v>1155</v>
      </c>
      <c r="M928" s="31" t="s">
        <v>1155</v>
      </c>
      <c r="N928" s="31" t="s">
        <v>1703</v>
      </c>
      <c r="O928" s="31" t="s">
        <v>1155</v>
      </c>
      <c r="P928" s="31" t="s">
        <v>1155</v>
      </c>
      <c r="Q928" s="174" t="s">
        <v>1176</v>
      </c>
      <c r="R928" s="55" t="s">
        <v>2402</v>
      </c>
      <c r="S928" s="48"/>
      <c r="T928" s="31">
        <f t="shared" si="532"/>
        <v>0</v>
      </c>
      <c r="U928" s="30"/>
      <c r="V928" s="48"/>
      <c r="W928" s="48"/>
      <c r="X928" s="31">
        <f t="shared" si="533"/>
        <v>0</v>
      </c>
      <c r="Z928" s="174" t="s">
        <v>2394</v>
      </c>
      <c r="AA928" s="31">
        <f t="shared" si="534"/>
        <v>0</v>
      </c>
      <c r="AB928" s="31"/>
      <c r="AC928" s="31">
        <f t="shared" si="535"/>
        <v>0</v>
      </c>
      <c r="AD928" s="31"/>
      <c r="AE928" s="31"/>
      <c r="AF928" s="31">
        <f t="shared" si="536"/>
        <v>0</v>
      </c>
      <c r="AG928" s="31">
        <f t="shared" si="537"/>
        <v>0</v>
      </c>
      <c r="AH928" s="31"/>
      <c r="AI928" s="31">
        <f t="shared" si="538"/>
        <v>0</v>
      </c>
      <c r="AJ928" s="31">
        <f t="shared" si="539"/>
        <v>0</v>
      </c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</row>
    <row r="929" spans="2:49" s="306" customFormat="1" ht="13" outlineLevel="1">
      <c r="B929" s="160" t="s">
        <v>490</v>
      </c>
      <c r="C929" s="39" t="s">
        <v>491</v>
      </c>
      <c r="D929" s="39" t="s">
        <v>2410</v>
      </c>
      <c r="E929" s="15" t="s">
        <v>36</v>
      </c>
      <c r="F929" s="16">
        <v>43657</v>
      </c>
      <c r="G929" s="17" t="s">
        <v>12</v>
      </c>
      <c r="H929" s="27" t="s">
        <v>13</v>
      </c>
      <c r="I929" s="48">
        <v>15</v>
      </c>
      <c r="J929" s="48">
        <v>1440</v>
      </c>
      <c r="K929" s="255">
        <v>15</v>
      </c>
      <c r="L929" s="31" t="s">
        <v>1691</v>
      </c>
      <c r="M929" s="31" t="s">
        <v>1759</v>
      </c>
      <c r="N929" s="31" t="s">
        <v>1703</v>
      </c>
      <c r="O929" s="31" t="s">
        <v>1155</v>
      </c>
      <c r="P929" s="31" t="s">
        <v>1155</v>
      </c>
      <c r="Q929" s="31" t="s">
        <v>1155</v>
      </c>
      <c r="R929" s="55" t="s">
        <v>2402</v>
      </c>
      <c r="S929" s="48"/>
      <c r="T929" s="31">
        <f t="shared" si="532"/>
        <v>0</v>
      </c>
      <c r="U929" s="30"/>
      <c r="V929" s="48"/>
      <c r="W929" s="48"/>
      <c r="X929" s="31">
        <f t="shared" si="533"/>
        <v>0</v>
      </c>
      <c r="Z929" s="174" t="s">
        <v>2394</v>
      </c>
      <c r="AA929" s="31">
        <f t="shared" si="534"/>
        <v>0</v>
      </c>
      <c r="AB929" s="31"/>
      <c r="AC929" s="31">
        <f t="shared" si="535"/>
        <v>0</v>
      </c>
      <c r="AD929" s="31"/>
      <c r="AE929" s="31"/>
      <c r="AF929" s="31">
        <f t="shared" si="536"/>
        <v>0</v>
      </c>
      <c r="AG929" s="31">
        <f t="shared" si="537"/>
        <v>0</v>
      </c>
      <c r="AH929" s="31"/>
      <c r="AI929" s="31">
        <f t="shared" si="538"/>
        <v>0</v>
      </c>
      <c r="AJ929" s="31">
        <f t="shared" si="539"/>
        <v>0</v>
      </c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</row>
    <row r="930" spans="2:49" s="306" customFormat="1" ht="13" outlineLevel="1">
      <c r="B930" s="160" t="s">
        <v>492</v>
      </c>
      <c r="C930" s="39" t="s">
        <v>493</v>
      </c>
      <c r="D930" s="39" t="s">
        <v>2411</v>
      </c>
      <c r="E930" s="49" t="s">
        <v>23</v>
      </c>
      <c r="F930" s="38">
        <v>43657</v>
      </c>
      <c r="G930" s="39" t="s">
        <v>12</v>
      </c>
      <c r="H930" s="216" t="s">
        <v>13</v>
      </c>
      <c r="I930" s="48">
        <v>15</v>
      </c>
      <c r="J930" s="48">
        <v>1440</v>
      </c>
      <c r="K930" s="255">
        <v>15</v>
      </c>
      <c r="L930" s="31" t="s">
        <v>1695</v>
      </c>
      <c r="M930" s="31" t="s">
        <v>1691</v>
      </c>
      <c r="N930" s="31" t="s">
        <v>1759</v>
      </c>
      <c r="O930" s="31" t="s">
        <v>1703</v>
      </c>
      <c r="P930" s="31" t="s">
        <v>1155</v>
      </c>
      <c r="Q930" s="31" t="s">
        <v>1695</v>
      </c>
      <c r="R930" s="55" t="s">
        <v>1267</v>
      </c>
      <c r="S930" s="48"/>
      <c r="T930" s="31">
        <f t="shared" si="532"/>
        <v>0</v>
      </c>
      <c r="U930" s="30"/>
      <c r="V930" s="48"/>
      <c r="W930" s="48"/>
      <c r="X930" s="31">
        <f t="shared" si="533"/>
        <v>0</v>
      </c>
      <c r="Z930" s="174" t="s">
        <v>2394</v>
      </c>
      <c r="AA930" s="31">
        <f t="shared" si="534"/>
        <v>0</v>
      </c>
      <c r="AB930" s="31"/>
      <c r="AC930" s="31">
        <f t="shared" si="535"/>
        <v>0</v>
      </c>
      <c r="AD930" s="31"/>
      <c r="AE930" s="31"/>
      <c r="AF930" s="31">
        <f t="shared" si="536"/>
        <v>0</v>
      </c>
      <c r="AG930" s="31">
        <f t="shared" si="537"/>
        <v>0</v>
      </c>
      <c r="AH930" s="31"/>
      <c r="AI930" s="31">
        <f t="shared" si="538"/>
        <v>0</v>
      </c>
      <c r="AJ930" s="31">
        <f t="shared" si="539"/>
        <v>0</v>
      </c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</row>
    <row r="931" spans="2:49" s="306" customFormat="1" ht="13" outlineLevel="1">
      <c r="B931" s="160" t="s">
        <v>494</v>
      </c>
      <c r="C931" s="39" t="s">
        <v>495</v>
      </c>
      <c r="D931" s="39" t="s">
        <v>2412</v>
      </c>
      <c r="E931" s="49" t="s">
        <v>36</v>
      </c>
      <c r="F931" s="38">
        <v>43657</v>
      </c>
      <c r="G931" s="39" t="s">
        <v>12</v>
      </c>
      <c r="H931" s="216" t="s">
        <v>13</v>
      </c>
      <c r="I931" s="48">
        <v>15</v>
      </c>
      <c r="J931" s="48">
        <v>1440</v>
      </c>
      <c r="K931" s="255">
        <v>0</v>
      </c>
      <c r="L931" s="31" t="s">
        <v>1695</v>
      </c>
      <c r="M931" s="31" t="s">
        <v>1691</v>
      </c>
      <c r="N931" s="31" t="s">
        <v>1759</v>
      </c>
      <c r="O931" s="31" t="s">
        <v>1703</v>
      </c>
      <c r="P931" s="31" t="s">
        <v>1155</v>
      </c>
      <c r="Q931" s="31" t="s">
        <v>1695</v>
      </c>
      <c r="R931" s="55" t="s">
        <v>1267</v>
      </c>
      <c r="S931" s="48"/>
      <c r="T931" s="31">
        <f t="shared" si="532"/>
        <v>0</v>
      </c>
      <c r="U931" s="30"/>
      <c r="V931" s="48"/>
      <c r="W931" s="48"/>
      <c r="X931" s="31">
        <f t="shared" si="533"/>
        <v>0</v>
      </c>
      <c r="Z931" s="174" t="s">
        <v>2394</v>
      </c>
      <c r="AA931" s="31">
        <f t="shared" si="534"/>
        <v>0</v>
      </c>
      <c r="AB931" s="31"/>
      <c r="AC931" s="31">
        <f t="shared" si="535"/>
        <v>0</v>
      </c>
      <c r="AD931" s="31"/>
      <c r="AE931" s="31"/>
      <c r="AF931" s="31">
        <f t="shared" si="536"/>
        <v>0</v>
      </c>
      <c r="AG931" s="31">
        <f t="shared" si="537"/>
        <v>0</v>
      </c>
      <c r="AH931" s="31"/>
      <c r="AI931" s="31">
        <f t="shared" si="538"/>
        <v>0</v>
      </c>
      <c r="AJ931" s="31">
        <f t="shared" si="539"/>
        <v>0</v>
      </c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</row>
    <row r="932" spans="2:49" s="306" customFormat="1" ht="26" outlineLevel="1">
      <c r="B932" s="478" t="s">
        <v>496</v>
      </c>
      <c r="C932" s="454" t="s">
        <v>1441</v>
      </c>
      <c r="D932" s="39" t="s">
        <v>2413</v>
      </c>
      <c r="E932" s="454" t="s">
        <v>19</v>
      </c>
      <c r="F932" s="446">
        <v>43656</v>
      </c>
      <c r="G932" s="454" t="s">
        <v>12</v>
      </c>
      <c r="H932" s="216" t="s">
        <v>13</v>
      </c>
      <c r="I932" s="48">
        <v>15</v>
      </c>
      <c r="J932" s="48">
        <v>480</v>
      </c>
      <c r="K932" s="255">
        <v>0</v>
      </c>
      <c r="L932" s="31" t="s">
        <v>1155</v>
      </c>
      <c r="M932" s="31" t="s">
        <v>1155</v>
      </c>
      <c r="N932" s="31" t="s">
        <v>1155</v>
      </c>
      <c r="O932" s="31" t="s">
        <v>1155</v>
      </c>
      <c r="P932" s="31" t="s">
        <v>1142</v>
      </c>
      <c r="Q932" s="31" t="s">
        <v>1142</v>
      </c>
      <c r="R932" s="55" t="s">
        <v>2414</v>
      </c>
      <c r="S932" s="48"/>
      <c r="T932" s="31">
        <f t="shared" si="532"/>
        <v>0</v>
      </c>
      <c r="U932" s="30"/>
      <c r="V932" s="48"/>
      <c r="W932" s="48"/>
      <c r="X932" s="31">
        <f t="shared" si="533"/>
        <v>0</v>
      </c>
      <c r="Z932" s="174" t="s">
        <v>2394</v>
      </c>
      <c r="AA932" s="31">
        <f t="shared" si="534"/>
        <v>0</v>
      </c>
      <c r="AB932" s="31"/>
      <c r="AC932" s="31">
        <f t="shared" si="535"/>
        <v>0</v>
      </c>
      <c r="AD932" s="31"/>
      <c r="AE932" s="31"/>
      <c r="AF932" s="31">
        <f t="shared" si="536"/>
        <v>0</v>
      </c>
      <c r="AG932" s="31">
        <f t="shared" si="537"/>
        <v>0</v>
      </c>
      <c r="AH932" s="31"/>
      <c r="AI932" s="31">
        <f t="shared" si="538"/>
        <v>0</v>
      </c>
      <c r="AJ932" s="31">
        <f t="shared" si="539"/>
        <v>0</v>
      </c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</row>
    <row r="933" spans="2:49" s="306" customFormat="1" ht="13" outlineLevel="1">
      <c r="B933" s="479"/>
      <c r="C933" s="455"/>
      <c r="D933" s="39" t="s">
        <v>2415</v>
      </c>
      <c r="E933" s="455"/>
      <c r="F933" s="497"/>
      <c r="G933" s="455"/>
      <c r="H933" s="216" t="s">
        <v>13</v>
      </c>
      <c r="I933" s="48">
        <v>15</v>
      </c>
      <c r="J933" s="48">
        <v>480</v>
      </c>
      <c r="K933" s="255">
        <v>0</v>
      </c>
      <c r="L933" s="31" t="s">
        <v>1155</v>
      </c>
      <c r="M933" s="31" t="s">
        <v>1155</v>
      </c>
      <c r="N933" s="31" t="s">
        <v>1155</v>
      </c>
      <c r="O933" s="31" t="s">
        <v>1155</v>
      </c>
      <c r="P933" s="31" t="s">
        <v>1142</v>
      </c>
      <c r="Q933" s="31" t="s">
        <v>1142</v>
      </c>
      <c r="R933" s="55" t="s">
        <v>2416</v>
      </c>
      <c r="S933" s="48"/>
      <c r="T933" s="31">
        <f t="shared" si="532"/>
        <v>0</v>
      </c>
      <c r="U933" s="30"/>
      <c r="V933" s="48"/>
      <c r="W933" s="48"/>
      <c r="X933" s="31">
        <f t="shared" si="533"/>
        <v>0</v>
      </c>
      <c r="Z933" s="174"/>
      <c r="AA933" s="31"/>
      <c r="AB933" s="31"/>
      <c r="AC933" s="31">
        <f t="shared" si="535"/>
        <v>0</v>
      </c>
      <c r="AD933" s="31"/>
      <c r="AE933" s="31"/>
      <c r="AF933" s="31">
        <f t="shared" si="536"/>
        <v>0</v>
      </c>
      <c r="AG933" s="31">
        <f t="shared" si="537"/>
        <v>0</v>
      </c>
      <c r="AH933" s="31"/>
      <c r="AI933" s="31">
        <f t="shared" si="538"/>
        <v>0</v>
      </c>
      <c r="AJ933" s="31">
        <f t="shared" si="539"/>
        <v>0</v>
      </c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</row>
    <row r="934" spans="2:49" s="306" customFormat="1" ht="13" outlineLevel="1">
      <c r="B934" s="480"/>
      <c r="C934" s="456"/>
      <c r="D934" s="39" t="s">
        <v>2417</v>
      </c>
      <c r="E934" s="456"/>
      <c r="F934" s="447"/>
      <c r="G934" s="456"/>
      <c r="H934" s="216" t="s">
        <v>13</v>
      </c>
      <c r="I934" s="48">
        <v>15</v>
      </c>
      <c r="J934" s="48">
        <v>3000</v>
      </c>
      <c r="K934" s="255">
        <v>0</v>
      </c>
      <c r="L934" s="31" t="s">
        <v>1155</v>
      </c>
      <c r="M934" s="31" t="s">
        <v>1155</v>
      </c>
      <c r="N934" s="31" t="s">
        <v>1155</v>
      </c>
      <c r="O934" s="31" t="s">
        <v>1155</v>
      </c>
      <c r="P934" s="31" t="s">
        <v>1142</v>
      </c>
      <c r="Q934" s="31" t="s">
        <v>1155</v>
      </c>
      <c r="R934" s="55" t="s">
        <v>1267</v>
      </c>
      <c r="S934" s="48"/>
      <c r="T934" s="31">
        <f t="shared" si="532"/>
        <v>0</v>
      </c>
      <c r="U934" s="30"/>
      <c r="V934" s="48"/>
      <c r="W934" s="48"/>
      <c r="X934" s="31">
        <f t="shared" si="533"/>
        <v>0</v>
      </c>
      <c r="Z934" s="174"/>
      <c r="AA934" s="31"/>
      <c r="AB934" s="31"/>
      <c r="AC934" s="31">
        <f t="shared" si="535"/>
        <v>0</v>
      </c>
      <c r="AD934" s="31"/>
      <c r="AE934" s="31"/>
      <c r="AF934" s="31">
        <f t="shared" si="536"/>
        <v>0</v>
      </c>
      <c r="AG934" s="31">
        <f t="shared" si="537"/>
        <v>0</v>
      </c>
      <c r="AH934" s="31"/>
      <c r="AI934" s="31">
        <f t="shared" si="538"/>
        <v>0</v>
      </c>
      <c r="AJ934" s="31">
        <f t="shared" si="539"/>
        <v>0</v>
      </c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</row>
    <row r="935" spans="2:49" s="306" customFormat="1" ht="13" outlineLevel="1">
      <c r="B935" s="160" t="s">
        <v>497</v>
      </c>
      <c r="C935" s="39" t="s">
        <v>498</v>
      </c>
      <c r="D935" s="39" t="s">
        <v>1411</v>
      </c>
      <c r="E935" s="49" t="s">
        <v>156</v>
      </c>
      <c r="F935" s="38">
        <v>43517</v>
      </c>
      <c r="G935" s="39" t="s">
        <v>12</v>
      </c>
      <c r="H935" s="216" t="s">
        <v>13</v>
      </c>
      <c r="I935" s="48">
        <v>15</v>
      </c>
      <c r="J935" s="48">
        <v>720</v>
      </c>
      <c r="K935" s="255">
        <v>15</v>
      </c>
      <c r="L935" s="31" t="s">
        <v>1155</v>
      </c>
      <c r="M935" s="31" t="s">
        <v>1155</v>
      </c>
      <c r="N935" s="31" t="s">
        <v>1142</v>
      </c>
      <c r="O935" s="31" t="s">
        <v>1155</v>
      </c>
      <c r="P935" s="31" t="s">
        <v>1142</v>
      </c>
      <c r="Q935" s="31" t="s">
        <v>1155</v>
      </c>
      <c r="R935" s="55" t="s">
        <v>1267</v>
      </c>
      <c r="S935" s="48"/>
      <c r="T935" s="31">
        <f t="shared" si="532"/>
        <v>0</v>
      </c>
      <c r="U935" s="30"/>
      <c r="V935" s="48"/>
      <c r="W935" s="48"/>
      <c r="X935" s="31">
        <f t="shared" si="533"/>
        <v>0</v>
      </c>
      <c r="Z935" s="174" t="s">
        <v>2394</v>
      </c>
      <c r="AA935" s="31">
        <f>SUMIF(Z935,"Y",K935)*W935</f>
        <v>0</v>
      </c>
      <c r="AB935" s="31"/>
      <c r="AC935" s="31">
        <f t="shared" si="535"/>
        <v>0</v>
      </c>
      <c r="AD935" s="31"/>
      <c r="AE935" s="31"/>
      <c r="AF935" s="31">
        <f t="shared" si="536"/>
        <v>0</v>
      </c>
      <c r="AG935" s="31">
        <f t="shared" si="537"/>
        <v>0</v>
      </c>
      <c r="AH935" s="31"/>
      <c r="AI935" s="31">
        <f t="shared" si="538"/>
        <v>0</v>
      </c>
      <c r="AJ935" s="31">
        <f t="shared" si="539"/>
        <v>0</v>
      </c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</row>
    <row r="936" spans="2:49" s="306" customFormat="1" ht="13" outlineLevel="1">
      <c r="B936" s="160" t="s">
        <v>501</v>
      </c>
      <c r="C936" s="24" t="s">
        <v>502</v>
      </c>
      <c r="D936" s="24" t="s">
        <v>2418</v>
      </c>
      <c r="E936" s="49" t="s">
        <v>43</v>
      </c>
      <c r="F936" s="38">
        <v>43516</v>
      </c>
      <c r="G936" s="39" t="s">
        <v>12</v>
      </c>
      <c r="H936" s="216" t="s">
        <v>13</v>
      </c>
      <c r="I936" s="48">
        <v>15</v>
      </c>
      <c r="J936" s="48">
        <v>480</v>
      </c>
      <c r="K936" s="255">
        <v>15</v>
      </c>
      <c r="L936" s="31" t="s">
        <v>1695</v>
      </c>
      <c r="M936" s="31" t="s">
        <v>1691</v>
      </c>
      <c r="N936" s="31" t="s">
        <v>1759</v>
      </c>
      <c r="O936" s="31" t="s">
        <v>1703</v>
      </c>
      <c r="P936" s="31" t="s">
        <v>1708</v>
      </c>
      <c r="Q936" s="31" t="s">
        <v>2061</v>
      </c>
      <c r="R936" s="55" t="s">
        <v>1267</v>
      </c>
      <c r="S936" s="48"/>
      <c r="T936" s="31">
        <f t="shared" si="532"/>
        <v>0</v>
      </c>
      <c r="U936" s="30"/>
      <c r="V936" s="48"/>
      <c r="W936" s="48"/>
      <c r="X936" s="31">
        <f t="shared" si="533"/>
        <v>0</v>
      </c>
      <c r="Z936" s="174" t="s">
        <v>2394</v>
      </c>
      <c r="AA936" s="31">
        <f>SUMIF(Z936,"Y",K936)*W936</f>
        <v>0</v>
      </c>
      <c r="AB936" s="31"/>
      <c r="AC936" s="31">
        <f t="shared" si="535"/>
        <v>0</v>
      </c>
      <c r="AD936" s="31"/>
      <c r="AE936" s="31"/>
      <c r="AF936" s="31">
        <f t="shared" si="536"/>
        <v>0</v>
      </c>
      <c r="AG936" s="31">
        <f t="shared" si="537"/>
        <v>0</v>
      </c>
      <c r="AH936" s="31"/>
      <c r="AI936" s="31">
        <f t="shared" si="538"/>
        <v>0</v>
      </c>
      <c r="AJ936" s="31">
        <f t="shared" si="539"/>
        <v>0</v>
      </c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</row>
    <row r="937" spans="2:49" s="306" customFormat="1" ht="13" outlineLevel="1">
      <c r="B937" s="160" t="s">
        <v>1586</v>
      </c>
      <c r="C937" s="39" t="s">
        <v>1587</v>
      </c>
      <c r="D937" s="268"/>
      <c r="E937" s="49" t="s">
        <v>1588</v>
      </c>
      <c r="F937" s="38">
        <v>43517</v>
      </c>
      <c r="G937" s="39"/>
      <c r="H937" s="216"/>
      <c r="I937" s="48">
        <v>25</v>
      </c>
      <c r="J937" s="48">
        <v>0</v>
      </c>
      <c r="K937" s="255">
        <v>0</v>
      </c>
      <c r="L937" s="173"/>
      <c r="M937" s="173"/>
      <c r="N937" s="173"/>
      <c r="O937" s="173"/>
      <c r="P937" s="173"/>
      <c r="Q937" s="173"/>
      <c r="R937" s="55"/>
      <c r="S937" s="48"/>
      <c r="T937" s="31">
        <f t="shared" si="532"/>
        <v>0</v>
      </c>
      <c r="U937" s="30"/>
      <c r="V937" s="48"/>
      <c r="W937" s="48"/>
      <c r="X937" s="31">
        <f t="shared" si="533"/>
        <v>0</v>
      </c>
      <c r="Z937" s="174"/>
      <c r="AA937" s="31"/>
      <c r="AB937" s="31"/>
      <c r="AC937" s="31">
        <f t="shared" si="535"/>
        <v>0</v>
      </c>
      <c r="AD937" s="31"/>
      <c r="AE937" s="31"/>
      <c r="AF937" s="31">
        <f t="shared" si="536"/>
        <v>0</v>
      </c>
      <c r="AG937" s="31">
        <f t="shared" si="537"/>
        <v>0</v>
      </c>
      <c r="AH937" s="31"/>
      <c r="AI937" s="31">
        <f t="shared" si="538"/>
        <v>0</v>
      </c>
      <c r="AJ937" s="31">
        <f t="shared" si="539"/>
        <v>0</v>
      </c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</row>
    <row r="938" spans="2:49" s="306" customFormat="1" ht="13" outlineLevel="1">
      <c r="B938" s="160" t="s">
        <v>503</v>
      </c>
      <c r="C938" s="24" t="s">
        <v>504</v>
      </c>
      <c r="D938" s="73"/>
      <c r="E938" s="49" t="s">
        <v>43</v>
      </c>
      <c r="F938" s="38">
        <v>43517</v>
      </c>
      <c r="G938" s="39" t="s">
        <v>12</v>
      </c>
      <c r="H938" s="216"/>
      <c r="I938" s="48">
        <v>0</v>
      </c>
      <c r="J938" s="48">
        <v>0</v>
      </c>
      <c r="K938" s="253">
        <v>0</v>
      </c>
      <c r="L938" s="177" t="s">
        <v>1540</v>
      </c>
      <c r="M938" s="177" t="s">
        <v>1540</v>
      </c>
      <c r="N938" s="177" t="s">
        <v>2335</v>
      </c>
      <c r="O938" s="177" t="s">
        <v>2336</v>
      </c>
      <c r="P938" s="177" t="s">
        <v>2337</v>
      </c>
      <c r="Q938" s="177" t="s">
        <v>2419</v>
      </c>
      <c r="R938" s="55"/>
      <c r="S938" s="48"/>
      <c r="T938" s="31">
        <f t="shared" si="532"/>
        <v>0</v>
      </c>
      <c r="U938" s="30"/>
      <c r="V938" s="48"/>
      <c r="W938" s="48"/>
      <c r="X938" s="31">
        <f t="shared" si="533"/>
        <v>0</v>
      </c>
      <c r="Z938" s="31"/>
      <c r="AA938" s="31">
        <f>SUMIF(Z938,"Y",K938)*W938</f>
        <v>0</v>
      </c>
      <c r="AB938" s="31"/>
      <c r="AC938" s="31">
        <f t="shared" si="535"/>
        <v>0</v>
      </c>
      <c r="AD938" s="31"/>
      <c r="AE938" s="31"/>
      <c r="AF938" s="31">
        <f t="shared" si="536"/>
        <v>0</v>
      </c>
      <c r="AG938" s="31">
        <f t="shared" si="537"/>
        <v>0</v>
      </c>
      <c r="AH938" s="31"/>
      <c r="AI938" s="31">
        <f t="shared" si="538"/>
        <v>0</v>
      </c>
      <c r="AJ938" s="31">
        <f t="shared" si="539"/>
        <v>0</v>
      </c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</row>
    <row r="939" spans="2:49" s="306" customFormat="1" ht="13">
      <c r="B939" s="521" t="s">
        <v>2420</v>
      </c>
      <c r="C939" s="522"/>
      <c r="D939" s="522"/>
      <c r="E939" s="523"/>
      <c r="F939" s="510"/>
      <c r="G939" s="181" t="s">
        <v>7</v>
      </c>
      <c r="H939" s="182"/>
      <c r="I939" s="183">
        <f>I940/60</f>
        <v>31.833333333333332</v>
      </c>
      <c r="J939" s="183">
        <f>J940/60</f>
        <v>5.7333333333333334</v>
      </c>
      <c r="K939" s="183">
        <f>K940/60</f>
        <v>0</v>
      </c>
      <c r="L939" s="182"/>
      <c r="M939" s="182"/>
      <c r="N939" s="182"/>
      <c r="O939" s="182"/>
      <c r="P939" s="182"/>
      <c r="Q939" s="182"/>
      <c r="R939" s="184"/>
      <c r="S939" s="182"/>
      <c r="T939" s="183">
        <f>T940/60</f>
        <v>0</v>
      </c>
      <c r="U939" s="184"/>
      <c r="V939" s="182"/>
      <c r="W939" s="182"/>
      <c r="X939" s="183">
        <f>X940/60</f>
        <v>0</v>
      </c>
      <c r="Z939" s="186"/>
      <c r="AA939" s="186">
        <f>AA940/60</f>
        <v>0</v>
      </c>
      <c r="AB939" s="186"/>
      <c r="AC939" s="186">
        <f t="shared" ref="AC939:AJ939" si="540">AC940/60</f>
        <v>0</v>
      </c>
      <c r="AD939" s="186"/>
      <c r="AE939" s="186"/>
      <c r="AF939" s="186"/>
      <c r="AG939" s="186">
        <f t="shared" si="540"/>
        <v>0</v>
      </c>
      <c r="AH939" s="186"/>
      <c r="AI939" s="182"/>
      <c r="AJ939" s="186">
        <f t="shared" si="540"/>
        <v>0</v>
      </c>
      <c r="AK939" s="182"/>
      <c r="AL939" s="182"/>
      <c r="AM939" s="182"/>
      <c r="AN939" s="182"/>
      <c r="AO939" s="182"/>
      <c r="AP939" s="182"/>
      <c r="AQ939" s="182"/>
      <c r="AR939" s="182"/>
      <c r="AS939" s="182"/>
      <c r="AT939" s="182"/>
      <c r="AU939" s="186"/>
      <c r="AV939" s="186"/>
      <c r="AW939" s="186">
        <f>AW940/60</f>
        <v>0</v>
      </c>
    </row>
    <row r="940" spans="2:49" s="306" customFormat="1" ht="13">
      <c r="B940" s="524"/>
      <c r="C940" s="525"/>
      <c r="D940" s="525"/>
      <c r="E940" s="526"/>
      <c r="F940" s="511"/>
      <c r="G940" s="185" t="s">
        <v>8</v>
      </c>
      <c r="H940" s="186"/>
      <c r="I940" s="183">
        <f>SUMIF(G941:G945,"DQA",$I941:$I945)</f>
        <v>1910</v>
      </c>
      <c r="J940" s="183">
        <f>SUMIF(G941:G945,"DQA",$J941:$J945)</f>
        <v>344</v>
      </c>
      <c r="K940" s="183">
        <f>SUM(K941:K945)</f>
        <v>0</v>
      </c>
      <c r="L940" s="182"/>
      <c r="M940" s="182"/>
      <c r="N940" s="182"/>
      <c r="O940" s="182"/>
      <c r="P940" s="182"/>
      <c r="Q940" s="182"/>
      <c r="R940" s="184"/>
      <c r="S940" s="182"/>
      <c r="T940" s="183">
        <f>SUM(T941:T945)</f>
        <v>0</v>
      </c>
      <c r="U940" s="184"/>
      <c r="V940" s="182"/>
      <c r="W940" s="182"/>
      <c r="X940" s="183">
        <f>SUM(X941:X945)</f>
        <v>0</v>
      </c>
      <c r="Z940" s="186"/>
      <c r="AA940" s="186">
        <f>SUM(AA941:AA945)</f>
        <v>0</v>
      </c>
      <c r="AB940" s="186"/>
      <c r="AC940" s="186">
        <f t="shared" ref="AC940:AG940" si="541">SUM(AC941:AC945)</f>
        <v>0</v>
      </c>
      <c r="AD940" s="186"/>
      <c r="AE940" s="186"/>
      <c r="AF940" s="186"/>
      <c r="AG940" s="186">
        <f t="shared" si="541"/>
        <v>0</v>
      </c>
      <c r="AH940" s="186"/>
      <c r="AI940" s="182"/>
      <c r="AJ940" s="186">
        <f t="shared" ref="AJ940" si="542">SUM(AJ941:AJ945)</f>
        <v>0</v>
      </c>
      <c r="AK940" s="182"/>
      <c r="AL940" s="182"/>
      <c r="AM940" s="182"/>
      <c r="AN940" s="182"/>
      <c r="AO940" s="182"/>
      <c r="AP940" s="182"/>
      <c r="AQ940" s="182"/>
      <c r="AR940" s="182"/>
      <c r="AS940" s="182"/>
      <c r="AT940" s="182"/>
      <c r="AU940" s="186"/>
      <c r="AV940" s="186"/>
      <c r="AW940" s="186">
        <f>SUM(AW941:AW945)</f>
        <v>0</v>
      </c>
    </row>
    <row r="941" spans="2:49" s="306" customFormat="1" ht="13" outlineLevel="1">
      <c r="B941" s="157" t="s">
        <v>1324</v>
      </c>
      <c r="C941" s="39" t="s">
        <v>1325</v>
      </c>
      <c r="D941" s="39"/>
      <c r="E941" s="40" t="s">
        <v>140</v>
      </c>
      <c r="F941" s="16"/>
      <c r="G941" s="17" t="s">
        <v>12</v>
      </c>
      <c r="H941" s="27" t="s">
        <v>13</v>
      </c>
      <c r="I941" s="28">
        <v>60</v>
      </c>
      <c r="J941" s="29">
        <v>300</v>
      </c>
      <c r="K941" s="258">
        <v>0</v>
      </c>
      <c r="L941" s="31" t="s">
        <v>1691</v>
      </c>
      <c r="M941" s="31" t="s">
        <v>1759</v>
      </c>
      <c r="N941" s="31" t="s">
        <v>1693</v>
      </c>
      <c r="O941" s="31" t="s">
        <v>1142</v>
      </c>
      <c r="P941" s="31" t="s">
        <v>1708</v>
      </c>
      <c r="Q941" s="31" t="s">
        <v>1176</v>
      </c>
      <c r="R941" s="55" t="s">
        <v>1172</v>
      </c>
      <c r="S941" s="48"/>
      <c r="T941" s="31">
        <f>SUMIF(S941,"Y",I941)</f>
        <v>0</v>
      </c>
      <c r="U941" s="30"/>
      <c r="V941" s="48"/>
      <c r="W941" s="48"/>
      <c r="X941" s="31">
        <f t="shared" ref="X941:X945" si="543">T941*W941</f>
        <v>0</v>
      </c>
      <c r="Z941" s="31"/>
      <c r="AA941" s="31">
        <f>SUMIF(Z941,"Y",K941)*W941</f>
        <v>0</v>
      </c>
      <c r="AB941" s="31"/>
      <c r="AC941" s="31">
        <f t="shared" ref="AC941:AC945" si="544">(I941-AA941)*COUNTIF(AK941:AT941,"L")</f>
        <v>0</v>
      </c>
      <c r="AD941" s="31"/>
      <c r="AE941" s="31"/>
      <c r="AF941" s="31">
        <f>IFERROR(COUNTIF(AK738:AT738,"S")/(COUNTIF(AK738:AT738,"V")+COUNTIF(AK738:AT738,"S")),0)</f>
        <v>0</v>
      </c>
      <c r="AG941" s="31">
        <f t="shared" ref="AG941:AG945" si="545">(X941-AA941-AC941)*AF941</f>
        <v>0</v>
      </c>
      <c r="AH941" s="31"/>
      <c r="AI941" s="31">
        <f t="shared" ref="AI941:AI945" si="546">COUNTIF(AK941:AT941,"V")</f>
        <v>0</v>
      </c>
      <c r="AJ941" s="31">
        <f t="shared" ref="AJ941:AJ945" si="547">X941-AA941-AC941-AG941</f>
        <v>0</v>
      </c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</row>
    <row r="942" spans="2:49" s="306" customFormat="1" ht="13" outlineLevel="1">
      <c r="B942" s="157" t="s">
        <v>1324</v>
      </c>
      <c r="C942" s="26" t="s">
        <v>2421</v>
      </c>
      <c r="D942" s="26"/>
      <c r="E942" s="40" t="s">
        <v>140</v>
      </c>
      <c r="F942" s="16"/>
      <c r="G942" s="17" t="s">
        <v>12</v>
      </c>
      <c r="H942" s="27" t="s">
        <v>13</v>
      </c>
      <c r="I942" s="28">
        <v>1630</v>
      </c>
      <c r="J942" s="28">
        <v>2</v>
      </c>
      <c r="K942" s="258">
        <v>0</v>
      </c>
      <c r="L942" s="31" t="s">
        <v>1759</v>
      </c>
      <c r="M942" s="31" t="s">
        <v>1703</v>
      </c>
      <c r="N942" s="31" t="s">
        <v>1142</v>
      </c>
      <c r="O942" s="31" t="s">
        <v>1142</v>
      </c>
      <c r="P942" s="31" t="s">
        <v>1142</v>
      </c>
      <c r="Q942" s="31" t="s">
        <v>1142</v>
      </c>
      <c r="R942" s="55" t="s">
        <v>1171</v>
      </c>
      <c r="S942" s="48"/>
      <c r="T942" s="31">
        <f>SUMIF(S942,"Y",I942)</f>
        <v>0</v>
      </c>
      <c r="U942" s="30"/>
      <c r="V942" s="48"/>
      <c r="W942" s="48"/>
      <c r="X942" s="173">
        <f>T942*5</f>
        <v>0</v>
      </c>
      <c r="Z942" s="31"/>
      <c r="AA942" s="31">
        <f>SUMIF(Z942,"Y",K942)*W942</f>
        <v>0</v>
      </c>
      <c r="AB942" s="31"/>
      <c r="AC942" s="31">
        <f t="shared" si="544"/>
        <v>0</v>
      </c>
      <c r="AD942" s="31"/>
      <c r="AE942" s="31"/>
      <c r="AF942" s="31">
        <f>IFERROR(COUNTIF(AK739:AT739,"S")/(COUNTIF(AK739:AT739,"V")+COUNTIF(AK739:AT739,"S")),0)</f>
        <v>0</v>
      </c>
      <c r="AG942" s="31">
        <f t="shared" si="545"/>
        <v>0</v>
      </c>
      <c r="AH942" s="31"/>
      <c r="AI942" s="31">
        <f t="shared" si="546"/>
        <v>0</v>
      </c>
      <c r="AJ942" s="31">
        <f t="shared" si="547"/>
        <v>0</v>
      </c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</row>
    <row r="943" spans="2:49" s="306" customFormat="1" ht="13" outlineLevel="1">
      <c r="B943" s="157" t="s">
        <v>1324</v>
      </c>
      <c r="C943" s="26" t="s">
        <v>141</v>
      </c>
      <c r="D943" s="26"/>
      <c r="E943" s="40" t="s">
        <v>140</v>
      </c>
      <c r="F943" s="16"/>
      <c r="G943" s="17" t="s">
        <v>12</v>
      </c>
      <c r="H943" s="27" t="s">
        <v>24</v>
      </c>
      <c r="I943" s="28">
        <v>20</v>
      </c>
      <c r="J943" s="28">
        <v>2</v>
      </c>
      <c r="K943" s="258">
        <v>0</v>
      </c>
      <c r="L943" s="31" t="s">
        <v>1691</v>
      </c>
      <c r="M943" s="31" t="s">
        <v>1759</v>
      </c>
      <c r="N943" s="31" t="s">
        <v>1693</v>
      </c>
      <c r="O943" s="31" t="s">
        <v>1142</v>
      </c>
      <c r="P943" s="31" t="s">
        <v>1142</v>
      </c>
      <c r="Q943" s="31" t="s">
        <v>1142</v>
      </c>
      <c r="R943" s="55" t="s">
        <v>1157</v>
      </c>
      <c r="S943" s="48"/>
      <c r="T943" s="31">
        <f>SUMIF(S943,"Y",I943)</f>
        <v>0</v>
      </c>
      <c r="U943" s="30"/>
      <c r="V943" s="48"/>
      <c r="W943" s="48"/>
      <c r="X943" s="31">
        <f t="shared" si="543"/>
        <v>0</v>
      </c>
      <c r="Z943" s="31"/>
      <c r="AA943" s="31">
        <f>SUMIF(Z943,"Y",K943)*W943</f>
        <v>0</v>
      </c>
      <c r="AB943" s="31"/>
      <c r="AC943" s="31">
        <f t="shared" si="544"/>
        <v>0</v>
      </c>
      <c r="AD943" s="31"/>
      <c r="AE943" s="31"/>
      <c r="AF943" s="31">
        <f>IFERROR(COUNTIF(AK740:AT740,"S")/(COUNTIF(AK740:AT740,"V")+COUNTIF(AK740:AT740,"S")),0)</f>
        <v>0</v>
      </c>
      <c r="AG943" s="31">
        <f t="shared" si="545"/>
        <v>0</v>
      </c>
      <c r="AH943" s="31"/>
      <c r="AI943" s="31">
        <f t="shared" si="546"/>
        <v>0</v>
      </c>
      <c r="AJ943" s="31">
        <f t="shared" si="547"/>
        <v>0</v>
      </c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</row>
    <row r="944" spans="2:49" s="306" customFormat="1" ht="13" outlineLevel="1">
      <c r="B944" s="157" t="s">
        <v>1324</v>
      </c>
      <c r="C944" s="158" t="s">
        <v>239</v>
      </c>
      <c r="D944" s="158"/>
      <c r="E944" s="40" t="s">
        <v>140</v>
      </c>
      <c r="F944" s="38"/>
      <c r="G944" s="26" t="s">
        <v>12</v>
      </c>
      <c r="H944" s="46" t="s">
        <v>2422</v>
      </c>
      <c r="I944" s="51">
        <v>30</v>
      </c>
      <c r="J944" s="51">
        <v>0</v>
      </c>
      <c r="K944" s="258">
        <v>0</v>
      </c>
      <c r="L944" s="31" t="s">
        <v>1759</v>
      </c>
      <c r="M944" s="31" t="s">
        <v>1703</v>
      </c>
      <c r="N944" s="31" t="s">
        <v>1142</v>
      </c>
      <c r="O944" s="31" t="s">
        <v>1142</v>
      </c>
      <c r="P944" s="31" t="s">
        <v>1142</v>
      </c>
      <c r="Q944" s="31" t="s">
        <v>1142</v>
      </c>
      <c r="R944" s="55" t="s">
        <v>1201</v>
      </c>
      <c r="S944" s="48"/>
      <c r="T944" s="31">
        <f>SUMIF(S944,"Y",I944)</f>
        <v>0</v>
      </c>
      <c r="U944" s="30"/>
      <c r="V944" s="48"/>
      <c r="W944" s="48"/>
      <c r="X944" s="31">
        <f t="shared" si="543"/>
        <v>0</v>
      </c>
      <c r="Z944" s="31"/>
      <c r="AA944" s="31">
        <f>SUMIF(Z944,"Y",K944)*W944</f>
        <v>0</v>
      </c>
      <c r="AB944" s="31"/>
      <c r="AC944" s="31">
        <f t="shared" si="544"/>
        <v>0</v>
      </c>
      <c r="AD944" s="31"/>
      <c r="AE944" s="31"/>
      <c r="AF944" s="31">
        <f>IFERROR(COUNTIF(AK741:AT741,"S")/(COUNTIF(AK741:AT741,"V")+COUNTIF(AK741:AT741,"S")),0)</f>
        <v>0</v>
      </c>
      <c r="AG944" s="31">
        <f t="shared" si="545"/>
        <v>0</v>
      </c>
      <c r="AH944" s="31"/>
      <c r="AI944" s="31">
        <f t="shared" si="546"/>
        <v>0</v>
      </c>
      <c r="AJ944" s="31">
        <f t="shared" si="547"/>
        <v>0</v>
      </c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</row>
    <row r="945" spans="2:49" s="306" customFormat="1" ht="26" outlineLevel="1">
      <c r="B945" s="157" t="s">
        <v>1324</v>
      </c>
      <c r="C945" s="94" t="s">
        <v>2423</v>
      </c>
      <c r="D945" s="94"/>
      <c r="E945" s="40" t="s">
        <v>140</v>
      </c>
      <c r="F945" s="38"/>
      <c r="G945" s="26" t="s">
        <v>12</v>
      </c>
      <c r="H945" s="46" t="s">
        <v>2155</v>
      </c>
      <c r="I945" s="98">
        <v>170</v>
      </c>
      <c r="J945" s="98">
        <v>40</v>
      </c>
      <c r="K945" s="258">
        <v>0</v>
      </c>
      <c r="L945" s="31" t="s">
        <v>1703</v>
      </c>
      <c r="M945" s="31" t="s">
        <v>1155</v>
      </c>
      <c r="N945" s="31" t="s">
        <v>1142</v>
      </c>
      <c r="O945" s="31" t="s">
        <v>1142</v>
      </c>
      <c r="P945" s="31" t="s">
        <v>1142</v>
      </c>
      <c r="Q945" s="31" t="s">
        <v>1176</v>
      </c>
      <c r="R945" s="179" t="s">
        <v>1479</v>
      </c>
      <c r="S945" s="82"/>
      <c r="T945" s="31">
        <f>SUMIF(S945,"Y",I945)</f>
        <v>0</v>
      </c>
      <c r="U945" s="80"/>
      <c r="V945" s="82"/>
      <c r="W945" s="82"/>
      <c r="X945" s="31">
        <f t="shared" si="543"/>
        <v>0</v>
      </c>
      <c r="Z945" s="85"/>
      <c r="AA945" s="31">
        <f>SUMIF(Z945,"Y",K945)*W945</f>
        <v>0</v>
      </c>
      <c r="AB945" s="85"/>
      <c r="AC945" s="31">
        <f t="shared" si="544"/>
        <v>0</v>
      </c>
      <c r="AD945" s="31"/>
      <c r="AE945" s="85"/>
      <c r="AF945" s="85">
        <f>IFERROR(COUNTIF(AK742:AT742,"S")/(COUNTIF(AK742:AT742,"V")+COUNTIF(AK742:AT742,"S")),0)</f>
        <v>0</v>
      </c>
      <c r="AG945" s="31">
        <f t="shared" si="545"/>
        <v>0</v>
      </c>
      <c r="AH945" s="31"/>
      <c r="AI945" s="31">
        <f t="shared" si="546"/>
        <v>0</v>
      </c>
      <c r="AJ945" s="31">
        <f t="shared" si="547"/>
        <v>0</v>
      </c>
      <c r="AK945" s="85"/>
      <c r="AL945" s="85"/>
      <c r="AM945" s="85"/>
      <c r="AN945" s="85"/>
      <c r="AO945" s="85"/>
      <c r="AP945" s="85"/>
      <c r="AQ945" s="85"/>
      <c r="AR945" s="85"/>
      <c r="AS945" s="85"/>
      <c r="AT945" s="85"/>
      <c r="AU945" s="31"/>
      <c r="AV945" s="31"/>
      <c r="AW945" s="31"/>
    </row>
    <row r="946" spans="2:49" s="306" customFormat="1" ht="13">
      <c r="B946" s="638" t="s">
        <v>2621</v>
      </c>
      <c r="C946" s="639"/>
      <c r="D946" s="639"/>
      <c r="E946" s="640"/>
      <c r="F946" s="533"/>
      <c r="G946" s="41" t="s">
        <v>7</v>
      </c>
      <c r="H946" s="42"/>
      <c r="I946" s="23">
        <f>I947/60</f>
        <v>31.416666666666668</v>
      </c>
      <c r="J946" s="23">
        <f>J947/60</f>
        <v>214.75</v>
      </c>
      <c r="K946" s="252">
        <f>K947/60</f>
        <v>0</v>
      </c>
      <c r="L946" s="42"/>
      <c r="M946" s="42"/>
      <c r="N946" s="42"/>
      <c r="O946" s="42"/>
      <c r="P946" s="42"/>
      <c r="Q946" s="42"/>
      <c r="R946" s="43"/>
      <c r="S946" s="42"/>
      <c r="T946" s="23">
        <f>T947/60</f>
        <v>0</v>
      </c>
      <c r="U946" s="43"/>
      <c r="V946" s="42"/>
      <c r="W946" s="42"/>
      <c r="X946" s="23">
        <f>X947/60</f>
        <v>0</v>
      </c>
      <c r="Z946" s="45"/>
      <c r="AA946" s="45">
        <f>AA947/60</f>
        <v>0</v>
      </c>
      <c r="AB946" s="45"/>
      <c r="AC946" s="45">
        <f t="shared" ref="AC946:AJ946" si="548">AC947/60</f>
        <v>0</v>
      </c>
      <c r="AD946" s="45"/>
      <c r="AE946" s="45"/>
      <c r="AF946" s="45"/>
      <c r="AG946" s="45">
        <f t="shared" si="548"/>
        <v>0</v>
      </c>
      <c r="AH946" s="45"/>
      <c r="AI946" s="42"/>
      <c r="AJ946" s="45">
        <f t="shared" si="548"/>
        <v>0</v>
      </c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5"/>
      <c r="AV946" s="45"/>
      <c r="AW946" s="45">
        <f>AW947/60</f>
        <v>0</v>
      </c>
    </row>
    <row r="947" spans="2:49" s="306" customFormat="1" ht="13">
      <c r="B947" s="641"/>
      <c r="C947" s="642"/>
      <c r="D947" s="642"/>
      <c r="E947" s="643"/>
      <c r="F947" s="534"/>
      <c r="G947" s="44" t="s">
        <v>8</v>
      </c>
      <c r="H947" s="45"/>
      <c r="I947" s="23">
        <f>SUMIF(G948:G966,"DQA",$I948:$I966)</f>
        <v>1885</v>
      </c>
      <c r="J947" s="23">
        <f>SUMIF(G948:G966,"DQA",$J948:$J966)</f>
        <v>12885</v>
      </c>
      <c r="K947" s="252">
        <f>SUM(K948:K966)</f>
        <v>0</v>
      </c>
      <c r="L947" s="42"/>
      <c r="M947" s="42"/>
      <c r="N947" s="42"/>
      <c r="O947" s="42"/>
      <c r="P947" s="42"/>
      <c r="Q947" s="42"/>
      <c r="R947" s="43"/>
      <c r="S947" s="42"/>
      <c r="T947" s="23">
        <f>SUM(T948:T966)</f>
        <v>0</v>
      </c>
      <c r="U947" s="43"/>
      <c r="V947" s="42"/>
      <c r="W947" s="42"/>
      <c r="X947" s="23">
        <f>SUM(X948:X966)</f>
        <v>0</v>
      </c>
      <c r="Z947" s="45"/>
      <c r="AA947" s="45">
        <f>SUM(AA948:AA966)</f>
        <v>0</v>
      </c>
      <c r="AB947" s="45"/>
      <c r="AC947" s="45">
        <f>SUM(AC948:AC966)</f>
        <v>0</v>
      </c>
      <c r="AD947" s="45"/>
      <c r="AE947" s="45"/>
      <c r="AF947" s="45"/>
      <c r="AG947" s="45">
        <f>SUM(AG948:AG966)</f>
        <v>0</v>
      </c>
      <c r="AH947" s="45"/>
      <c r="AI947" s="42"/>
      <c r="AJ947" s="45">
        <f>SUM(AJ948:AJ966)</f>
        <v>0</v>
      </c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5"/>
      <c r="AV947" s="45"/>
      <c r="AW947" s="45">
        <f>SUM(AW948:AW966)</f>
        <v>0</v>
      </c>
    </row>
    <row r="948" spans="2:49" s="306" customFormat="1" ht="13" outlineLevel="1">
      <c r="B948" s="155" t="s">
        <v>1610</v>
      </c>
      <c r="C948" s="39" t="s">
        <v>1611</v>
      </c>
      <c r="D948" s="39" t="s">
        <v>2740</v>
      </c>
      <c r="E948" s="39" t="s">
        <v>2757</v>
      </c>
      <c r="F948" s="16">
        <v>43790</v>
      </c>
      <c r="G948" s="17" t="s">
        <v>12</v>
      </c>
      <c r="H948" s="27" t="s">
        <v>13</v>
      </c>
      <c r="I948" s="28">
        <v>5</v>
      </c>
      <c r="J948" s="29">
        <v>0</v>
      </c>
      <c r="K948" s="258">
        <v>0</v>
      </c>
      <c r="L948" s="173"/>
      <c r="M948" s="173"/>
      <c r="N948" s="173"/>
      <c r="O948" s="173"/>
      <c r="P948" s="173"/>
      <c r="Q948" s="173"/>
      <c r="R948" s="55"/>
      <c r="S948" s="48"/>
      <c r="T948" s="31">
        <f>SUMIF(S948,"Y",I948)</f>
        <v>0</v>
      </c>
      <c r="U948" s="30"/>
      <c r="V948" s="48"/>
      <c r="W948" s="48"/>
      <c r="X948" s="31">
        <f t="shared" ref="X948:X949" si="549">T948*W948</f>
        <v>0</v>
      </c>
      <c r="Z948" s="31"/>
      <c r="AA948" s="31">
        <f>SUMIF(Z948,"Y",K948)*W948</f>
        <v>0</v>
      </c>
      <c r="AB948" s="31"/>
      <c r="AC948" s="31">
        <f t="shared" ref="AC948:AC961" si="550">(I948-AA948)*COUNTIF(AK948:AT948,"L")</f>
        <v>0</v>
      </c>
      <c r="AD948" s="31"/>
      <c r="AE948" s="31"/>
      <c r="AF948" s="31">
        <f>IFERROR(COUNTIF(AK745:AT745,"S")/(COUNTIF(AK745:AT745,"V")+COUNTIF(AK745:AT745,"S")),0)</f>
        <v>0</v>
      </c>
      <c r="AG948" s="31">
        <f t="shared" ref="AG948:AG961" si="551">(X948-AA948-AC948)*AF948</f>
        <v>0</v>
      </c>
      <c r="AH948" s="31"/>
      <c r="AI948" s="31">
        <f t="shared" ref="AI948:AI961" si="552">COUNTIF(AK948:AT948,"V")</f>
        <v>0</v>
      </c>
      <c r="AJ948" s="31">
        <f t="shared" ref="AJ948:AJ961" si="553">X948-AA948-AC948-AG948</f>
        <v>0</v>
      </c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</row>
    <row r="949" spans="2:49" s="306" customFormat="1" ht="13" outlineLevel="1">
      <c r="B949" s="457" t="s">
        <v>2745</v>
      </c>
      <c r="C949" s="538" t="s">
        <v>1612</v>
      </c>
      <c r="D949" s="268" t="s">
        <v>2741</v>
      </c>
      <c r="E949" s="538" t="s">
        <v>2762</v>
      </c>
      <c r="F949" s="460">
        <v>43791</v>
      </c>
      <c r="G949" s="17" t="s">
        <v>12</v>
      </c>
      <c r="H949" s="27" t="s">
        <v>13</v>
      </c>
      <c r="I949" s="28">
        <v>5</v>
      </c>
      <c r="J949" s="28">
        <v>60</v>
      </c>
      <c r="K949" s="258">
        <v>0</v>
      </c>
      <c r="L949" s="173"/>
      <c r="M949" s="173"/>
      <c r="N949" s="173"/>
      <c r="O949" s="173"/>
      <c r="P949" s="173"/>
      <c r="Q949" s="173"/>
      <c r="R949" s="55"/>
      <c r="S949" s="48"/>
      <c r="T949" s="31">
        <f>SUMIF(S949,"Y",I949)</f>
        <v>0</v>
      </c>
      <c r="U949" s="30"/>
      <c r="V949" s="48"/>
      <c r="W949" s="48"/>
      <c r="X949" s="31">
        <f t="shared" si="549"/>
        <v>0</v>
      </c>
      <c r="Z949" s="31"/>
      <c r="AA949" s="31">
        <f>SUMIF(Z949,"Y",K949)*W949</f>
        <v>0</v>
      </c>
      <c r="AB949" s="31"/>
      <c r="AC949" s="31">
        <f t="shared" si="550"/>
        <v>0</v>
      </c>
      <c r="AD949" s="31"/>
      <c r="AE949" s="31"/>
      <c r="AF949" s="31">
        <f>IFERROR(COUNTIF(AK746:AT746,"S")/(COUNTIF(AK746:AT746,"V")+COUNTIF(AK746:AT746,"S")),0)</f>
        <v>0</v>
      </c>
      <c r="AG949" s="31">
        <f t="shared" si="551"/>
        <v>0</v>
      </c>
      <c r="AH949" s="31"/>
      <c r="AI949" s="31">
        <f t="shared" si="552"/>
        <v>0</v>
      </c>
      <c r="AJ949" s="31">
        <f t="shared" si="553"/>
        <v>0</v>
      </c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</row>
    <row r="950" spans="2:49" s="306" customFormat="1" ht="13" outlineLevel="1">
      <c r="B950" s="458"/>
      <c r="C950" s="539"/>
      <c r="D950" s="268" t="s">
        <v>2750</v>
      </c>
      <c r="E950" s="539"/>
      <c r="F950" s="461"/>
      <c r="G950" s="17" t="s">
        <v>12</v>
      </c>
      <c r="H950" s="27" t="s">
        <v>13</v>
      </c>
      <c r="I950" s="28">
        <v>1000</v>
      </c>
      <c r="J950" s="28">
        <v>720</v>
      </c>
      <c r="K950" s="258">
        <v>0</v>
      </c>
      <c r="L950" s="173"/>
      <c r="M950" s="173"/>
      <c r="N950" s="173"/>
      <c r="O950" s="173"/>
      <c r="P950" s="173"/>
      <c r="Q950" s="173"/>
      <c r="R950" s="55"/>
      <c r="S950" s="48"/>
      <c r="T950" s="31">
        <f>SUMIF(S950,"Y",I950)</f>
        <v>0</v>
      </c>
      <c r="U950" s="30"/>
      <c r="V950" s="48"/>
      <c r="W950" s="48"/>
      <c r="X950" s="31">
        <f t="shared" ref="X950" si="554">T950*W950</f>
        <v>0</v>
      </c>
      <c r="Z950" s="31"/>
      <c r="AA950" s="31">
        <f>SUMIF(Z950,"Y",K950)*W950</f>
        <v>0</v>
      </c>
      <c r="AB950" s="31"/>
      <c r="AC950" s="31">
        <f t="shared" ref="AC950" si="555">(I950-AA950)*COUNTIF(AK950:AT950,"L")</f>
        <v>0</v>
      </c>
      <c r="AD950" s="31"/>
      <c r="AE950" s="31"/>
      <c r="AF950" s="31">
        <f>IFERROR(COUNTIF(AK747:AT747,"S")/(COUNTIF(AK747:AT747,"V")+COUNTIF(AK747:AT747,"S")),0)</f>
        <v>0</v>
      </c>
      <c r="AG950" s="31">
        <f t="shared" ref="AG950" si="556">(X950-AA950-AC950)*AF950</f>
        <v>0</v>
      </c>
      <c r="AH950" s="31"/>
      <c r="AI950" s="31">
        <f t="shared" ref="AI950" si="557">COUNTIF(AK950:AT950,"V")</f>
        <v>0</v>
      </c>
      <c r="AJ950" s="31">
        <f t="shared" ref="AJ950" si="558">X950-AA950-AC950-AG950</f>
        <v>0</v>
      </c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</row>
    <row r="951" spans="2:49" s="306" customFormat="1" ht="13" outlineLevel="1">
      <c r="B951" s="458"/>
      <c r="C951" s="539"/>
      <c r="D951" s="35" t="s">
        <v>2751</v>
      </c>
      <c r="E951" s="539"/>
      <c r="F951" s="461"/>
      <c r="G951" s="17" t="s">
        <v>12</v>
      </c>
      <c r="H951" s="27" t="s">
        <v>13</v>
      </c>
      <c r="I951" s="28">
        <v>5</v>
      </c>
      <c r="J951" s="28">
        <v>150</v>
      </c>
      <c r="K951" s="258">
        <v>0</v>
      </c>
      <c r="L951" s="173"/>
      <c r="M951" s="173"/>
      <c r="N951" s="173"/>
      <c r="O951" s="173"/>
      <c r="P951" s="173"/>
      <c r="Q951" s="173"/>
      <c r="R951" s="55"/>
      <c r="S951" s="48"/>
      <c r="T951" s="31"/>
      <c r="U951" s="30"/>
      <c r="V951" s="48"/>
      <c r="W951" s="48"/>
      <c r="X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</row>
    <row r="952" spans="2:49" s="306" customFormat="1" ht="13" outlineLevel="1">
      <c r="B952" s="458"/>
      <c r="C952" s="539"/>
      <c r="D952" s="35" t="s">
        <v>2752</v>
      </c>
      <c r="E952" s="539"/>
      <c r="F952" s="461"/>
      <c r="G952" s="17" t="s">
        <v>12</v>
      </c>
      <c r="H952" s="27" t="s">
        <v>13</v>
      </c>
      <c r="I952" s="28">
        <v>5</v>
      </c>
      <c r="J952" s="28">
        <v>150</v>
      </c>
      <c r="K952" s="258">
        <v>0</v>
      </c>
      <c r="L952" s="173"/>
      <c r="M952" s="173"/>
      <c r="N952" s="173"/>
      <c r="O952" s="173"/>
      <c r="P952" s="173"/>
      <c r="Q952" s="173"/>
      <c r="R952" s="55"/>
      <c r="S952" s="48"/>
      <c r="T952" s="31"/>
      <c r="U952" s="30"/>
      <c r="V952" s="48"/>
      <c r="W952" s="48"/>
      <c r="X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</row>
    <row r="953" spans="2:49" s="306" customFormat="1" ht="13" outlineLevel="1">
      <c r="B953" s="458"/>
      <c r="C953" s="539"/>
      <c r="D953" s="35" t="s">
        <v>2753</v>
      </c>
      <c r="E953" s="539"/>
      <c r="F953" s="461"/>
      <c r="G953" s="17" t="s">
        <v>12</v>
      </c>
      <c r="H953" s="27" t="s">
        <v>13</v>
      </c>
      <c r="I953" s="28">
        <v>5</v>
      </c>
      <c r="J953" s="28">
        <v>150</v>
      </c>
      <c r="K953" s="258">
        <v>0</v>
      </c>
      <c r="L953" s="173"/>
      <c r="M953" s="173"/>
      <c r="N953" s="173"/>
      <c r="O953" s="173"/>
      <c r="P953" s="173"/>
      <c r="Q953" s="173"/>
      <c r="R953" s="55"/>
      <c r="S953" s="48"/>
      <c r="T953" s="31"/>
      <c r="U953" s="30"/>
      <c r="V953" s="48"/>
      <c r="W953" s="48"/>
      <c r="X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</row>
    <row r="954" spans="2:49" s="306" customFormat="1" ht="13" outlineLevel="1">
      <c r="B954" s="458"/>
      <c r="C954" s="539"/>
      <c r="D954" s="35" t="s">
        <v>2754</v>
      </c>
      <c r="E954" s="539"/>
      <c r="F954" s="461"/>
      <c r="G954" s="17" t="s">
        <v>12</v>
      </c>
      <c r="H954" s="27" t="s">
        <v>13</v>
      </c>
      <c r="I954" s="28">
        <v>150</v>
      </c>
      <c r="J954" s="28">
        <v>2880</v>
      </c>
      <c r="K954" s="258">
        <v>0</v>
      </c>
      <c r="L954" s="173"/>
      <c r="M954" s="173"/>
      <c r="N954" s="173"/>
      <c r="O954" s="173"/>
      <c r="P954" s="173"/>
      <c r="Q954" s="173"/>
      <c r="R954" s="55"/>
      <c r="S954" s="48"/>
      <c r="T954" s="31"/>
      <c r="U954" s="30"/>
      <c r="V954" s="48"/>
      <c r="W954" s="48"/>
      <c r="X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</row>
    <row r="955" spans="2:49" s="306" customFormat="1" ht="13" outlineLevel="1">
      <c r="B955" s="458"/>
      <c r="C955" s="539"/>
      <c r="D955" s="35" t="s">
        <v>2755</v>
      </c>
      <c r="E955" s="539"/>
      <c r="F955" s="461"/>
      <c r="G955" s="17" t="s">
        <v>12</v>
      </c>
      <c r="H955" s="27" t="s">
        <v>13</v>
      </c>
      <c r="I955" s="28">
        <v>200</v>
      </c>
      <c r="J955" s="28">
        <v>4440</v>
      </c>
      <c r="K955" s="258">
        <v>0</v>
      </c>
      <c r="L955" s="173"/>
      <c r="M955" s="173"/>
      <c r="N955" s="173"/>
      <c r="O955" s="173"/>
      <c r="P955" s="173"/>
      <c r="Q955" s="173"/>
      <c r="R955" s="55"/>
      <c r="S955" s="48"/>
      <c r="T955" s="31"/>
      <c r="U955" s="30"/>
      <c r="V955" s="48"/>
      <c r="W955" s="48"/>
      <c r="X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</row>
    <row r="956" spans="2:49" s="306" customFormat="1" ht="13" outlineLevel="1">
      <c r="B956" s="459"/>
      <c r="C956" s="540"/>
      <c r="D956" s="35" t="s">
        <v>2756</v>
      </c>
      <c r="E956" s="540"/>
      <c r="F956" s="462"/>
      <c r="G956" s="17" t="s">
        <v>12</v>
      </c>
      <c r="H956" s="27" t="s">
        <v>13</v>
      </c>
      <c r="I956" s="28">
        <v>60</v>
      </c>
      <c r="J956" s="28">
        <v>0</v>
      </c>
      <c r="K956" s="258">
        <v>0</v>
      </c>
      <c r="L956" s="173"/>
      <c r="M956" s="173"/>
      <c r="N956" s="173"/>
      <c r="O956" s="173"/>
      <c r="P956" s="173"/>
      <c r="Q956" s="173"/>
      <c r="R956" s="55"/>
      <c r="S956" s="48"/>
      <c r="T956" s="31"/>
      <c r="U956" s="30"/>
      <c r="V956" s="48"/>
      <c r="W956" s="48"/>
      <c r="X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</row>
    <row r="957" spans="2:49" s="306" customFormat="1" ht="13" outlineLevel="1">
      <c r="B957" s="457" t="s">
        <v>2747</v>
      </c>
      <c r="C957" s="538" t="s">
        <v>1613</v>
      </c>
      <c r="D957" s="268" t="s">
        <v>2741</v>
      </c>
      <c r="E957" s="538" t="s">
        <v>2760</v>
      </c>
      <c r="F957" s="460">
        <v>43790</v>
      </c>
      <c r="G957" s="17" t="s">
        <v>12</v>
      </c>
      <c r="H957" s="27" t="s">
        <v>24</v>
      </c>
      <c r="I957" s="28">
        <v>5</v>
      </c>
      <c r="J957" s="28">
        <v>5</v>
      </c>
      <c r="K957" s="258">
        <v>0</v>
      </c>
      <c r="L957" s="173"/>
      <c r="M957" s="173"/>
      <c r="N957" s="173"/>
      <c r="O957" s="173"/>
      <c r="P957" s="173"/>
      <c r="Q957" s="173"/>
      <c r="R957" s="55"/>
      <c r="S957" s="48"/>
      <c r="T957" s="31">
        <f>SUMIF(S957,"Y",I957)</f>
        <v>0</v>
      </c>
      <c r="U957" s="30"/>
      <c r="V957" s="48"/>
      <c r="W957" s="48"/>
      <c r="X957" s="31">
        <f t="shared" ref="X957:X961" si="559">T957*W957</f>
        <v>0</v>
      </c>
      <c r="Z957" s="31"/>
      <c r="AA957" s="31">
        <f>SUMIF(Z957,"Y",K957)*W957</f>
        <v>0</v>
      </c>
      <c r="AB957" s="31"/>
      <c r="AC957" s="31">
        <f t="shared" si="550"/>
        <v>0</v>
      </c>
      <c r="AD957" s="31"/>
      <c r="AE957" s="31"/>
      <c r="AF957" s="31">
        <f>IFERROR(COUNTIF(AK747:AT747,"S")/(COUNTIF(AK747:AT747,"V")+COUNTIF(AK747:AT747,"S")),0)</f>
        <v>0</v>
      </c>
      <c r="AG957" s="31">
        <f t="shared" si="551"/>
        <v>0</v>
      </c>
      <c r="AH957" s="31"/>
      <c r="AI957" s="31">
        <f t="shared" si="552"/>
        <v>0</v>
      </c>
      <c r="AJ957" s="31">
        <f t="shared" si="553"/>
        <v>0</v>
      </c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</row>
    <row r="958" spans="2:49" s="306" customFormat="1" ht="13" outlineLevel="1">
      <c r="B958" s="458"/>
      <c r="C958" s="539"/>
      <c r="D958" s="35" t="s">
        <v>2765</v>
      </c>
      <c r="E958" s="539"/>
      <c r="F958" s="461"/>
      <c r="G958" s="17" t="s">
        <v>12</v>
      </c>
      <c r="H958" s="27" t="s">
        <v>24</v>
      </c>
      <c r="I958" s="28">
        <v>60</v>
      </c>
      <c r="J958" s="28">
        <v>60</v>
      </c>
      <c r="K958" s="258">
        <v>0</v>
      </c>
      <c r="L958" s="173"/>
      <c r="M958" s="173"/>
      <c r="N958" s="173"/>
      <c r="O958" s="173"/>
      <c r="P958" s="173"/>
      <c r="Q958" s="173"/>
      <c r="R958" s="55"/>
      <c r="S958" s="48"/>
      <c r="T958" s="31"/>
      <c r="U958" s="30"/>
      <c r="V958" s="48"/>
      <c r="W958" s="48"/>
      <c r="X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</row>
    <row r="959" spans="2:49" s="306" customFormat="1" ht="13" outlineLevel="1">
      <c r="B959" s="458"/>
      <c r="C959" s="539"/>
      <c r="D959" s="35" t="s">
        <v>2766</v>
      </c>
      <c r="E959" s="539"/>
      <c r="F959" s="461"/>
      <c r="G959" s="17" t="s">
        <v>12</v>
      </c>
      <c r="H959" s="27" t="s">
        <v>24</v>
      </c>
      <c r="I959" s="28">
        <v>150</v>
      </c>
      <c r="J959" s="28">
        <v>390</v>
      </c>
      <c r="K959" s="258">
        <v>0</v>
      </c>
      <c r="L959" s="173"/>
      <c r="M959" s="173"/>
      <c r="N959" s="173"/>
      <c r="O959" s="173"/>
      <c r="P959" s="173"/>
      <c r="Q959" s="173"/>
      <c r="R959" s="55"/>
      <c r="S959" s="48"/>
      <c r="T959" s="31"/>
      <c r="U959" s="30"/>
      <c r="V959" s="48"/>
      <c r="W959" s="48"/>
      <c r="X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</row>
    <row r="960" spans="2:49" s="306" customFormat="1" ht="13" outlineLevel="1">
      <c r="B960" s="459"/>
      <c r="C960" s="540"/>
      <c r="D960" s="35" t="s">
        <v>2767</v>
      </c>
      <c r="E960" s="540"/>
      <c r="F960" s="462"/>
      <c r="G960" s="17" t="s">
        <v>12</v>
      </c>
      <c r="H960" s="27" t="s">
        <v>24</v>
      </c>
      <c r="I960" s="28">
        <v>150</v>
      </c>
      <c r="J960" s="28">
        <v>390</v>
      </c>
      <c r="K960" s="258">
        <v>0</v>
      </c>
      <c r="L960" s="173"/>
      <c r="M960" s="173"/>
      <c r="N960" s="173"/>
      <c r="O960" s="173"/>
      <c r="P960" s="173"/>
      <c r="Q960" s="173"/>
      <c r="R960" s="55"/>
      <c r="S960" s="48"/>
      <c r="T960" s="31"/>
      <c r="U960" s="30"/>
      <c r="V960" s="48"/>
      <c r="W960" s="48"/>
      <c r="X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</row>
    <row r="961" spans="2:49" s="306" customFormat="1" ht="13" outlineLevel="1">
      <c r="B961" s="457" t="s">
        <v>2749</v>
      </c>
      <c r="C961" s="454" t="s">
        <v>2619</v>
      </c>
      <c r="D961" s="268" t="s">
        <v>2741</v>
      </c>
      <c r="E961" s="454" t="s">
        <v>2759</v>
      </c>
      <c r="F961" s="460">
        <v>43790</v>
      </c>
      <c r="G961" s="17" t="s">
        <v>12</v>
      </c>
      <c r="H961" s="46" t="s">
        <v>943</v>
      </c>
      <c r="I961" s="51">
        <v>5</v>
      </c>
      <c r="J961" s="51">
        <v>5</v>
      </c>
      <c r="K961" s="258">
        <v>0</v>
      </c>
      <c r="L961" s="173"/>
      <c r="M961" s="173"/>
      <c r="N961" s="173"/>
      <c r="O961" s="173"/>
      <c r="P961" s="173"/>
      <c r="Q961" s="173"/>
      <c r="R961" s="55"/>
      <c r="S961" s="48"/>
      <c r="T961" s="31">
        <f>SUMIF(S961,"Y",I961)</f>
        <v>0</v>
      </c>
      <c r="U961" s="30"/>
      <c r="V961" s="48"/>
      <c r="W961" s="48"/>
      <c r="X961" s="31">
        <f t="shared" si="559"/>
        <v>0</v>
      </c>
      <c r="Z961" s="31"/>
      <c r="AA961" s="31">
        <f>SUMIF(Z961,"Y",K961)*W961</f>
        <v>0</v>
      </c>
      <c r="AB961" s="31"/>
      <c r="AC961" s="31">
        <f t="shared" si="550"/>
        <v>0</v>
      </c>
      <c r="AD961" s="31"/>
      <c r="AE961" s="31"/>
      <c r="AF961" s="31">
        <f>IFERROR(COUNTIF(AK748:AT748,"S")/(COUNTIF(AK748:AT748,"V")+COUNTIF(AK748:AT748,"S")),0)</f>
        <v>0</v>
      </c>
      <c r="AG961" s="31">
        <f t="shared" si="551"/>
        <v>0</v>
      </c>
      <c r="AH961" s="31"/>
      <c r="AI961" s="31">
        <f t="shared" si="552"/>
        <v>0</v>
      </c>
      <c r="AJ961" s="31">
        <f t="shared" si="553"/>
        <v>0</v>
      </c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</row>
    <row r="962" spans="2:49" s="306" customFormat="1" ht="13" outlineLevel="1">
      <c r="B962" s="458"/>
      <c r="C962" s="455"/>
      <c r="D962" s="35" t="s">
        <v>2768</v>
      </c>
      <c r="E962" s="455"/>
      <c r="F962" s="461"/>
      <c r="G962" s="17" t="s">
        <v>12</v>
      </c>
      <c r="H962" s="46" t="s">
        <v>943</v>
      </c>
      <c r="I962" s="28">
        <v>35</v>
      </c>
      <c r="J962" s="28">
        <v>45</v>
      </c>
      <c r="K962" s="258">
        <v>0</v>
      </c>
      <c r="L962" s="173"/>
      <c r="M962" s="173"/>
      <c r="N962" s="173"/>
      <c r="O962" s="173"/>
      <c r="P962" s="173"/>
      <c r="Q962" s="173"/>
      <c r="R962" s="55"/>
      <c r="S962" s="48"/>
      <c r="T962" s="31"/>
      <c r="U962" s="30"/>
      <c r="V962" s="48"/>
      <c r="W962" s="48"/>
      <c r="X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</row>
    <row r="963" spans="2:49" s="306" customFormat="1" ht="13" outlineLevel="1">
      <c r="B963" s="459"/>
      <c r="C963" s="456"/>
      <c r="D963" s="35" t="s">
        <v>2769</v>
      </c>
      <c r="E963" s="456"/>
      <c r="F963" s="462"/>
      <c r="G963" s="17" t="s">
        <v>12</v>
      </c>
      <c r="H963" s="46" t="s">
        <v>943</v>
      </c>
      <c r="I963" s="28">
        <v>30</v>
      </c>
      <c r="J963" s="28">
        <v>2000</v>
      </c>
      <c r="K963" s="258">
        <v>0</v>
      </c>
      <c r="L963" s="173"/>
      <c r="M963" s="173"/>
      <c r="N963" s="173"/>
      <c r="O963" s="173"/>
      <c r="P963" s="173"/>
      <c r="Q963" s="173"/>
      <c r="R963" s="55"/>
      <c r="S963" s="48"/>
      <c r="T963" s="31"/>
      <c r="U963" s="30"/>
      <c r="V963" s="48"/>
      <c r="W963" s="48"/>
      <c r="X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</row>
    <row r="964" spans="2:49" s="306" customFormat="1" ht="13" outlineLevel="1">
      <c r="B964" s="457" t="s">
        <v>1615</v>
      </c>
      <c r="C964" s="535" t="s">
        <v>1616</v>
      </c>
      <c r="D964" s="268" t="s">
        <v>2741</v>
      </c>
      <c r="E964" s="535" t="s">
        <v>1614</v>
      </c>
      <c r="F964" s="460">
        <v>43777</v>
      </c>
      <c r="G964" s="26" t="s">
        <v>12</v>
      </c>
      <c r="H964" s="46" t="s">
        <v>943</v>
      </c>
      <c r="I964" s="98">
        <v>5</v>
      </c>
      <c r="J964" s="98">
        <v>0</v>
      </c>
      <c r="K964" s="258">
        <v>0</v>
      </c>
      <c r="L964" s="173"/>
      <c r="M964" s="173"/>
      <c r="N964" s="173"/>
      <c r="O964" s="173"/>
      <c r="P964" s="173"/>
      <c r="Q964" s="173"/>
      <c r="R964" s="179"/>
      <c r="S964" s="82"/>
      <c r="T964" s="31">
        <f>SUMIF(S964,"Y",I964)</f>
        <v>0</v>
      </c>
      <c r="U964" s="80"/>
      <c r="V964" s="82"/>
      <c r="W964" s="82"/>
      <c r="X964" s="31">
        <f t="shared" ref="X964:X966" si="560">T964*W964</f>
        <v>0</v>
      </c>
      <c r="Z964" s="85"/>
      <c r="AA964" s="31">
        <f>SUMIF(Z964,"Y",K964)*W964</f>
        <v>0</v>
      </c>
      <c r="AB964" s="85"/>
      <c r="AC964" s="31">
        <f t="shared" ref="AC964:AC966" si="561">(I964-AA964)*COUNTIF(AK964:AT964,"L")</f>
        <v>0</v>
      </c>
      <c r="AD964" s="31"/>
      <c r="AE964" s="85"/>
      <c r="AF964" s="85">
        <f>IFERROR(COUNTIF(AK748:AT748,"S")/(COUNTIF(AK748:AT748,"V")+COUNTIF(AK748:AT748,"S")),0)</f>
        <v>0</v>
      </c>
      <c r="AG964" s="31">
        <f t="shared" ref="AG964:AG966" si="562">(X964-AA964-AC964)*AF964</f>
        <v>0</v>
      </c>
      <c r="AH964" s="31"/>
      <c r="AI964" s="31">
        <f t="shared" ref="AI964:AI966" si="563">COUNTIF(AK964:AT964,"V")</f>
        <v>0</v>
      </c>
      <c r="AJ964" s="31">
        <f t="shared" ref="AJ964:AJ966" si="564">X964-AA964-AC964-AG964</f>
        <v>0</v>
      </c>
      <c r="AK964" s="85"/>
      <c r="AL964" s="85"/>
      <c r="AM964" s="85"/>
      <c r="AN964" s="85"/>
      <c r="AO964" s="85"/>
      <c r="AP964" s="85"/>
      <c r="AQ964" s="85"/>
      <c r="AR964" s="85"/>
      <c r="AS964" s="85"/>
      <c r="AT964" s="85"/>
      <c r="AU964" s="31"/>
      <c r="AV964" s="31"/>
      <c r="AW964" s="31"/>
    </row>
    <row r="965" spans="2:49" s="306" customFormat="1" ht="13" outlineLevel="1">
      <c r="B965" s="458"/>
      <c r="C965" s="536"/>
      <c r="D965" s="268" t="s">
        <v>2742</v>
      </c>
      <c r="E965" s="536" t="s">
        <v>1614</v>
      </c>
      <c r="F965" s="461"/>
      <c r="G965" s="26" t="s">
        <v>12</v>
      </c>
      <c r="H965" s="46" t="s">
        <v>943</v>
      </c>
      <c r="I965" s="98">
        <v>5</v>
      </c>
      <c r="J965" s="98">
        <v>720</v>
      </c>
      <c r="K965" s="258">
        <v>0</v>
      </c>
      <c r="L965" s="173"/>
      <c r="M965" s="173"/>
      <c r="N965" s="173"/>
      <c r="O965" s="173"/>
      <c r="P965" s="173"/>
      <c r="Q965" s="173"/>
      <c r="R965" s="179"/>
      <c r="S965" s="82"/>
      <c r="T965" s="31">
        <f>SUMIF(S965,"Y",I965)</f>
        <v>0</v>
      </c>
      <c r="U965" s="80"/>
      <c r="V965" s="82"/>
      <c r="W965" s="82"/>
      <c r="X965" s="31">
        <f t="shared" si="560"/>
        <v>0</v>
      </c>
      <c r="Z965" s="85"/>
      <c r="AA965" s="31">
        <f>SUMIF(Z965,"Y",K965)*W965</f>
        <v>0</v>
      </c>
      <c r="AB965" s="85"/>
      <c r="AC965" s="31">
        <f t="shared" si="561"/>
        <v>0</v>
      </c>
      <c r="AD965" s="31"/>
      <c r="AE965" s="85"/>
      <c r="AF965" s="85">
        <f>IFERROR(COUNTIF(AK748:AT748,"S")/(COUNTIF(AK748:AT748,"V")+COUNTIF(AK748:AT748,"S")),0)</f>
        <v>0</v>
      </c>
      <c r="AG965" s="31">
        <f t="shared" si="562"/>
        <v>0</v>
      </c>
      <c r="AH965" s="31"/>
      <c r="AI965" s="31">
        <f t="shared" si="563"/>
        <v>0</v>
      </c>
      <c r="AJ965" s="31">
        <f t="shared" si="564"/>
        <v>0</v>
      </c>
      <c r="AK965" s="85"/>
      <c r="AL965" s="85"/>
      <c r="AM965" s="85"/>
      <c r="AN965" s="85"/>
      <c r="AO965" s="85"/>
      <c r="AP965" s="85"/>
      <c r="AQ965" s="85"/>
      <c r="AR965" s="85"/>
      <c r="AS965" s="85"/>
      <c r="AT965" s="85"/>
      <c r="AU965" s="31"/>
      <c r="AV965" s="31"/>
      <c r="AW965" s="31"/>
    </row>
    <row r="966" spans="2:49" s="306" customFormat="1" ht="13" outlineLevel="1">
      <c r="B966" s="459"/>
      <c r="C966" s="537"/>
      <c r="D966" s="268" t="s">
        <v>2743</v>
      </c>
      <c r="E966" s="537" t="s">
        <v>1614</v>
      </c>
      <c r="F966" s="462"/>
      <c r="G966" s="26" t="s">
        <v>12</v>
      </c>
      <c r="H966" s="46" t="s">
        <v>943</v>
      </c>
      <c r="I966" s="98">
        <v>5</v>
      </c>
      <c r="J966" s="98">
        <v>720</v>
      </c>
      <c r="K966" s="258">
        <v>0</v>
      </c>
      <c r="L966" s="173"/>
      <c r="M966" s="173"/>
      <c r="N966" s="173"/>
      <c r="O966" s="173"/>
      <c r="P966" s="173"/>
      <c r="Q966" s="173"/>
      <c r="R966" s="179"/>
      <c r="S966" s="82"/>
      <c r="T966" s="31">
        <f>SUMIF(S966,"Y",I966)</f>
        <v>0</v>
      </c>
      <c r="U966" s="80"/>
      <c r="V966" s="82"/>
      <c r="W966" s="82"/>
      <c r="X966" s="31">
        <f t="shared" si="560"/>
        <v>0</v>
      </c>
      <c r="Z966" s="85"/>
      <c r="AA966" s="31">
        <f>SUMIF(Z966,"Y",K966)*W966</f>
        <v>0</v>
      </c>
      <c r="AB966" s="85"/>
      <c r="AC966" s="31">
        <f t="shared" si="561"/>
        <v>0</v>
      </c>
      <c r="AD966" s="31"/>
      <c r="AE966" s="85"/>
      <c r="AF966" s="85">
        <f>IFERROR(COUNTIF(AK748:AT748,"S")/(COUNTIF(AK748:AT748,"V")+COUNTIF(AK748:AT748,"S")),0)</f>
        <v>0</v>
      </c>
      <c r="AG966" s="31">
        <f t="shared" si="562"/>
        <v>0</v>
      </c>
      <c r="AH966" s="31"/>
      <c r="AI966" s="31">
        <f t="shared" si="563"/>
        <v>0</v>
      </c>
      <c r="AJ966" s="31">
        <f t="shared" si="564"/>
        <v>0</v>
      </c>
      <c r="AK966" s="85"/>
      <c r="AL966" s="85"/>
      <c r="AM966" s="85"/>
      <c r="AN966" s="85"/>
      <c r="AO966" s="85"/>
      <c r="AP966" s="85"/>
      <c r="AQ966" s="85"/>
      <c r="AR966" s="85"/>
      <c r="AS966" s="85"/>
      <c r="AT966" s="85"/>
      <c r="AU966" s="31"/>
      <c r="AV966" s="31"/>
      <c r="AW966" s="31"/>
    </row>
    <row r="967" spans="2:49" s="154" customFormat="1" ht="13">
      <c r="B967" s="527" t="s">
        <v>742</v>
      </c>
      <c r="C967" s="528"/>
      <c r="D967" s="528"/>
      <c r="E967" s="529"/>
      <c r="F967" s="533"/>
      <c r="G967" s="42" t="s">
        <v>7</v>
      </c>
      <c r="H967" s="42"/>
      <c r="I967" s="20">
        <f>I968/60</f>
        <v>217.57000000000002</v>
      </c>
      <c r="J967" s="20">
        <f t="shared" ref="J967:K967" si="565">J968/60</f>
        <v>754.24</v>
      </c>
      <c r="K967" s="20">
        <f t="shared" si="565"/>
        <v>0</v>
      </c>
      <c r="L967" s="42"/>
      <c r="M967" s="42"/>
      <c r="N967" s="42"/>
      <c r="O967" s="42"/>
      <c r="P967" s="42"/>
      <c r="Q967" s="42"/>
      <c r="R967" s="42"/>
      <c r="S967" s="42"/>
      <c r="T967" s="20">
        <f>T968/60</f>
        <v>0</v>
      </c>
      <c r="U967" s="43"/>
      <c r="V967" s="42"/>
      <c r="W967" s="42"/>
      <c r="X967" s="20">
        <f>X968/60</f>
        <v>0</v>
      </c>
      <c r="Z967" s="45"/>
      <c r="AA967" s="20">
        <f>AA968/60</f>
        <v>0</v>
      </c>
      <c r="AB967" s="45"/>
      <c r="AC967" s="45">
        <f t="shared" ref="AC967:AG967" si="566">AC968/60</f>
        <v>0</v>
      </c>
      <c r="AD967" s="45"/>
      <c r="AE967" s="45"/>
      <c r="AF967" s="45"/>
      <c r="AG967" s="45">
        <f t="shared" si="566"/>
        <v>0</v>
      </c>
      <c r="AH967" s="45"/>
      <c r="AI967" s="45">
        <f>AI968/60</f>
        <v>0</v>
      </c>
      <c r="AJ967" s="45">
        <f>AJ968/60</f>
        <v>0</v>
      </c>
      <c r="AK967" s="45"/>
      <c r="AL967" s="45"/>
      <c r="AM967" s="42"/>
      <c r="AN967" s="42"/>
      <c r="AO967" s="42"/>
      <c r="AP967" s="42"/>
      <c r="AQ967" s="42"/>
      <c r="AR967" s="42"/>
      <c r="AS967" s="42"/>
      <c r="AT967" s="42"/>
      <c r="AU967" s="42"/>
      <c r="AV967" s="45"/>
      <c r="AW967" s="45">
        <f>AW968/60</f>
        <v>0</v>
      </c>
    </row>
    <row r="968" spans="2:49" s="154" customFormat="1" ht="13">
      <c r="B968" s="530"/>
      <c r="C968" s="531"/>
      <c r="D968" s="531"/>
      <c r="E968" s="532"/>
      <c r="F968" s="534"/>
      <c r="G968" s="45" t="s">
        <v>8</v>
      </c>
      <c r="H968" s="45"/>
      <c r="I968" s="23">
        <f>SUM(I970,I999,I1078,I1122,I1171,I1225)</f>
        <v>13054.2</v>
      </c>
      <c r="J968" s="23">
        <f>SUM(J970,J999,J1078,J1122,J1171,J1225)</f>
        <v>45254.400000000001</v>
      </c>
      <c r="K968" s="23">
        <f>SUM(K970,K999,K1078,K1122,K1171,K1225)</f>
        <v>0</v>
      </c>
      <c r="L968" s="45"/>
      <c r="M968" s="45"/>
      <c r="N968" s="45"/>
      <c r="O968" s="45"/>
      <c r="P968" s="45"/>
      <c r="Q968" s="45"/>
      <c r="R968" s="45"/>
      <c r="S968" s="45"/>
      <c r="T968" s="23">
        <f>SUM(T970,T999,T1078,T1122,T1171,T1225)</f>
        <v>0</v>
      </c>
      <c r="U968" s="43"/>
      <c r="V968" s="42"/>
      <c r="W968" s="42"/>
      <c r="X968" s="23">
        <f>SUM(X970,X999,X1078,X1122,X1171,X1225)</f>
        <v>0</v>
      </c>
      <c r="Y968" s="336"/>
      <c r="Z968" s="45"/>
      <c r="AA968" s="23">
        <f>SUM(AA970,AA999,AA1078,AA1122,AA1171,AA1225)</f>
        <v>0</v>
      </c>
      <c r="AB968" s="45"/>
      <c r="AC968" s="23">
        <f>SUM(AC970,AC999,AC1078,AC1122,AC1171,AC1225)</f>
        <v>0</v>
      </c>
      <c r="AD968" s="45"/>
      <c r="AE968" s="45"/>
      <c r="AF968" s="45"/>
      <c r="AG968" s="23">
        <f>SUM(AG970,AG999,AG1078,AG1122,AG1171,AG1225)</f>
        <v>0</v>
      </c>
      <c r="AH968" s="45"/>
      <c r="AI968" s="23">
        <f>SUM(AI970,AI999,AI1078,AI1122,AI1171,AI1225)</f>
        <v>0</v>
      </c>
      <c r="AJ968" s="23">
        <f>SUM(AJ970,AJ999,AJ1078,AJ1122,AJ1171,AJ1225)</f>
        <v>0</v>
      </c>
      <c r="AK968" s="45"/>
      <c r="AL968" s="45"/>
      <c r="AM968" s="42"/>
      <c r="AN968" s="42"/>
      <c r="AO968" s="42"/>
      <c r="AP968" s="42"/>
      <c r="AQ968" s="42"/>
      <c r="AR968" s="42"/>
      <c r="AS968" s="42"/>
      <c r="AT968" s="42"/>
      <c r="AU968" s="42"/>
      <c r="AV968" s="45"/>
      <c r="AW968" s="23">
        <f>SUM(AW970,AW999,AW1078,AW1122,AW1171,AW1225)</f>
        <v>0</v>
      </c>
    </row>
    <row r="969" spans="2:49" s="154" customFormat="1" ht="13">
      <c r="B969" s="484" t="s">
        <v>762</v>
      </c>
      <c r="C969" s="485"/>
      <c r="D969" s="485"/>
      <c r="E969" s="486"/>
      <c r="F969" s="99"/>
      <c r="G969" s="99" t="s">
        <v>7</v>
      </c>
      <c r="H969" s="101"/>
      <c r="I969" s="105">
        <f>I970/60</f>
        <v>19.830000000000002</v>
      </c>
      <c r="J969" s="105">
        <f>J970/60</f>
        <v>87.509999999999977</v>
      </c>
      <c r="K969" s="259">
        <f>K970/60</f>
        <v>0</v>
      </c>
      <c r="L969" s="166"/>
      <c r="M969" s="166"/>
      <c r="N969" s="166"/>
      <c r="O969" s="166"/>
      <c r="P969" s="166"/>
      <c r="Q969" s="166"/>
      <c r="R969" s="102"/>
      <c r="S969" s="166"/>
      <c r="T969" s="101">
        <f>T970/60</f>
        <v>0</v>
      </c>
      <c r="U969" s="102"/>
      <c r="V969" s="166"/>
      <c r="W969" s="166"/>
      <c r="X969" s="101">
        <f>X970/60</f>
        <v>0</v>
      </c>
      <c r="Z969" s="101"/>
      <c r="AA969" s="101">
        <f t="shared" ref="AA969:AC969" si="567">AA970/60</f>
        <v>0</v>
      </c>
      <c r="AB969" s="101"/>
      <c r="AC969" s="101">
        <f t="shared" si="567"/>
        <v>0</v>
      </c>
      <c r="AD969" s="101"/>
      <c r="AE969" s="101"/>
      <c r="AF969" s="101"/>
      <c r="AG969" s="101">
        <f>AG970/60</f>
        <v>0</v>
      </c>
      <c r="AH969" s="101"/>
      <c r="AI969" s="101"/>
      <c r="AJ969" s="101">
        <f>AJ970/60</f>
        <v>0</v>
      </c>
      <c r="AK969" s="166"/>
      <c r="AL969" s="101"/>
      <c r="AM969" s="166"/>
      <c r="AN969" s="166"/>
      <c r="AO969" s="166"/>
      <c r="AP969" s="166"/>
      <c r="AQ969" s="166"/>
      <c r="AR969" s="166"/>
      <c r="AS969" s="166"/>
      <c r="AT969" s="166"/>
      <c r="AU969" s="166"/>
      <c r="AV969" s="101"/>
      <c r="AW969" s="101">
        <f>AW970/60</f>
        <v>0</v>
      </c>
    </row>
    <row r="970" spans="2:49" s="154" customFormat="1" ht="13">
      <c r="B970" s="487"/>
      <c r="C970" s="488"/>
      <c r="D970" s="488"/>
      <c r="E970" s="489"/>
      <c r="F970" s="103"/>
      <c r="G970" s="103" t="s">
        <v>8</v>
      </c>
      <c r="H970" s="105"/>
      <c r="I970" s="105">
        <f>SUMIF(G971:G997,"DQA",$I971:$I997)</f>
        <v>1189.8000000000002</v>
      </c>
      <c r="J970" s="105">
        <f>SUMIF(G971:G997,"DQA",$J971:$J997)</f>
        <v>5250.5999999999985</v>
      </c>
      <c r="K970" s="260">
        <f>SUM(K971:K997)</f>
        <v>0</v>
      </c>
      <c r="L970" s="166"/>
      <c r="M970" s="166"/>
      <c r="N970" s="166"/>
      <c r="O970" s="166"/>
      <c r="P970" s="166"/>
      <c r="Q970" s="166"/>
      <c r="R970" s="102"/>
      <c r="S970" s="166"/>
      <c r="T970" s="105">
        <f>SUM(T971:T997)</f>
        <v>0</v>
      </c>
      <c r="U970" s="102"/>
      <c r="V970" s="166"/>
      <c r="W970" s="166"/>
      <c r="X970" s="105">
        <f>SUM(X971:X997)</f>
        <v>0</v>
      </c>
      <c r="Z970" s="101"/>
      <c r="AA970" s="101">
        <f>SUM(AA971:AA997)</f>
        <v>0</v>
      </c>
      <c r="AB970" s="101"/>
      <c r="AC970" s="101">
        <f>SUM(AC971:AC997)</f>
        <v>0</v>
      </c>
      <c r="AD970" s="101"/>
      <c r="AE970" s="101"/>
      <c r="AF970" s="101"/>
      <c r="AG970" s="101">
        <f>SUM(AG971:AG997)</f>
        <v>0</v>
      </c>
      <c r="AH970" s="101"/>
      <c r="AI970" s="101"/>
      <c r="AJ970" s="101">
        <f>SUM(AJ971:AJ997)</f>
        <v>0</v>
      </c>
      <c r="AK970" s="166"/>
      <c r="AL970" s="101"/>
      <c r="AM970" s="166"/>
      <c r="AN970" s="166"/>
      <c r="AO970" s="166"/>
      <c r="AP970" s="166"/>
      <c r="AQ970" s="166"/>
      <c r="AR970" s="166"/>
      <c r="AS970" s="166"/>
      <c r="AT970" s="166"/>
      <c r="AU970" s="166"/>
      <c r="AV970" s="101"/>
      <c r="AW970" s="101">
        <f>SUM(AW971:AW997)</f>
        <v>0</v>
      </c>
    </row>
    <row r="971" spans="2:49" s="154" customFormat="1" ht="13" outlineLevel="1">
      <c r="B971" s="478" t="s">
        <v>763</v>
      </c>
      <c r="C971" s="475" t="s">
        <v>2424</v>
      </c>
      <c r="D971" s="158" t="s">
        <v>2425</v>
      </c>
      <c r="E971" s="475" t="s">
        <v>2087</v>
      </c>
      <c r="F971" s="460">
        <v>43138</v>
      </c>
      <c r="G971" s="369" t="s">
        <v>1395</v>
      </c>
      <c r="H971" s="46" t="s">
        <v>13</v>
      </c>
      <c r="I971" s="54">
        <v>60</v>
      </c>
      <c r="J971" s="54">
        <v>0</v>
      </c>
      <c r="K971" s="258">
        <v>0</v>
      </c>
      <c r="L971" s="85" t="s">
        <v>1155</v>
      </c>
      <c r="M971" s="85" t="s">
        <v>1142</v>
      </c>
      <c r="N971" s="85" t="s">
        <v>1142</v>
      </c>
      <c r="O971" s="85" t="s">
        <v>1708</v>
      </c>
      <c r="P971" s="85" t="s">
        <v>1698</v>
      </c>
      <c r="Q971" s="85" t="s">
        <v>1759</v>
      </c>
      <c r="R971" s="475" t="s">
        <v>2426</v>
      </c>
      <c r="S971" s="326"/>
      <c r="T971" s="31">
        <f>SUMIF(S971,"Y",I971)</f>
        <v>0</v>
      </c>
      <c r="U971" s="632"/>
      <c r="V971" s="632"/>
      <c r="W971" s="326"/>
      <c r="X971" s="85">
        <f t="shared" ref="X971:X997" si="568">T971*W971</f>
        <v>0</v>
      </c>
      <c r="Z971" s="31"/>
      <c r="AA971" s="85">
        <f t="shared" ref="AA971:AA997" si="569">SUMIF(Z971,"Y",K971)*W971</f>
        <v>0</v>
      </c>
      <c r="AB971" s="85"/>
      <c r="AC971" s="31">
        <f t="shared" ref="AC971:AC997" si="570">(I971-AA971)*COUNTIF(AK971:AT971,"L")</f>
        <v>0</v>
      </c>
      <c r="AD971" s="31"/>
      <c r="AE971" s="85"/>
      <c r="AF971" s="85">
        <f t="shared" ref="AF971:AF997" si="571">IFERROR(COUNTIF(AK747:AT747,"S")/(COUNTIF(AK747:AT747,"V")+COUNTIF(AK747:AT747,"S")),0)</f>
        <v>0</v>
      </c>
      <c r="AG971" s="31">
        <f t="shared" ref="AG971:AG997" si="572">(X971-AA971-AC971)*AF971</f>
        <v>0</v>
      </c>
      <c r="AH971" s="31"/>
      <c r="AI971" s="31">
        <f t="shared" ref="AI971:AI997" si="573">COUNTIF(AK971:AT971,"V")</f>
        <v>0</v>
      </c>
      <c r="AJ971" s="85">
        <f t="shared" ref="AJ971:AJ997" si="574">X971-AA971-AC971-AG971</f>
        <v>0</v>
      </c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</row>
    <row r="972" spans="2:49" s="154" customFormat="1" ht="13" outlineLevel="1">
      <c r="B972" s="479"/>
      <c r="C972" s="476"/>
      <c r="D972" s="158" t="s">
        <v>2427</v>
      </c>
      <c r="E972" s="476"/>
      <c r="F972" s="461"/>
      <c r="G972" s="369" t="s">
        <v>1395</v>
      </c>
      <c r="H972" s="46" t="s">
        <v>13</v>
      </c>
      <c r="I972" s="54">
        <v>60</v>
      </c>
      <c r="J972" s="54">
        <v>0</v>
      </c>
      <c r="K972" s="258">
        <v>0</v>
      </c>
      <c r="L972" s="85" t="s">
        <v>1703</v>
      </c>
      <c r="M972" s="85" t="s">
        <v>1142</v>
      </c>
      <c r="N972" s="85" t="s">
        <v>1693</v>
      </c>
      <c r="O972" s="85" t="s">
        <v>1142</v>
      </c>
      <c r="P972" s="85" t="s">
        <v>1142</v>
      </c>
      <c r="Q972" s="85" t="s">
        <v>1142</v>
      </c>
      <c r="R972" s="476"/>
      <c r="S972" s="326"/>
      <c r="T972" s="31">
        <f t="shared" ref="T972:T997" si="575">SUMIF(S972,"Y",I972)</f>
        <v>0</v>
      </c>
      <c r="U972" s="633"/>
      <c r="V972" s="633"/>
      <c r="W972" s="326"/>
      <c r="X972" s="85">
        <f t="shared" si="568"/>
        <v>0</v>
      </c>
      <c r="Z972" s="31"/>
      <c r="AA972" s="85">
        <f t="shared" si="569"/>
        <v>0</v>
      </c>
      <c r="AB972" s="85"/>
      <c r="AC972" s="31">
        <f t="shared" si="570"/>
        <v>0</v>
      </c>
      <c r="AD972" s="31"/>
      <c r="AE972" s="85"/>
      <c r="AF972" s="85">
        <f t="shared" si="571"/>
        <v>0</v>
      </c>
      <c r="AG972" s="31">
        <f t="shared" si="572"/>
        <v>0</v>
      </c>
      <c r="AH972" s="31"/>
      <c r="AI972" s="31">
        <f t="shared" si="573"/>
        <v>0</v>
      </c>
      <c r="AJ972" s="85">
        <f t="shared" si="574"/>
        <v>0</v>
      </c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</row>
    <row r="973" spans="2:49" s="154" customFormat="1" ht="13" outlineLevel="1">
      <c r="B973" s="480"/>
      <c r="C973" s="477"/>
      <c r="D973" s="158" t="s">
        <v>2048</v>
      </c>
      <c r="E973" s="477"/>
      <c r="F973" s="462"/>
      <c r="G973" s="369" t="s">
        <v>1395</v>
      </c>
      <c r="H973" s="46" t="s">
        <v>2152</v>
      </c>
      <c r="I973" s="54">
        <v>19.8</v>
      </c>
      <c r="J973" s="54">
        <v>960</v>
      </c>
      <c r="K973" s="258">
        <v>0</v>
      </c>
      <c r="L973" s="85" t="s">
        <v>1155</v>
      </c>
      <c r="M973" s="85" t="s">
        <v>1142</v>
      </c>
      <c r="N973" s="85" t="s">
        <v>1142</v>
      </c>
      <c r="O973" s="85" t="s">
        <v>1142</v>
      </c>
      <c r="P973" s="85" t="s">
        <v>1142</v>
      </c>
      <c r="Q973" s="85" t="s">
        <v>1708</v>
      </c>
      <c r="R973" s="477"/>
      <c r="S973" s="326"/>
      <c r="T973" s="31">
        <f t="shared" si="575"/>
        <v>0</v>
      </c>
      <c r="U973" s="634"/>
      <c r="V973" s="634"/>
      <c r="W973" s="326"/>
      <c r="X973" s="85">
        <f t="shared" si="568"/>
        <v>0</v>
      </c>
      <c r="Z973" s="31"/>
      <c r="AA973" s="85">
        <f t="shared" si="569"/>
        <v>0</v>
      </c>
      <c r="AB973" s="85"/>
      <c r="AC973" s="31">
        <f t="shared" si="570"/>
        <v>0</v>
      </c>
      <c r="AD973" s="31"/>
      <c r="AE973" s="85"/>
      <c r="AF973" s="85">
        <f t="shared" si="571"/>
        <v>0</v>
      </c>
      <c r="AG973" s="31">
        <f t="shared" si="572"/>
        <v>0</v>
      </c>
      <c r="AH973" s="31"/>
      <c r="AI973" s="31">
        <f t="shared" si="573"/>
        <v>0</v>
      </c>
      <c r="AJ973" s="85">
        <f t="shared" si="574"/>
        <v>0</v>
      </c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</row>
    <row r="974" spans="2:49" s="154" customFormat="1" ht="13" outlineLevel="1">
      <c r="B974" s="478" t="s">
        <v>765</v>
      </c>
      <c r="C974" s="460" t="s">
        <v>2428</v>
      </c>
      <c r="D974" s="158" t="s">
        <v>1746</v>
      </c>
      <c r="E974" s="475" t="s">
        <v>2087</v>
      </c>
      <c r="F974" s="460">
        <v>42783</v>
      </c>
      <c r="G974" s="369" t="s">
        <v>1395</v>
      </c>
      <c r="H974" s="46" t="s">
        <v>13</v>
      </c>
      <c r="I974" s="54">
        <v>4.8</v>
      </c>
      <c r="J974" s="54">
        <v>0</v>
      </c>
      <c r="K974" s="258">
        <v>0</v>
      </c>
      <c r="L974" s="85" t="s">
        <v>1155</v>
      </c>
      <c r="M974" s="85" t="s">
        <v>1142</v>
      </c>
      <c r="N974" s="85" t="s">
        <v>1142</v>
      </c>
      <c r="O974" s="85" t="s">
        <v>1708</v>
      </c>
      <c r="P974" s="85" t="s">
        <v>1698</v>
      </c>
      <c r="Q974" s="85" t="s">
        <v>1759</v>
      </c>
      <c r="R974" s="475" t="s">
        <v>2426</v>
      </c>
      <c r="S974" s="326"/>
      <c r="T974" s="31">
        <f t="shared" si="575"/>
        <v>0</v>
      </c>
      <c r="U974" s="632"/>
      <c r="V974" s="632"/>
      <c r="W974" s="326"/>
      <c r="X974" s="85">
        <f t="shared" si="568"/>
        <v>0</v>
      </c>
      <c r="Z974" s="31"/>
      <c r="AA974" s="85">
        <f t="shared" si="569"/>
        <v>0</v>
      </c>
      <c r="AB974" s="85"/>
      <c r="AC974" s="31">
        <f t="shared" si="570"/>
        <v>0</v>
      </c>
      <c r="AD974" s="31"/>
      <c r="AE974" s="85"/>
      <c r="AF974" s="85">
        <f t="shared" si="571"/>
        <v>0</v>
      </c>
      <c r="AG974" s="31">
        <f t="shared" si="572"/>
        <v>0</v>
      </c>
      <c r="AH974" s="31"/>
      <c r="AI974" s="31">
        <f t="shared" si="573"/>
        <v>0</v>
      </c>
      <c r="AJ974" s="85">
        <f t="shared" si="574"/>
        <v>0</v>
      </c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</row>
    <row r="975" spans="2:49" s="154" customFormat="1" ht="13" outlineLevel="1">
      <c r="B975" s="479"/>
      <c r="C975" s="461"/>
      <c r="D975" s="158" t="s">
        <v>2429</v>
      </c>
      <c r="E975" s="476"/>
      <c r="F975" s="461"/>
      <c r="G975" s="369" t="s">
        <v>1395</v>
      </c>
      <c r="H975" s="46" t="s">
        <v>13</v>
      </c>
      <c r="I975" s="54">
        <v>60</v>
      </c>
      <c r="J975" s="54">
        <v>0</v>
      </c>
      <c r="K975" s="258">
        <v>0</v>
      </c>
      <c r="L975" s="85" t="s">
        <v>1703</v>
      </c>
      <c r="M975" s="85" t="s">
        <v>1142</v>
      </c>
      <c r="N975" s="85" t="s">
        <v>1142</v>
      </c>
      <c r="O975" s="85" t="s">
        <v>1142</v>
      </c>
      <c r="P975" s="85" t="s">
        <v>1142</v>
      </c>
      <c r="Q975" s="85" t="s">
        <v>1155</v>
      </c>
      <c r="R975" s="476"/>
      <c r="S975" s="326"/>
      <c r="T975" s="31">
        <f t="shared" si="575"/>
        <v>0</v>
      </c>
      <c r="U975" s="633"/>
      <c r="V975" s="633"/>
      <c r="W975" s="326"/>
      <c r="X975" s="85">
        <f t="shared" si="568"/>
        <v>0</v>
      </c>
      <c r="Z975" s="31"/>
      <c r="AA975" s="85">
        <f t="shared" si="569"/>
        <v>0</v>
      </c>
      <c r="AB975" s="85"/>
      <c r="AC975" s="31">
        <f t="shared" si="570"/>
        <v>0</v>
      </c>
      <c r="AD975" s="31"/>
      <c r="AE975" s="85"/>
      <c r="AF975" s="85">
        <f t="shared" si="571"/>
        <v>0</v>
      </c>
      <c r="AG975" s="31">
        <f t="shared" si="572"/>
        <v>0</v>
      </c>
      <c r="AH975" s="31"/>
      <c r="AI975" s="31">
        <f t="shared" si="573"/>
        <v>0</v>
      </c>
      <c r="AJ975" s="85">
        <f t="shared" si="574"/>
        <v>0</v>
      </c>
      <c r="AK975" s="85"/>
      <c r="AL975" s="85"/>
      <c r="AM975" s="85"/>
      <c r="AN975" s="85"/>
      <c r="AO975" s="85"/>
      <c r="AP975" s="85"/>
      <c r="AQ975" s="85"/>
      <c r="AR975" s="85"/>
      <c r="AS975" s="85"/>
      <c r="AT975" s="85"/>
      <c r="AU975" s="31"/>
      <c r="AV975" s="31"/>
      <c r="AW975" s="31"/>
    </row>
    <row r="976" spans="2:49" s="154" customFormat="1" ht="13" outlineLevel="1">
      <c r="B976" s="479"/>
      <c r="C976" s="461"/>
      <c r="D976" s="158" t="s">
        <v>2430</v>
      </c>
      <c r="E976" s="476"/>
      <c r="F976" s="461"/>
      <c r="G976" s="369" t="s">
        <v>1395</v>
      </c>
      <c r="H976" s="46" t="s">
        <v>24</v>
      </c>
      <c r="I976" s="54">
        <v>30</v>
      </c>
      <c r="J976" s="54">
        <v>0</v>
      </c>
      <c r="K976" s="258">
        <v>0</v>
      </c>
      <c r="L976" s="85" t="s">
        <v>1703</v>
      </c>
      <c r="M976" s="85" t="s">
        <v>1142</v>
      </c>
      <c r="N976" s="85" t="s">
        <v>1142</v>
      </c>
      <c r="O976" s="85" t="s">
        <v>1142</v>
      </c>
      <c r="P976" s="85" t="s">
        <v>1142</v>
      </c>
      <c r="Q976" s="85" t="s">
        <v>1155</v>
      </c>
      <c r="R976" s="476"/>
      <c r="S976" s="326"/>
      <c r="T976" s="31">
        <f t="shared" si="575"/>
        <v>0</v>
      </c>
      <c r="U976" s="633"/>
      <c r="V976" s="633"/>
      <c r="W976" s="326"/>
      <c r="X976" s="85">
        <f t="shared" si="568"/>
        <v>0</v>
      </c>
      <c r="Z976" s="31"/>
      <c r="AA976" s="85">
        <f t="shared" si="569"/>
        <v>0</v>
      </c>
      <c r="AB976" s="85"/>
      <c r="AC976" s="31">
        <f t="shared" si="570"/>
        <v>0</v>
      </c>
      <c r="AD976" s="31"/>
      <c r="AE976" s="85"/>
      <c r="AF976" s="85">
        <f t="shared" si="571"/>
        <v>0</v>
      </c>
      <c r="AG976" s="31">
        <f t="shared" si="572"/>
        <v>0</v>
      </c>
      <c r="AH976" s="31"/>
      <c r="AI976" s="31">
        <f t="shared" si="573"/>
        <v>0</v>
      </c>
      <c r="AJ976" s="85">
        <f t="shared" si="574"/>
        <v>0</v>
      </c>
      <c r="AK976" s="85"/>
      <c r="AL976" s="85"/>
      <c r="AM976" s="85"/>
      <c r="AN976" s="85"/>
      <c r="AO976" s="85"/>
      <c r="AP976" s="85"/>
      <c r="AQ976" s="85"/>
      <c r="AR976" s="85"/>
      <c r="AS976" s="85"/>
      <c r="AT976" s="85"/>
      <c r="AU976" s="85"/>
      <c r="AV976" s="31"/>
      <c r="AW976" s="31"/>
    </row>
    <row r="977" spans="2:49" s="154" customFormat="1" ht="13" outlineLevel="1">
      <c r="B977" s="479"/>
      <c r="C977" s="461"/>
      <c r="D977" s="158" t="s">
        <v>2431</v>
      </c>
      <c r="E977" s="476"/>
      <c r="F977" s="461"/>
      <c r="G977" s="369" t="s">
        <v>1395</v>
      </c>
      <c r="H977" s="46" t="s">
        <v>24</v>
      </c>
      <c r="I977" s="54">
        <v>30</v>
      </c>
      <c r="J977" s="54">
        <v>0</v>
      </c>
      <c r="K977" s="258">
        <v>0</v>
      </c>
      <c r="L977" s="85" t="s">
        <v>1703</v>
      </c>
      <c r="M977" s="85" t="s">
        <v>1142</v>
      </c>
      <c r="N977" s="85" t="s">
        <v>1142</v>
      </c>
      <c r="O977" s="85" t="s">
        <v>1142</v>
      </c>
      <c r="P977" s="85" t="s">
        <v>1142</v>
      </c>
      <c r="Q977" s="85" t="s">
        <v>1142</v>
      </c>
      <c r="R977" s="476"/>
      <c r="S977" s="326"/>
      <c r="T977" s="31">
        <f t="shared" si="575"/>
        <v>0</v>
      </c>
      <c r="U977" s="633"/>
      <c r="V977" s="633"/>
      <c r="W977" s="326"/>
      <c r="X977" s="85">
        <f t="shared" si="568"/>
        <v>0</v>
      </c>
      <c r="Z977" s="31"/>
      <c r="AA977" s="85">
        <f t="shared" si="569"/>
        <v>0</v>
      </c>
      <c r="AB977" s="85"/>
      <c r="AC977" s="31">
        <f t="shared" si="570"/>
        <v>0</v>
      </c>
      <c r="AD977" s="31"/>
      <c r="AE977" s="85"/>
      <c r="AF977" s="85">
        <f t="shared" si="571"/>
        <v>0</v>
      </c>
      <c r="AG977" s="31">
        <f t="shared" si="572"/>
        <v>0</v>
      </c>
      <c r="AH977" s="31"/>
      <c r="AI977" s="31">
        <f t="shared" si="573"/>
        <v>0</v>
      </c>
      <c r="AJ977" s="85">
        <f t="shared" si="574"/>
        <v>0</v>
      </c>
      <c r="AK977" s="85"/>
      <c r="AL977" s="85"/>
      <c r="AM977" s="85"/>
      <c r="AN977" s="85"/>
      <c r="AO977" s="85"/>
      <c r="AP977" s="85"/>
      <c r="AQ977" s="85"/>
      <c r="AR977" s="85"/>
      <c r="AS977" s="85"/>
      <c r="AT977" s="85"/>
      <c r="AU977" s="85"/>
      <c r="AV977" s="31"/>
      <c r="AW977" s="31"/>
    </row>
    <row r="978" spans="2:49" s="154" customFormat="1" ht="13" outlineLevel="1">
      <c r="B978" s="479"/>
      <c r="C978" s="461"/>
      <c r="D978" s="158" t="s">
        <v>2432</v>
      </c>
      <c r="E978" s="476"/>
      <c r="F978" s="461"/>
      <c r="G978" s="369" t="s">
        <v>1395</v>
      </c>
      <c r="H978" s="46" t="s">
        <v>24</v>
      </c>
      <c r="I978" s="54">
        <v>19.8</v>
      </c>
      <c r="J978" s="54">
        <v>0</v>
      </c>
      <c r="K978" s="258">
        <v>0</v>
      </c>
      <c r="L978" s="85" t="s">
        <v>1703</v>
      </c>
      <c r="M978" s="85" t="s">
        <v>1142</v>
      </c>
      <c r="N978" s="85" t="s">
        <v>1142</v>
      </c>
      <c r="O978" s="85" t="s">
        <v>1142</v>
      </c>
      <c r="P978" s="85" t="s">
        <v>1142</v>
      </c>
      <c r="Q978" s="85" t="s">
        <v>1155</v>
      </c>
      <c r="R978" s="476"/>
      <c r="S978" s="326"/>
      <c r="T978" s="31">
        <f t="shared" si="575"/>
        <v>0</v>
      </c>
      <c r="U978" s="633"/>
      <c r="V978" s="633"/>
      <c r="W978" s="326"/>
      <c r="X978" s="85">
        <f t="shared" si="568"/>
        <v>0</v>
      </c>
      <c r="Z978" s="31"/>
      <c r="AA978" s="85">
        <f t="shared" si="569"/>
        <v>0</v>
      </c>
      <c r="AB978" s="85"/>
      <c r="AC978" s="31">
        <f t="shared" si="570"/>
        <v>0</v>
      </c>
      <c r="AD978" s="31"/>
      <c r="AE978" s="85"/>
      <c r="AF978" s="85">
        <f t="shared" si="571"/>
        <v>0</v>
      </c>
      <c r="AG978" s="31">
        <f t="shared" si="572"/>
        <v>0</v>
      </c>
      <c r="AH978" s="31"/>
      <c r="AI978" s="31">
        <f t="shared" si="573"/>
        <v>0</v>
      </c>
      <c r="AJ978" s="85">
        <f t="shared" si="574"/>
        <v>0</v>
      </c>
      <c r="AK978" s="85"/>
      <c r="AL978" s="85"/>
      <c r="AM978" s="85"/>
      <c r="AN978" s="85"/>
      <c r="AO978" s="85"/>
      <c r="AP978" s="85"/>
      <c r="AQ978" s="85"/>
      <c r="AR978" s="85"/>
      <c r="AS978" s="85"/>
      <c r="AT978" s="85"/>
      <c r="AU978" s="85"/>
      <c r="AV978" s="31"/>
      <c r="AW978" s="31"/>
    </row>
    <row r="979" spans="2:49" s="154" customFormat="1" ht="13" outlineLevel="1">
      <c r="B979" s="479"/>
      <c r="C979" s="461"/>
      <c r="D979" s="158" t="s">
        <v>2433</v>
      </c>
      <c r="E979" s="476"/>
      <c r="F979" s="461"/>
      <c r="G979" s="369" t="s">
        <v>1395</v>
      </c>
      <c r="H979" s="46" t="s">
        <v>24</v>
      </c>
      <c r="I979" s="54">
        <v>10.200000000000001</v>
      </c>
      <c r="J979" s="54">
        <v>0</v>
      </c>
      <c r="K979" s="258">
        <v>0</v>
      </c>
      <c r="L979" s="85" t="s">
        <v>1703</v>
      </c>
      <c r="M979" s="85" t="s">
        <v>1142</v>
      </c>
      <c r="N979" s="85" t="s">
        <v>1142</v>
      </c>
      <c r="O979" s="85" t="s">
        <v>1142</v>
      </c>
      <c r="P979" s="85" t="s">
        <v>1142</v>
      </c>
      <c r="Q979" s="85" t="s">
        <v>1142</v>
      </c>
      <c r="R979" s="476"/>
      <c r="S979" s="326"/>
      <c r="T979" s="31">
        <f t="shared" si="575"/>
        <v>0</v>
      </c>
      <c r="U979" s="633"/>
      <c r="V979" s="633"/>
      <c r="W979" s="326"/>
      <c r="X979" s="85">
        <f t="shared" si="568"/>
        <v>0</v>
      </c>
      <c r="Z979" s="31"/>
      <c r="AA979" s="85">
        <f t="shared" si="569"/>
        <v>0</v>
      </c>
      <c r="AB979" s="85"/>
      <c r="AC979" s="31">
        <f t="shared" si="570"/>
        <v>0</v>
      </c>
      <c r="AD979" s="31"/>
      <c r="AE979" s="85"/>
      <c r="AF979" s="85">
        <f t="shared" si="571"/>
        <v>0</v>
      </c>
      <c r="AG979" s="31">
        <f t="shared" si="572"/>
        <v>0</v>
      </c>
      <c r="AH979" s="31"/>
      <c r="AI979" s="31">
        <f t="shared" si="573"/>
        <v>0</v>
      </c>
      <c r="AJ979" s="85">
        <f t="shared" si="574"/>
        <v>0</v>
      </c>
      <c r="AK979" s="85"/>
      <c r="AL979" s="85"/>
      <c r="AM979" s="85"/>
      <c r="AN979" s="85"/>
      <c r="AO979" s="85"/>
      <c r="AP979" s="85"/>
      <c r="AQ979" s="85"/>
      <c r="AR979" s="85"/>
      <c r="AS979" s="85"/>
      <c r="AT979" s="85"/>
      <c r="AU979" s="85"/>
      <c r="AV979" s="31"/>
      <c r="AW979" s="31"/>
    </row>
    <row r="980" spans="2:49" s="154" customFormat="1" ht="13" outlineLevel="1">
      <c r="B980" s="480"/>
      <c r="C980" s="462"/>
      <c r="D980" s="158" t="s">
        <v>2434</v>
      </c>
      <c r="E980" s="477"/>
      <c r="F980" s="462"/>
      <c r="G980" s="369" t="s">
        <v>1395</v>
      </c>
      <c r="H980" s="46" t="s">
        <v>13</v>
      </c>
      <c r="I980" s="54">
        <v>30</v>
      </c>
      <c r="J980" s="54">
        <v>0</v>
      </c>
      <c r="K980" s="258">
        <v>0</v>
      </c>
      <c r="L980" s="85" t="s">
        <v>1703</v>
      </c>
      <c r="M980" s="85" t="s">
        <v>1142</v>
      </c>
      <c r="N980" s="85" t="s">
        <v>1142</v>
      </c>
      <c r="O980" s="85" t="s">
        <v>1142</v>
      </c>
      <c r="P980" s="85" t="s">
        <v>1142</v>
      </c>
      <c r="Q980" s="85" t="s">
        <v>1155</v>
      </c>
      <c r="R980" s="477"/>
      <c r="S980" s="326"/>
      <c r="T980" s="31">
        <f t="shared" si="575"/>
        <v>0</v>
      </c>
      <c r="U980" s="634"/>
      <c r="V980" s="634"/>
      <c r="W980" s="326"/>
      <c r="X980" s="85">
        <f t="shared" si="568"/>
        <v>0</v>
      </c>
      <c r="Z980" s="31"/>
      <c r="AA980" s="85">
        <f t="shared" si="569"/>
        <v>0</v>
      </c>
      <c r="AB980" s="85"/>
      <c r="AC980" s="31">
        <f t="shared" si="570"/>
        <v>0</v>
      </c>
      <c r="AD980" s="31"/>
      <c r="AE980" s="85"/>
      <c r="AF980" s="85">
        <f t="shared" si="571"/>
        <v>0</v>
      </c>
      <c r="AG980" s="31">
        <f t="shared" si="572"/>
        <v>0</v>
      </c>
      <c r="AH980" s="31"/>
      <c r="AI980" s="31">
        <f t="shared" si="573"/>
        <v>0</v>
      </c>
      <c r="AJ980" s="85">
        <f t="shared" si="574"/>
        <v>0</v>
      </c>
      <c r="AK980" s="85"/>
      <c r="AL980" s="85"/>
      <c r="AM980" s="85"/>
      <c r="AN980" s="85"/>
      <c r="AO980" s="85"/>
      <c r="AP980" s="85"/>
      <c r="AQ980" s="85"/>
      <c r="AR980" s="85"/>
      <c r="AS980" s="85"/>
      <c r="AT980" s="85"/>
      <c r="AU980" s="85"/>
      <c r="AV980" s="31"/>
      <c r="AW980" s="31"/>
    </row>
    <row r="981" spans="2:49" s="154" customFormat="1" ht="13" outlineLevel="1">
      <c r="B981" s="478" t="s">
        <v>767</v>
      </c>
      <c r="C981" s="475" t="s">
        <v>2435</v>
      </c>
      <c r="D981" s="158" t="s">
        <v>1818</v>
      </c>
      <c r="E981" s="475" t="s">
        <v>989</v>
      </c>
      <c r="F981" s="460">
        <v>42583</v>
      </c>
      <c r="G981" s="369" t="s">
        <v>1395</v>
      </c>
      <c r="H981" s="46" t="s">
        <v>13</v>
      </c>
      <c r="I981" s="106">
        <v>15</v>
      </c>
      <c r="J981" s="106">
        <v>120</v>
      </c>
      <c r="K981" s="258">
        <v>0</v>
      </c>
      <c r="L981" s="85" t="s">
        <v>1155</v>
      </c>
      <c r="M981" s="85" t="s">
        <v>1142</v>
      </c>
      <c r="N981" s="85" t="s">
        <v>1142</v>
      </c>
      <c r="O981" s="85" t="s">
        <v>1708</v>
      </c>
      <c r="P981" s="85" t="s">
        <v>1698</v>
      </c>
      <c r="Q981" s="85" t="s">
        <v>1759</v>
      </c>
      <c r="R981" s="475" t="s">
        <v>2426</v>
      </c>
      <c r="S981" s="326"/>
      <c r="T981" s="31">
        <f t="shared" si="575"/>
        <v>0</v>
      </c>
      <c r="U981" s="632"/>
      <c r="V981" s="632"/>
      <c r="W981" s="326"/>
      <c r="X981" s="85">
        <f t="shared" si="568"/>
        <v>0</v>
      </c>
      <c r="Z981" s="31"/>
      <c r="AA981" s="85">
        <f t="shared" si="569"/>
        <v>0</v>
      </c>
      <c r="AB981" s="85"/>
      <c r="AC981" s="31">
        <f t="shared" si="570"/>
        <v>0</v>
      </c>
      <c r="AD981" s="31"/>
      <c r="AE981" s="85"/>
      <c r="AF981" s="85">
        <f t="shared" si="571"/>
        <v>0</v>
      </c>
      <c r="AG981" s="31">
        <f t="shared" si="572"/>
        <v>0</v>
      </c>
      <c r="AH981" s="31"/>
      <c r="AI981" s="31">
        <f t="shared" si="573"/>
        <v>0</v>
      </c>
      <c r="AJ981" s="85">
        <f t="shared" si="574"/>
        <v>0</v>
      </c>
      <c r="AK981" s="85"/>
      <c r="AL981" s="85"/>
      <c r="AM981" s="85"/>
      <c r="AN981" s="85"/>
      <c r="AO981" s="85"/>
      <c r="AP981" s="85"/>
      <c r="AQ981" s="85"/>
      <c r="AR981" s="85"/>
      <c r="AS981" s="85"/>
      <c r="AT981" s="85"/>
      <c r="AU981" s="85"/>
      <c r="AV981" s="31"/>
      <c r="AW981" s="31"/>
    </row>
    <row r="982" spans="2:49" s="154" customFormat="1" ht="13" outlineLevel="1">
      <c r="B982" s="479"/>
      <c r="C982" s="476"/>
      <c r="D982" s="158" t="s">
        <v>2436</v>
      </c>
      <c r="E982" s="476"/>
      <c r="F982" s="461"/>
      <c r="G982" s="369" t="s">
        <v>1395</v>
      </c>
      <c r="H982" s="46" t="s">
        <v>13</v>
      </c>
      <c r="I982" s="54">
        <v>79.800000000000011</v>
      </c>
      <c r="J982" s="54">
        <v>0</v>
      </c>
      <c r="K982" s="258">
        <v>0</v>
      </c>
      <c r="L982" s="85" t="s">
        <v>1703</v>
      </c>
      <c r="M982" s="85" t="s">
        <v>1142</v>
      </c>
      <c r="N982" s="85" t="s">
        <v>1142</v>
      </c>
      <c r="O982" s="85" t="s">
        <v>1142</v>
      </c>
      <c r="P982" s="85" t="s">
        <v>1142</v>
      </c>
      <c r="Q982" s="85" t="s">
        <v>1155</v>
      </c>
      <c r="R982" s="476"/>
      <c r="S982" s="326"/>
      <c r="T982" s="31">
        <f t="shared" si="575"/>
        <v>0</v>
      </c>
      <c r="U982" s="633"/>
      <c r="V982" s="633"/>
      <c r="W982" s="326"/>
      <c r="X982" s="85">
        <f t="shared" si="568"/>
        <v>0</v>
      </c>
      <c r="Z982" s="31"/>
      <c r="AA982" s="85">
        <f t="shared" si="569"/>
        <v>0</v>
      </c>
      <c r="AB982" s="85"/>
      <c r="AC982" s="31">
        <f t="shared" si="570"/>
        <v>0</v>
      </c>
      <c r="AD982" s="31"/>
      <c r="AE982" s="85"/>
      <c r="AF982" s="85">
        <f t="shared" si="571"/>
        <v>0</v>
      </c>
      <c r="AG982" s="31">
        <f t="shared" si="572"/>
        <v>0</v>
      </c>
      <c r="AH982" s="31"/>
      <c r="AI982" s="31">
        <f t="shared" si="573"/>
        <v>0</v>
      </c>
      <c r="AJ982" s="85">
        <f t="shared" si="574"/>
        <v>0</v>
      </c>
      <c r="AK982" s="85"/>
      <c r="AL982" s="85"/>
      <c r="AM982" s="85"/>
      <c r="AN982" s="85"/>
      <c r="AO982" s="85"/>
      <c r="AP982" s="85"/>
      <c r="AQ982" s="85"/>
      <c r="AR982" s="85"/>
      <c r="AS982" s="85"/>
      <c r="AT982" s="85"/>
      <c r="AU982" s="85"/>
      <c r="AV982" s="31"/>
      <c r="AW982" s="31"/>
    </row>
    <row r="983" spans="2:49" s="154" customFormat="1" ht="13" outlineLevel="1">
      <c r="B983" s="479"/>
      <c r="C983" s="476"/>
      <c r="D983" s="158" t="s">
        <v>2437</v>
      </c>
      <c r="E983" s="476"/>
      <c r="F983" s="461"/>
      <c r="G983" s="369" t="s">
        <v>1395</v>
      </c>
      <c r="H983" s="46" t="s">
        <v>24</v>
      </c>
      <c r="I983" s="54">
        <v>15</v>
      </c>
      <c r="J983" s="54">
        <v>1000.2</v>
      </c>
      <c r="K983" s="258">
        <v>0</v>
      </c>
      <c r="L983" s="85" t="s">
        <v>1703</v>
      </c>
      <c r="M983" s="85" t="s">
        <v>1142</v>
      </c>
      <c r="N983" s="85" t="s">
        <v>1142</v>
      </c>
      <c r="O983" s="85" t="s">
        <v>1142</v>
      </c>
      <c r="P983" s="85" t="s">
        <v>1142</v>
      </c>
      <c r="Q983" s="85" t="s">
        <v>1142</v>
      </c>
      <c r="R983" s="476"/>
      <c r="S983" s="326"/>
      <c r="T983" s="31">
        <f t="shared" si="575"/>
        <v>0</v>
      </c>
      <c r="U983" s="633"/>
      <c r="V983" s="633"/>
      <c r="W983" s="326"/>
      <c r="X983" s="85">
        <f t="shared" si="568"/>
        <v>0</v>
      </c>
      <c r="Z983" s="31"/>
      <c r="AA983" s="85">
        <f t="shared" si="569"/>
        <v>0</v>
      </c>
      <c r="AB983" s="85"/>
      <c r="AC983" s="31">
        <f t="shared" si="570"/>
        <v>0</v>
      </c>
      <c r="AD983" s="31"/>
      <c r="AE983" s="85"/>
      <c r="AF983" s="85">
        <f t="shared" si="571"/>
        <v>0</v>
      </c>
      <c r="AG983" s="31">
        <f t="shared" si="572"/>
        <v>0</v>
      </c>
      <c r="AH983" s="31"/>
      <c r="AI983" s="31">
        <f t="shared" si="573"/>
        <v>0</v>
      </c>
      <c r="AJ983" s="85">
        <f t="shared" si="574"/>
        <v>0</v>
      </c>
      <c r="AK983" s="85"/>
      <c r="AL983" s="85"/>
      <c r="AM983" s="85"/>
      <c r="AN983" s="85"/>
      <c r="AO983" s="85"/>
      <c r="AP983" s="85"/>
      <c r="AQ983" s="85"/>
      <c r="AR983" s="85"/>
      <c r="AS983" s="85"/>
      <c r="AT983" s="85"/>
      <c r="AU983" s="85"/>
      <c r="AV983" s="31"/>
      <c r="AW983" s="31"/>
    </row>
    <row r="984" spans="2:49" s="154" customFormat="1" ht="13" outlineLevel="1">
      <c r="B984" s="480"/>
      <c r="C984" s="477"/>
      <c r="D984" s="158" t="s">
        <v>2438</v>
      </c>
      <c r="E984" s="477"/>
      <c r="F984" s="462"/>
      <c r="G984" s="369" t="s">
        <v>1395</v>
      </c>
      <c r="H984" s="46" t="s">
        <v>24</v>
      </c>
      <c r="I984" s="54">
        <v>120</v>
      </c>
      <c r="J984" s="54">
        <v>0</v>
      </c>
      <c r="K984" s="258">
        <v>0</v>
      </c>
      <c r="L984" s="85" t="s">
        <v>1703</v>
      </c>
      <c r="M984" s="85" t="s">
        <v>1142</v>
      </c>
      <c r="N984" s="85" t="s">
        <v>1142</v>
      </c>
      <c r="O984" s="85" t="s">
        <v>1142</v>
      </c>
      <c r="P984" s="85" t="s">
        <v>1142</v>
      </c>
      <c r="Q984" s="85" t="s">
        <v>1155</v>
      </c>
      <c r="R984" s="477"/>
      <c r="S984" s="326"/>
      <c r="T984" s="31">
        <f t="shared" si="575"/>
        <v>0</v>
      </c>
      <c r="U984" s="634"/>
      <c r="V984" s="634"/>
      <c r="W984" s="326"/>
      <c r="X984" s="85">
        <f t="shared" si="568"/>
        <v>0</v>
      </c>
      <c r="Z984" s="31"/>
      <c r="AA984" s="85">
        <f t="shared" si="569"/>
        <v>0</v>
      </c>
      <c r="AB984" s="85"/>
      <c r="AC984" s="31">
        <f t="shared" si="570"/>
        <v>0</v>
      </c>
      <c r="AD984" s="31"/>
      <c r="AE984" s="85"/>
      <c r="AF984" s="85">
        <f t="shared" si="571"/>
        <v>0</v>
      </c>
      <c r="AG984" s="31">
        <f t="shared" si="572"/>
        <v>0</v>
      </c>
      <c r="AH984" s="31"/>
      <c r="AI984" s="31">
        <f t="shared" si="573"/>
        <v>0</v>
      </c>
      <c r="AJ984" s="85">
        <f t="shared" si="574"/>
        <v>0</v>
      </c>
      <c r="AK984" s="85"/>
      <c r="AL984" s="85"/>
      <c r="AM984" s="85"/>
      <c r="AN984" s="85"/>
      <c r="AO984" s="85"/>
      <c r="AP984" s="85"/>
      <c r="AQ984" s="85"/>
      <c r="AR984" s="85"/>
      <c r="AS984" s="85"/>
      <c r="AT984" s="85"/>
      <c r="AU984" s="85"/>
      <c r="AV984" s="31"/>
      <c r="AW984" s="31"/>
    </row>
    <row r="985" spans="2:49" s="154" customFormat="1" ht="13" outlineLevel="1">
      <c r="B985" s="478" t="s">
        <v>769</v>
      </c>
      <c r="C985" s="475" t="s">
        <v>2439</v>
      </c>
      <c r="D985" s="158" t="s">
        <v>1818</v>
      </c>
      <c r="E985" s="475" t="s">
        <v>998</v>
      </c>
      <c r="F985" s="460">
        <v>42688</v>
      </c>
      <c r="G985" s="369" t="s">
        <v>1395</v>
      </c>
      <c r="H985" s="46" t="s">
        <v>13</v>
      </c>
      <c r="I985" s="106">
        <v>15</v>
      </c>
      <c r="J985" s="106">
        <v>120</v>
      </c>
      <c r="K985" s="258">
        <v>0</v>
      </c>
      <c r="L985" s="85" t="s">
        <v>1155</v>
      </c>
      <c r="M985" s="85" t="s">
        <v>1142</v>
      </c>
      <c r="N985" s="85" t="s">
        <v>1142</v>
      </c>
      <c r="O985" s="85" t="s">
        <v>1708</v>
      </c>
      <c r="P985" s="85" t="s">
        <v>1698</v>
      </c>
      <c r="Q985" s="85" t="s">
        <v>1759</v>
      </c>
      <c r="R985" s="475" t="s">
        <v>2426</v>
      </c>
      <c r="S985" s="326"/>
      <c r="T985" s="31">
        <f t="shared" si="575"/>
        <v>0</v>
      </c>
      <c r="U985" s="632"/>
      <c r="V985" s="632"/>
      <c r="W985" s="326"/>
      <c r="X985" s="85">
        <f t="shared" si="568"/>
        <v>0</v>
      </c>
      <c r="Z985" s="31"/>
      <c r="AA985" s="85">
        <f t="shared" si="569"/>
        <v>0</v>
      </c>
      <c r="AB985" s="85"/>
      <c r="AC985" s="31">
        <f t="shared" si="570"/>
        <v>0</v>
      </c>
      <c r="AD985" s="31"/>
      <c r="AE985" s="85"/>
      <c r="AF985" s="85">
        <f t="shared" si="571"/>
        <v>0</v>
      </c>
      <c r="AG985" s="31">
        <f t="shared" si="572"/>
        <v>0</v>
      </c>
      <c r="AH985" s="31"/>
      <c r="AI985" s="31">
        <f t="shared" si="573"/>
        <v>0</v>
      </c>
      <c r="AJ985" s="85">
        <f t="shared" si="574"/>
        <v>0</v>
      </c>
      <c r="AK985" s="85"/>
      <c r="AL985" s="85"/>
      <c r="AM985" s="85"/>
      <c r="AN985" s="85"/>
      <c r="AO985" s="85"/>
      <c r="AP985" s="85"/>
      <c r="AQ985" s="85"/>
      <c r="AR985" s="85"/>
      <c r="AS985" s="85"/>
      <c r="AT985" s="85"/>
      <c r="AU985" s="85"/>
      <c r="AV985" s="31"/>
      <c r="AW985" s="31"/>
    </row>
    <row r="986" spans="2:49" s="154" customFormat="1" ht="13" outlineLevel="1">
      <c r="B986" s="479"/>
      <c r="C986" s="476"/>
      <c r="D986" s="158" t="s">
        <v>2440</v>
      </c>
      <c r="E986" s="476"/>
      <c r="F986" s="461"/>
      <c r="G986" s="369" t="s">
        <v>1395</v>
      </c>
      <c r="H986" s="46" t="s">
        <v>13</v>
      </c>
      <c r="I986" s="54">
        <v>19.8</v>
      </c>
      <c r="J986" s="54">
        <v>0</v>
      </c>
      <c r="K986" s="258">
        <v>0</v>
      </c>
      <c r="L986" s="85" t="s">
        <v>1703</v>
      </c>
      <c r="M986" s="85" t="s">
        <v>1142</v>
      </c>
      <c r="N986" s="85" t="s">
        <v>1142</v>
      </c>
      <c r="O986" s="85" t="s">
        <v>1142</v>
      </c>
      <c r="P986" s="85" t="s">
        <v>1142</v>
      </c>
      <c r="Q986" s="85" t="s">
        <v>1155</v>
      </c>
      <c r="R986" s="476"/>
      <c r="S986" s="326"/>
      <c r="T986" s="31">
        <f t="shared" si="575"/>
        <v>0</v>
      </c>
      <c r="U986" s="633"/>
      <c r="V986" s="633"/>
      <c r="W986" s="326"/>
      <c r="X986" s="85">
        <f t="shared" si="568"/>
        <v>0</v>
      </c>
      <c r="Z986" s="31"/>
      <c r="AA986" s="85">
        <f t="shared" si="569"/>
        <v>0</v>
      </c>
      <c r="AB986" s="85"/>
      <c r="AC986" s="31">
        <f t="shared" si="570"/>
        <v>0</v>
      </c>
      <c r="AD986" s="31"/>
      <c r="AE986" s="85"/>
      <c r="AF986" s="85">
        <f t="shared" si="571"/>
        <v>0</v>
      </c>
      <c r="AG986" s="31">
        <f t="shared" si="572"/>
        <v>0</v>
      </c>
      <c r="AH986" s="31"/>
      <c r="AI986" s="31">
        <f t="shared" si="573"/>
        <v>0</v>
      </c>
      <c r="AJ986" s="85">
        <f t="shared" si="574"/>
        <v>0</v>
      </c>
      <c r="AK986" s="85"/>
      <c r="AL986" s="85"/>
      <c r="AM986" s="85"/>
      <c r="AN986" s="85"/>
      <c r="AO986" s="85"/>
      <c r="AP986" s="85"/>
      <c r="AQ986" s="85"/>
      <c r="AR986" s="85"/>
      <c r="AS986" s="85"/>
      <c r="AT986" s="85"/>
      <c r="AU986" s="85"/>
      <c r="AV986" s="31"/>
      <c r="AW986" s="31"/>
    </row>
    <row r="987" spans="2:49" s="154" customFormat="1" ht="13" outlineLevel="1">
      <c r="B987" s="480"/>
      <c r="C987" s="477"/>
      <c r="D987" s="158" t="s">
        <v>2441</v>
      </c>
      <c r="E987" s="477"/>
      <c r="F987" s="462"/>
      <c r="G987" s="369" t="s">
        <v>1395</v>
      </c>
      <c r="H987" s="46" t="s">
        <v>24</v>
      </c>
      <c r="I987" s="54">
        <v>40.200000000000003</v>
      </c>
      <c r="J987" s="54">
        <v>0</v>
      </c>
      <c r="K987" s="258">
        <v>0</v>
      </c>
      <c r="L987" s="85" t="s">
        <v>1703</v>
      </c>
      <c r="M987" s="85" t="s">
        <v>1142</v>
      </c>
      <c r="N987" s="85" t="s">
        <v>1142</v>
      </c>
      <c r="O987" s="85" t="s">
        <v>1142</v>
      </c>
      <c r="P987" s="85" t="s">
        <v>1142</v>
      </c>
      <c r="Q987" s="85" t="s">
        <v>1142</v>
      </c>
      <c r="R987" s="477"/>
      <c r="S987" s="326"/>
      <c r="T987" s="31">
        <f t="shared" si="575"/>
        <v>0</v>
      </c>
      <c r="U987" s="634"/>
      <c r="V987" s="634"/>
      <c r="W987" s="326"/>
      <c r="X987" s="85">
        <f t="shared" si="568"/>
        <v>0</v>
      </c>
      <c r="Z987" s="31"/>
      <c r="AA987" s="85">
        <f t="shared" si="569"/>
        <v>0</v>
      </c>
      <c r="AB987" s="85"/>
      <c r="AC987" s="31">
        <f t="shared" si="570"/>
        <v>0</v>
      </c>
      <c r="AD987" s="31"/>
      <c r="AE987" s="85"/>
      <c r="AF987" s="85">
        <f t="shared" si="571"/>
        <v>0</v>
      </c>
      <c r="AG987" s="31">
        <f t="shared" si="572"/>
        <v>0</v>
      </c>
      <c r="AH987" s="31"/>
      <c r="AI987" s="31">
        <f t="shared" si="573"/>
        <v>0</v>
      </c>
      <c r="AJ987" s="85">
        <f t="shared" si="574"/>
        <v>0</v>
      </c>
      <c r="AK987" s="85"/>
      <c r="AL987" s="85"/>
      <c r="AM987" s="85"/>
      <c r="AN987" s="85"/>
      <c r="AO987" s="85"/>
      <c r="AP987" s="85"/>
      <c r="AQ987" s="85"/>
      <c r="AR987" s="85"/>
      <c r="AS987" s="85"/>
      <c r="AT987" s="85"/>
      <c r="AU987" s="85"/>
      <c r="AV987" s="31"/>
      <c r="AW987" s="31"/>
    </row>
    <row r="988" spans="2:49" s="154" customFormat="1" ht="13" outlineLevel="1">
      <c r="B988" s="478" t="s">
        <v>771</v>
      </c>
      <c r="C988" s="475" t="s">
        <v>2442</v>
      </c>
      <c r="D988" s="158" t="s">
        <v>1818</v>
      </c>
      <c r="E988" s="475" t="s">
        <v>989</v>
      </c>
      <c r="F988" s="460">
        <v>42583</v>
      </c>
      <c r="G988" s="369" t="s">
        <v>1395</v>
      </c>
      <c r="H988" s="46" t="s">
        <v>13</v>
      </c>
      <c r="I988" s="106">
        <v>15</v>
      </c>
      <c r="J988" s="106">
        <v>120</v>
      </c>
      <c r="K988" s="258">
        <v>0</v>
      </c>
      <c r="L988" s="85" t="s">
        <v>1155</v>
      </c>
      <c r="M988" s="85" t="s">
        <v>1142</v>
      </c>
      <c r="N988" s="85" t="s">
        <v>1142</v>
      </c>
      <c r="O988" s="85" t="s">
        <v>1708</v>
      </c>
      <c r="P988" s="85" t="s">
        <v>1698</v>
      </c>
      <c r="Q988" s="85" t="s">
        <v>1759</v>
      </c>
      <c r="R988" s="475" t="s">
        <v>2426</v>
      </c>
      <c r="S988" s="326"/>
      <c r="T988" s="31">
        <f t="shared" si="575"/>
        <v>0</v>
      </c>
      <c r="U988" s="632"/>
      <c r="V988" s="632"/>
      <c r="W988" s="326"/>
      <c r="X988" s="85">
        <f t="shared" si="568"/>
        <v>0</v>
      </c>
      <c r="Z988" s="31"/>
      <c r="AA988" s="85">
        <f t="shared" si="569"/>
        <v>0</v>
      </c>
      <c r="AB988" s="85"/>
      <c r="AC988" s="31">
        <f t="shared" si="570"/>
        <v>0</v>
      </c>
      <c r="AD988" s="31"/>
      <c r="AE988" s="85"/>
      <c r="AF988" s="85">
        <f t="shared" si="571"/>
        <v>0</v>
      </c>
      <c r="AG988" s="31">
        <f t="shared" si="572"/>
        <v>0</v>
      </c>
      <c r="AH988" s="31"/>
      <c r="AI988" s="31">
        <f t="shared" si="573"/>
        <v>0</v>
      </c>
      <c r="AJ988" s="85">
        <f t="shared" si="574"/>
        <v>0</v>
      </c>
      <c r="AK988" s="85"/>
      <c r="AL988" s="85"/>
      <c r="AM988" s="85"/>
      <c r="AN988" s="85"/>
      <c r="AO988" s="85"/>
      <c r="AP988" s="85"/>
      <c r="AQ988" s="85"/>
      <c r="AR988" s="85"/>
      <c r="AS988" s="85"/>
      <c r="AT988" s="85"/>
      <c r="AU988" s="85"/>
      <c r="AV988" s="31"/>
      <c r="AW988" s="31"/>
    </row>
    <row r="989" spans="2:49" s="154" customFormat="1" ht="13" outlineLevel="1">
      <c r="B989" s="479"/>
      <c r="C989" s="476"/>
      <c r="D989" s="158" t="s">
        <v>2270</v>
      </c>
      <c r="E989" s="476"/>
      <c r="F989" s="461"/>
      <c r="G989" s="369" t="s">
        <v>1395</v>
      </c>
      <c r="H989" s="46" t="s">
        <v>13</v>
      </c>
      <c r="I989" s="106">
        <v>30</v>
      </c>
      <c r="J989" s="106">
        <v>0</v>
      </c>
      <c r="K989" s="258">
        <v>0</v>
      </c>
      <c r="L989" s="85" t="s">
        <v>1703</v>
      </c>
      <c r="M989" s="85" t="s">
        <v>1142</v>
      </c>
      <c r="N989" s="85" t="s">
        <v>1142</v>
      </c>
      <c r="O989" s="85" t="s">
        <v>1142</v>
      </c>
      <c r="P989" s="85" t="s">
        <v>1142</v>
      </c>
      <c r="Q989" s="85" t="s">
        <v>1155</v>
      </c>
      <c r="R989" s="476"/>
      <c r="S989" s="326"/>
      <c r="T989" s="31">
        <f t="shared" si="575"/>
        <v>0</v>
      </c>
      <c r="U989" s="633"/>
      <c r="V989" s="633"/>
      <c r="W989" s="326"/>
      <c r="X989" s="85">
        <f t="shared" si="568"/>
        <v>0</v>
      </c>
      <c r="Z989" s="31"/>
      <c r="AA989" s="85">
        <f t="shared" si="569"/>
        <v>0</v>
      </c>
      <c r="AB989" s="85"/>
      <c r="AC989" s="31">
        <f t="shared" si="570"/>
        <v>0</v>
      </c>
      <c r="AD989" s="31"/>
      <c r="AE989" s="85"/>
      <c r="AF989" s="85">
        <f t="shared" si="571"/>
        <v>0</v>
      </c>
      <c r="AG989" s="31">
        <f t="shared" si="572"/>
        <v>0</v>
      </c>
      <c r="AH989" s="31"/>
      <c r="AI989" s="31">
        <f t="shared" si="573"/>
        <v>0</v>
      </c>
      <c r="AJ989" s="85">
        <f t="shared" si="574"/>
        <v>0</v>
      </c>
      <c r="AK989" s="85"/>
      <c r="AL989" s="85"/>
      <c r="AM989" s="85"/>
      <c r="AN989" s="85"/>
      <c r="AO989" s="85"/>
      <c r="AP989" s="85"/>
      <c r="AQ989" s="85"/>
      <c r="AR989" s="85"/>
      <c r="AS989" s="85"/>
      <c r="AT989" s="85"/>
      <c r="AU989" s="85"/>
      <c r="AV989" s="31"/>
      <c r="AW989" s="31"/>
    </row>
    <row r="990" spans="2:49" s="154" customFormat="1" ht="13" outlineLevel="1">
      <c r="B990" s="480"/>
      <c r="C990" s="477"/>
      <c r="D990" s="158" t="s">
        <v>1914</v>
      </c>
      <c r="E990" s="477"/>
      <c r="F990" s="462"/>
      <c r="G990" s="369" t="s">
        <v>1395</v>
      </c>
      <c r="H990" s="46" t="s">
        <v>24</v>
      </c>
      <c r="I990" s="106">
        <v>10.200000000000001</v>
      </c>
      <c r="J990" s="106">
        <v>0</v>
      </c>
      <c r="K990" s="258">
        <v>0</v>
      </c>
      <c r="L990" s="85" t="s">
        <v>1703</v>
      </c>
      <c r="M990" s="85" t="s">
        <v>1142</v>
      </c>
      <c r="N990" s="85" t="s">
        <v>1142</v>
      </c>
      <c r="O990" s="85" t="s">
        <v>1142</v>
      </c>
      <c r="P990" s="85" t="s">
        <v>1142</v>
      </c>
      <c r="Q990" s="85" t="s">
        <v>1142</v>
      </c>
      <c r="R990" s="477"/>
      <c r="S990" s="326"/>
      <c r="T990" s="31">
        <f t="shared" si="575"/>
        <v>0</v>
      </c>
      <c r="U990" s="634"/>
      <c r="V990" s="634"/>
      <c r="W990" s="326"/>
      <c r="X990" s="85">
        <f t="shared" si="568"/>
        <v>0</v>
      </c>
      <c r="Z990" s="31"/>
      <c r="AA990" s="85">
        <f t="shared" si="569"/>
        <v>0</v>
      </c>
      <c r="AB990" s="85"/>
      <c r="AC990" s="31">
        <f t="shared" si="570"/>
        <v>0</v>
      </c>
      <c r="AD990" s="31"/>
      <c r="AE990" s="85"/>
      <c r="AF990" s="85">
        <f t="shared" si="571"/>
        <v>0</v>
      </c>
      <c r="AG990" s="31">
        <f t="shared" si="572"/>
        <v>0</v>
      </c>
      <c r="AH990" s="31"/>
      <c r="AI990" s="31">
        <f t="shared" si="573"/>
        <v>0</v>
      </c>
      <c r="AJ990" s="85">
        <f t="shared" si="574"/>
        <v>0</v>
      </c>
      <c r="AK990" s="85"/>
      <c r="AL990" s="85"/>
      <c r="AM990" s="85"/>
      <c r="AN990" s="85"/>
      <c r="AO990" s="85"/>
      <c r="AP990" s="85"/>
      <c r="AQ990" s="85"/>
      <c r="AR990" s="85"/>
      <c r="AS990" s="85"/>
      <c r="AT990" s="85"/>
      <c r="AU990" s="85"/>
      <c r="AV990" s="31"/>
      <c r="AW990" s="31"/>
    </row>
    <row r="991" spans="2:49" s="154" customFormat="1" ht="13" outlineLevel="1">
      <c r="B991" s="478" t="s">
        <v>773</v>
      </c>
      <c r="C991" s="475" t="s">
        <v>2443</v>
      </c>
      <c r="D991" s="158" t="s">
        <v>1746</v>
      </c>
      <c r="E991" s="475" t="s">
        <v>1008</v>
      </c>
      <c r="F991" s="460">
        <v>42613</v>
      </c>
      <c r="G991" s="369" t="s">
        <v>1395</v>
      </c>
      <c r="H991" s="46" t="s">
        <v>13</v>
      </c>
      <c r="I991" s="106">
        <v>4.8</v>
      </c>
      <c r="J991" s="106">
        <v>0</v>
      </c>
      <c r="K991" s="258">
        <v>0</v>
      </c>
      <c r="L991" s="85" t="s">
        <v>1155</v>
      </c>
      <c r="M991" s="85" t="s">
        <v>1142</v>
      </c>
      <c r="N991" s="85" t="s">
        <v>1142</v>
      </c>
      <c r="O991" s="85" t="s">
        <v>1708</v>
      </c>
      <c r="P991" s="85" t="s">
        <v>1698</v>
      </c>
      <c r="Q991" s="85" t="s">
        <v>1759</v>
      </c>
      <c r="R991" s="475" t="s">
        <v>2426</v>
      </c>
      <c r="S991" s="326"/>
      <c r="T991" s="31">
        <f t="shared" si="575"/>
        <v>0</v>
      </c>
      <c r="U991" s="632"/>
      <c r="V991" s="632"/>
      <c r="W991" s="326"/>
      <c r="X991" s="85">
        <f t="shared" si="568"/>
        <v>0</v>
      </c>
      <c r="Z991" s="31"/>
      <c r="AA991" s="85">
        <f t="shared" si="569"/>
        <v>0</v>
      </c>
      <c r="AB991" s="85"/>
      <c r="AC991" s="31">
        <f t="shared" si="570"/>
        <v>0</v>
      </c>
      <c r="AD991" s="31"/>
      <c r="AE991" s="85"/>
      <c r="AF991" s="85">
        <f t="shared" si="571"/>
        <v>0</v>
      </c>
      <c r="AG991" s="31">
        <f t="shared" si="572"/>
        <v>0</v>
      </c>
      <c r="AH991" s="31"/>
      <c r="AI991" s="31">
        <f t="shared" si="573"/>
        <v>0</v>
      </c>
      <c r="AJ991" s="85">
        <f t="shared" si="574"/>
        <v>0</v>
      </c>
      <c r="AK991" s="85"/>
      <c r="AL991" s="85"/>
      <c r="AM991" s="85"/>
      <c r="AN991" s="85"/>
      <c r="AO991" s="85"/>
      <c r="AP991" s="85"/>
      <c r="AQ991" s="85"/>
      <c r="AR991" s="85"/>
      <c r="AS991" s="85"/>
      <c r="AT991" s="85"/>
      <c r="AU991" s="85"/>
      <c r="AV991" s="31"/>
      <c r="AW991" s="31"/>
    </row>
    <row r="992" spans="2:49" s="154" customFormat="1" ht="13" outlineLevel="1">
      <c r="B992" s="479"/>
      <c r="C992" s="476"/>
      <c r="D992" s="158" t="s">
        <v>2444</v>
      </c>
      <c r="E992" s="476"/>
      <c r="F992" s="461"/>
      <c r="G992" s="369" t="s">
        <v>1395</v>
      </c>
      <c r="H992" s="46" t="s">
        <v>13</v>
      </c>
      <c r="I992" s="54">
        <v>10.200000000000001</v>
      </c>
      <c r="J992" s="54">
        <v>10.200000000000001</v>
      </c>
      <c r="K992" s="258">
        <v>0</v>
      </c>
      <c r="L992" s="85" t="s">
        <v>1703</v>
      </c>
      <c r="M992" s="85" t="s">
        <v>1142</v>
      </c>
      <c r="N992" s="85" t="s">
        <v>1142</v>
      </c>
      <c r="O992" s="85" t="s">
        <v>1142</v>
      </c>
      <c r="P992" s="85" t="s">
        <v>1142</v>
      </c>
      <c r="Q992" s="85" t="s">
        <v>1155</v>
      </c>
      <c r="R992" s="476"/>
      <c r="S992" s="326"/>
      <c r="T992" s="31">
        <f t="shared" si="575"/>
        <v>0</v>
      </c>
      <c r="U992" s="633"/>
      <c r="V992" s="633"/>
      <c r="W992" s="326"/>
      <c r="X992" s="85">
        <f t="shared" si="568"/>
        <v>0</v>
      </c>
      <c r="Z992" s="31"/>
      <c r="AA992" s="85">
        <f t="shared" si="569"/>
        <v>0</v>
      </c>
      <c r="AB992" s="85"/>
      <c r="AC992" s="31">
        <f t="shared" si="570"/>
        <v>0</v>
      </c>
      <c r="AD992" s="31"/>
      <c r="AE992" s="85"/>
      <c r="AF992" s="85">
        <f t="shared" si="571"/>
        <v>0</v>
      </c>
      <c r="AG992" s="31">
        <f t="shared" si="572"/>
        <v>0</v>
      </c>
      <c r="AH992" s="31"/>
      <c r="AI992" s="31">
        <f t="shared" si="573"/>
        <v>0</v>
      </c>
      <c r="AJ992" s="85">
        <f t="shared" si="574"/>
        <v>0</v>
      </c>
      <c r="AK992" s="85"/>
      <c r="AL992" s="85"/>
      <c r="AM992" s="85"/>
      <c r="AN992" s="85"/>
      <c r="AO992" s="85"/>
      <c r="AP992" s="85"/>
      <c r="AQ992" s="85"/>
      <c r="AR992" s="85"/>
      <c r="AS992" s="85"/>
      <c r="AT992" s="85"/>
      <c r="AU992" s="85"/>
      <c r="AV992" s="31"/>
      <c r="AW992" s="31"/>
    </row>
    <row r="993" spans="2:49" s="154" customFormat="1" ht="13" outlineLevel="1">
      <c r="B993" s="479"/>
      <c r="C993" s="476"/>
      <c r="D993" s="158" t="s">
        <v>2445</v>
      </c>
      <c r="E993" s="476"/>
      <c r="F993" s="461"/>
      <c r="G993" s="369" t="s">
        <v>1395</v>
      </c>
      <c r="H993" s="46" t="s">
        <v>24</v>
      </c>
      <c r="I993" s="54">
        <v>10.200000000000001</v>
      </c>
      <c r="J993" s="54">
        <v>10.200000000000001</v>
      </c>
      <c r="K993" s="258">
        <v>0</v>
      </c>
      <c r="L993" s="85" t="s">
        <v>1703</v>
      </c>
      <c r="M993" s="85" t="s">
        <v>1142</v>
      </c>
      <c r="N993" s="85" t="s">
        <v>1142</v>
      </c>
      <c r="O993" s="85" t="s">
        <v>1142</v>
      </c>
      <c r="P993" s="85" t="s">
        <v>1142</v>
      </c>
      <c r="Q993" s="85" t="s">
        <v>1142</v>
      </c>
      <c r="R993" s="476"/>
      <c r="S993" s="326"/>
      <c r="T993" s="31">
        <f t="shared" si="575"/>
        <v>0</v>
      </c>
      <c r="U993" s="633"/>
      <c r="V993" s="633"/>
      <c r="W993" s="326"/>
      <c r="X993" s="85">
        <f t="shared" si="568"/>
        <v>0</v>
      </c>
      <c r="Z993" s="31"/>
      <c r="AA993" s="85">
        <f t="shared" si="569"/>
        <v>0</v>
      </c>
      <c r="AB993" s="85"/>
      <c r="AC993" s="31">
        <f t="shared" si="570"/>
        <v>0</v>
      </c>
      <c r="AD993" s="31"/>
      <c r="AE993" s="85"/>
      <c r="AF993" s="85">
        <f t="shared" si="571"/>
        <v>0</v>
      </c>
      <c r="AG993" s="31">
        <f t="shared" si="572"/>
        <v>0</v>
      </c>
      <c r="AH993" s="31"/>
      <c r="AI993" s="31">
        <f t="shared" si="573"/>
        <v>0</v>
      </c>
      <c r="AJ993" s="85">
        <f t="shared" si="574"/>
        <v>0</v>
      </c>
      <c r="AK993" s="85"/>
      <c r="AL993" s="85"/>
      <c r="AM993" s="85"/>
      <c r="AN993" s="85"/>
      <c r="AO993" s="85"/>
      <c r="AP993" s="85"/>
      <c r="AQ993" s="85"/>
      <c r="AR993" s="85"/>
      <c r="AS993" s="85"/>
      <c r="AT993" s="85"/>
      <c r="AU993" s="85"/>
      <c r="AV993" s="31"/>
      <c r="AW993" s="31"/>
    </row>
    <row r="994" spans="2:49" s="154" customFormat="1" ht="13" outlineLevel="1">
      <c r="B994" s="480"/>
      <c r="C994" s="477"/>
      <c r="D994" s="158" t="s">
        <v>2446</v>
      </c>
      <c r="E994" s="477"/>
      <c r="F994" s="462"/>
      <c r="G994" s="369" t="s">
        <v>1395</v>
      </c>
      <c r="H994" s="46" t="s">
        <v>24</v>
      </c>
      <c r="I994" s="54">
        <v>19.8</v>
      </c>
      <c r="J994" s="54">
        <v>10.200000000000001</v>
      </c>
      <c r="K994" s="258">
        <v>0</v>
      </c>
      <c r="L994" s="85" t="s">
        <v>1703</v>
      </c>
      <c r="M994" s="85" t="s">
        <v>1142</v>
      </c>
      <c r="N994" s="85" t="s">
        <v>1142</v>
      </c>
      <c r="O994" s="85" t="s">
        <v>1142</v>
      </c>
      <c r="P994" s="85" t="s">
        <v>1142</v>
      </c>
      <c r="Q994" s="85" t="s">
        <v>1142</v>
      </c>
      <c r="R994" s="477"/>
      <c r="S994" s="326"/>
      <c r="T994" s="31">
        <f t="shared" si="575"/>
        <v>0</v>
      </c>
      <c r="U994" s="634"/>
      <c r="V994" s="634"/>
      <c r="W994" s="326"/>
      <c r="X994" s="85">
        <f t="shared" si="568"/>
        <v>0</v>
      </c>
      <c r="Z994" s="31"/>
      <c r="AA994" s="85">
        <f t="shared" si="569"/>
        <v>0</v>
      </c>
      <c r="AB994" s="85"/>
      <c r="AC994" s="31">
        <f t="shared" si="570"/>
        <v>0</v>
      </c>
      <c r="AD994" s="31"/>
      <c r="AE994" s="85"/>
      <c r="AF994" s="85">
        <f t="shared" si="571"/>
        <v>0</v>
      </c>
      <c r="AG994" s="31">
        <f t="shared" si="572"/>
        <v>0</v>
      </c>
      <c r="AH994" s="31"/>
      <c r="AI994" s="31">
        <f t="shared" si="573"/>
        <v>0</v>
      </c>
      <c r="AJ994" s="85">
        <f t="shared" si="574"/>
        <v>0</v>
      </c>
      <c r="AK994" s="85"/>
      <c r="AL994" s="85"/>
      <c r="AM994" s="85"/>
      <c r="AN994" s="85"/>
      <c r="AO994" s="85"/>
      <c r="AP994" s="85"/>
      <c r="AQ994" s="85"/>
      <c r="AR994" s="85"/>
      <c r="AS994" s="85"/>
      <c r="AT994" s="85"/>
      <c r="AU994" s="85"/>
      <c r="AV994" s="31"/>
      <c r="AW994" s="31"/>
    </row>
    <row r="995" spans="2:49" s="154" customFormat="1" ht="13" outlineLevel="1">
      <c r="B995" s="478" t="s">
        <v>775</v>
      </c>
      <c r="C995" s="475" t="s">
        <v>2447</v>
      </c>
      <c r="D995" s="158" t="s">
        <v>1746</v>
      </c>
      <c r="E995" s="475" t="s">
        <v>2087</v>
      </c>
      <c r="F995" s="460">
        <v>42615</v>
      </c>
      <c r="G995" s="369" t="s">
        <v>1395</v>
      </c>
      <c r="H995" s="46" t="s">
        <v>13</v>
      </c>
      <c r="I995" s="106">
        <v>19.8</v>
      </c>
      <c r="J995" s="106">
        <v>0</v>
      </c>
      <c r="K995" s="258">
        <v>0</v>
      </c>
      <c r="L995" s="85" t="s">
        <v>1155</v>
      </c>
      <c r="M995" s="85" t="s">
        <v>1142</v>
      </c>
      <c r="N995" s="85" t="s">
        <v>1142</v>
      </c>
      <c r="O995" s="85" t="s">
        <v>1708</v>
      </c>
      <c r="P995" s="85" t="s">
        <v>1698</v>
      </c>
      <c r="Q995" s="85" t="s">
        <v>1759</v>
      </c>
      <c r="R995" s="475" t="s">
        <v>2426</v>
      </c>
      <c r="S995" s="326"/>
      <c r="T995" s="31">
        <f t="shared" si="575"/>
        <v>0</v>
      </c>
      <c r="U995" s="632"/>
      <c r="V995" s="632"/>
      <c r="W995" s="326"/>
      <c r="X995" s="85">
        <f t="shared" si="568"/>
        <v>0</v>
      </c>
      <c r="Z995" s="31"/>
      <c r="AA995" s="85">
        <f t="shared" si="569"/>
        <v>0</v>
      </c>
      <c r="AB995" s="85"/>
      <c r="AC995" s="31">
        <f t="shared" si="570"/>
        <v>0</v>
      </c>
      <c r="AD995" s="31"/>
      <c r="AE995" s="85"/>
      <c r="AF995" s="85">
        <f t="shared" si="571"/>
        <v>0</v>
      </c>
      <c r="AG995" s="31">
        <f t="shared" si="572"/>
        <v>0</v>
      </c>
      <c r="AH995" s="31"/>
      <c r="AI995" s="31">
        <f t="shared" si="573"/>
        <v>0</v>
      </c>
      <c r="AJ995" s="85">
        <f t="shared" si="574"/>
        <v>0</v>
      </c>
      <c r="AK995" s="85"/>
      <c r="AL995" s="85"/>
      <c r="AM995" s="85"/>
      <c r="AN995" s="85"/>
      <c r="AO995" s="85"/>
      <c r="AP995" s="85"/>
      <c r="AQ995" s="85"/>
      <c r="AR995" s="85"/>
      <c r="AS995" s="85"/>
      <c r="AT995" s="85"/>
      <c r="AU995" s="85"/>
      <c r="AV995" s="31"/>
      <c r="AW995" s="31"/>
    </row>
    <row r="996" spans="2:49" s="154" customFormat="1" ht="13" outlineLevel="1">
      <c r="B996" s="479"/>
      <c r="C996" s="476"/>
      <c r="D996" s="158" t="s">
        <v>2448</v>
      </c>
      <c r="E996" s="476"/>
      <c r="F996" s="461"/>
      <c r="G996" s="369" t="s">
        <v>1395</v>
      </c>
      <c r="H996" s="46" t="s">
        <v>24</v>
      </c>
      <c r="I996" s="54">
        <v>400.2</v>
      </c>
      <c r="J996" s="54">
        <v>0</v>
      </c>
      <c r="K996" s="258">
        <v>0</v>
      </c>
      <c r="L996" s="85" t="s">
        <v>1703</v>
      </c>
      <c r="M996" s="85" t="s">
        <v>1142</v>
      </c>
      <c r="N996" s="85" t="s">
        <v>1142</v>
      </c>
      <c r="O996" s="85" t="s">
        <v>1142</v>
      </c>
      <c r="P996" s="85" t="s">
        <v>1142</v>
      </c>
      <c r="Q996" s="85" t="s">
        <v>1142</v>
      </c>
      <c r="R996" s="476"/>
      <c r="S996" s="326"/>
      <c r="T996" s="31">
        <f t="shared" si="575"/>
        <v>0</v>
      </c>
      <c r="U996" s="633"/>
      <c r="V996" s="633"/>
      <c r="W996" s="326"/>
      <c r="X996" s="85">
        <f t="shared" si="568"/>
        <v>0</v>
      </c>
      <c r="Z996" s="31"/>
      <c r="AA996" s="85">
        <f t="shared" si="569"/>
        <v>0</v>
      </c>
      <c r="AB996" s="85"/>
      <c r="AC996" s="31">
        <f t="shared" si="570"/>
        <v>0</v>
      </c>
      <c r="AD996" s="31"/>
      <c r="AE996" s="85"/>
      <c r="AF996" s="85">
        <f t="shared" si="571"/>
        <v>0</v>
      </c>
      <c r="AG996" s="31">
        <f t="shared" si="572"/>
        <v>0</v>
      </c>
      <c r="AH996" s="31"/>
      <c r="AI996" s="31">
        <f t="shared" si="573"/>
        <v>0</v>
      </c>
      <c r="AJ996" s="85">
        <f t="shared" si="574"/>
        <v>0</v>
      </c>
      <c r="AK996" s="85"/>
      <c r="AL996" s="85"/>
      <c r="AM996" s="85"/>
      <c r="AN996" s="85"/>
      <c r="AO996" s="85"/>
      <c r="AP996" s="85"/>
      <c r="AQ996" s="85"/>
      <c r="AR996" s="85"/>
      <c r="AS996" s="85"/>
      <c r="AT996" s="85"/>
      <c r="AU996" s="85"/>
      <c r="AV996" s="31"/>
      <c r="AW996" s="31"/>
    </row>
    <row r="997" spans="2:49" s="154" customFormat="1" ht="13" outlineLevel="1">
      <c r="B997" s="480"/>
      <c r="C997" s="477"/>
      <c r="D997" s="158" t="s">
        <v>2449</v>
      </c>
      <c r="E997" s="477"/>
      <c r="F997" s="462"/>
      <c r="G997" s="369" t="s">
        <v>1395</v>
      </c>
      <c r="H997" s="46" t="s">
        <v>13</v>
      </c>
      <c r="I997" s="54">
        <v>40.200000000000003</v>
      </c>
      <c r="J997" s="54">
        <v>2899.7999999999997</v>
      </c>
      <c r="K997" s="258">
        <v>0</v>
      </c>
      <c r="L997" s="85" t="s">
        <v>1703</v>
      </c>
      <c r="M997" s="85" t="s">
        <v>1142</v>
      </c>
      <c r="N997" s="85" t="s">
        <v>1142</v>
      </c>
      <c r="O997" s="85" t="s">
        <v>1142</v>
      </c>
      <c r="P997" s="85" t="s">
        <v>1142</v>
      </c>
      <c r="Q997" s="85" t="s">
        <v>1155</v>
      </c>
      <c r="R997" s="477"/>
      <c r="S997" s="326"/>
      <c r="T997" s="31">
        <f t="shared" si="575"/>
        <v>0</v>
      </c>
      <c r="U997" s="634"/>
      <c r="V997" s="634"/>
      <c r="W997" s="326"/>
      <c r="X997" s="85">
        <f t="shared" si="568"/>
        <v>0</v>
      </c>
      <c r="Z997" s="31"/>
      <c r="AA997" s="85">
        <f t="shared" si="569"/>
        <v>0</v>
      </c>
      <c r="AB997" s="85"/>
      <c r="AC997" s="31">
        <f t="shared" si="570"/>
        <v>0</v>
      </c>
      <c r="AD997" s="31"/>
      <c r="AE997" s="85"/>
      <c r="AF997" s="85">
        <f t="shared" si="571"/>
        <v>0</v>
      </c>
      <c r="AG997" s="31">
        <f t="shared" si="572"/>
        <v>0</v>
      </c>
      <c r="AH997" s="31"/>
      <c r="AI997" s="31">
        <f t="shared" si="573"/>
        <v>0</v>
      </c>
      <c r="AJ997" s="85">
        <f t="shared" si="574"/>
        <v>0</v>
      </c>
      <c r="AK997" s="85"/>
      <c r="AL997" s="85"/>
      <c r="AM997" s="85"/>
      <c r="AN997" s="85"/>
      <c r="AO997" s="85"/>
      <c r="AP997" s="85"/>
      <c r="AQ997" s="85"/>
      <c r="AR997" s="85"/>
      <c r="AS997" s="85"/>
      <c r="AT997" s="85"/>
      <c r="AU997" s="85"/>
      <c r="AV997" s="31"/>
      <c r="AW997" s="31"/>
    </row>
    <row r="998" spans="2:49" s="154" customFormat="1" ht="13">
      <c r="B998" s="484" t="s">
        <v>777</v>
      </c>
      <c r="C998" s="485"/>
      <c r="D998" s="485"/>
      <c r="E998" s="486"/>
      <c r="F998" s="99"/>
      <c r="G998" s="99" t="s">
        <v>7</v>
      </c>
      <c r="H998" s="101"/>
      <c r="I998" s="105">
        <f>I999/60</f>
        <v>108.12666666666668</v>
      </c>
      <c r="J998" s="105">
        <f>J999/60</f>
        <v>167.39</v>
      </c>
      <c r="K998" s="259">
        <f>K999/60</f>
        <v>0</v>
      </c>
      <c r="L998" s="166"/>
      <c r="M998" s="166"/>
      <c r="N998" s="166"/>
      <c r="O998" s="166"/>
      <c r="P998" s="166"/>
      <c r="Q998" s="166"/>
      <c r="R998" s="102"/>
      <c r="S998" s="166"/>
      <c r="T998" s="101">
        <f>T999/60</f>
        <v>0</v>
      </c>
      <c r="U998" s="102"/>
      <c r="V998" s="166"/>
      <c r="W998" s="166"/>
      <c r="X998" s="101">
        <f>X999/60</f>
        <v>0</v>
      </c>
      <c r="Z998" s="101"/>
      <c r="AA998" s="101">
        <f>AA999/60</f>
        <v>0</v>
      </c>
      <c r="AB998" s="101"/>
      <c r="AC998" s="101">
        <f>AC999/60</f>
        <v>0</v>
      </c>
      <c r="AD998" s="101"/>
      <c r="AE998" s="101"/>
      <c r="AF998" s="101"/>
      <c r="AG998" s="101">
        <f>AG999/60</f>
        <v>0</v>
      </c>
      <c r="AH998" s="101"/>
      <c r="AI998" s="101"/>
      <c r="AJ998" s="101">
        <f>AJ999/60</f>
        <v>0</v>
      </c>
      <c r="AK998" s="166"/>
      <c r="AL998" s="101"/>
      <c r="AM998" s="166"/>
      <c r="AN998" s="166"/>
      <c r="AO998" s="166"/>
      <c r="AP998" s="166"/>
      <c r="AQ998" s="166"/>
      <c r="AR998" s="166"/>
      <c r="AS998" s="166"/>
      <c r="AT998" s="166"/>
      <c r="AU998" s="166"/>
      <c r="AV998" s="101"/>
      <c r="AW998" s="101">
        <f>AW999/60</f>
        <v>0</v>
      </c>
    </row>
    <row r="999" spans="2:49" s="154" customFormat="1" ht="13">
      <c r="B999" s="487"/>
      <c r="C999" s="488"/>
      <c r="D999" s="488"/>
      <c r="E999" s="489"/>
      <c r="F999" s="103"/>
      <c r="G999" s="103" t="s">
        <v>8</v>
      </c>
      <c r="H999" s="105"/>
      <c r="I999" s="105">
        <f>SUMIF(G1000:G1076,"DQA",$I1000:$I1076)</f>
        <v>6487.6</v>
      </c>
      <c r="J999" s="105">
        <f>SUMIF(G1000:G1076,"DQA",$J1000:$J1076)</f>
        <v>10043.4</v>
      </c>
      <c r="K999" s="260">
        <f>SUM(K1000:K1076)</f>
        <v>0</v>
      </c>
      <c r="L999" s="166"/>
      <c r="M999" s="166"/>
      <c r="N999" s="166"/>
      <c r="O999" s="166"/>
      <c r="P999" s="166"/>
      <c r="Q999" s="166"/>
      <c r="R999" s="102"/>
      <c r="S999" s="166"/>
      <c r="T999" s="105">
        <f>SUM(T1000:T1076)</f>
        <v>0</v>
      </c>
      <c r="U999" s="102"/>
      <c r="V999" s="166"/>
      <c r="W999" s="166"/>
      <c r="X999" s="105">
        <f>SUM(X1000:X1076)</f>
        <v>0</v>
      </c>
      <c r="Z999" s="101"/>
      <c r="AA999" s="105">
        <f>SUM(AA1000:AA1076)</f>
        <v>0</v>
      </c>
      <c r="AB999" s="101"/>
      <c r="AC999" s="105">
        <f>SUM(AC1000:AC1076)</f>
        <v>0</v>
      </c>
      <c r="AD999" s="101"/>
      <c r="AE999" s="101"/>
      <c r="AF999" s="101"/>
      <c r="AG999" s="105">
        <f>SUM(AG1000:AG1076)</f>
        <v>0</v>
      </c>
      <c r="AH999" s="101"/>
      <c r="AI999" s="105"/>
      <c r="AJ999" s="105">
        <f>SUM(AJ1000:AJ1076)</f>
        <v>0</v>
      </c>
      <c r="AK999" s="166"/>
      <c r="AL999" s="101"/>
      <c r="AM999" s="166"/>
      <c r="AN999" s="166"/>
      <c r="AO999" s="166"/>
      <c r="AP999" s="166"/>
      <c r="AQ999" s="166"/>
      <c r="AR999" s="166"/>
      <c r="AS999" s="166"/>
      <c r="AT999" s="166"/>
      <c r="AU999" s="166"/>
      <c r="AV999" s="101"/>
      <c r="AW999" s="101">
        <f>SUM(AW1000:AW1076)</f>
        <v>0</v>
      </c>
    </row>
    <row r="1000" spans="2:49" s="154" customFormat="1" ht="13" outlineLevel="1">
      <c r="B1000" s="463" t="s">
        <v>778</v>
      </c>
      <c r="C1000" s="475" t="s">
        <v>2450</v>
      </c>
      <c r="D1000" s="158" t="s">
        <v>1746</v>
      </c>
      <c r="E1000" s="475" t="s">
        <v>2451</v>
      </c>
      <c r="F1000" s="460">
        <v>43117</v>
      </c>
      <c r="G1000" s="369" t="s">
        <v>1395</v>
      </c>
      <c r="H1000" s="54" t="s">
        <v>13</v>
      </c>
      <c r="I1000" s="81">
        <v>5</v>
      </c>
      <c r="J1000" s="81">
        <v>60</v>
      </c>
      <c r="K1000" s="108">
        <v>0</v>
      </c>
      <c r="L1000" s="85" t="s">
        <v>1155</v>
      </c>
      <c r="M1000" s="85" t="s">
        <v>1155</v>
      </c>
      <c r="N1000" s="85" t="s">
        <v>1142</v>
      </c>
      <c r="O1000" s="176" t="s">
        <v>1176</v>
      </c>
      <c r="P1000" s="85" t="s">
        <v>1142</v>
      </c>
      <c r="Q1000" s="85" t="s">
        <v>1155</v>
      </c>
      <c r="R1000" s="475" t="s">
        <v>1280</v>
      </c>
      <c r="S1000" s="82"/>
      <c r="T1000" s="31">
        <f>SUMIF(S1000,"Y",I1000)</f>
        <v>0</v>
      </c>
      <c r="U1000" s="632"/>
      <c r="V1000" s="632"/>
      <c r="W1000" s="82"/>
      <c r="X1000" s="85">
        <f t="shared" ref="X1000:X1076" si="576">T1000*W1000</f>
        <v>0</v>
      </c>
      <c r="Z1000" s="31"/>
      <c r="AA1000" s="85">
        <f t="shared" ref="AA1000:AA1076" si="577">SUMIF(Z1000,"Y",K1000)*W1000</f>
        <v>0</v>
      </c>
      <c r="AB1000" s="85"/>
      <c r="AC1000" s="31">
        <f t="shared" ref="AC1000:AC1076" si="578">(I1000-AA1000)*COUNTIF(AK1000:AT1000,"L")</f>
        <v>0</v>
      </c>
      <c r="AD1000" s="31"/>
      <c r="AE1000" s="85"/>
      <c r="AF1000" s="85">
        <f t="shared" ref="AF1000:AF1006" si="579">IFERROR(COUNTIF(AK777:AT777,"S")/(COUNTIF(AK777:AT777,"V")+COUNTIF(AK777:AT777,"S")),0)</f>
        <v>0</v>
      </c>
      <c r="AG1000" s="31">
        <f t="shared" ref="AG1000:AG1076" si="580">(X1000-AA1000-AC1000)*AF1000</f>
        <v>0</v>
      </c>
      <c r="AH1000" s="31"/>
      <c r="AI1000" s="31">
        <f t="shared" ref="AI1000:AI1076" si="581">COUNTIF(AK1000:AT1000,"V")</f>
        <v>0</v>
      </c>
      <c r="AJ1000" s="85">
        <f t="shared" ref="AJ1000:AJ1076" si="582">X1000-AA1000-AC1000-AG1000</f>
        <v>0</v>
      </c>
      <c r="AK1000" s="85"/>
      <c r="AL1000" s="85"/>
      <c r="AM1000" s="85"/>
      <c r="AN1000" s="85"/>
      <c r="AO1000" s="85"/>
      <c r="AP1000" s="85"/>
      <c r="AQ1000" s="85"/>
      <c r="AR1000" s="85"/>
      <c r="AS1000" s="85"/>
      <c r="AT1000" s="85"/>
      <c r="AU1000" s="31"/>
      <c r="AV1000" s="31"/>
      <c r="AW1000" s="31"/>
    </row>
    <row r="1001" spans="2:49" s="154" customFormat="1" ht="13" outlineLevel="1">
      <c r="B1001" s="464"/>
      <c r="C1001" s="476"/>
      <c r="D1001" s="158" t="s">
        <v>2452</v>
      </c>
      <c r="E1001" s="476"/>
      <c r="F1001" s="461"/>
      <c r="G1001" s="369" t="s">
        <v>1395</v>
      </c>
      <c r="H1001" s="54" t="s">
        <v>13</v>
      </c>
      <c r="I1001" s="81">
        <v>40</v>
      </c>
      <c r="J1001" s="81">
        <v>0</v>
      </c>
      <c r="K1001" s="108">
        <v>0</v>
      </c>
      <c r="L1001" s="85" t="s">
        <v>1759</v>
      </c>
      <c r="M1001" s="85" t="s">
        <v>1703</v>
      </c>
      <c r="N1001" s="85" t="s">
        <v>1142</v>
      </c>
      <c r="O1001" s="176" t="s">
        <v>1176</v>
      </c>
      <c r="P1001" s="85" t="s">
        <v>1142</v>
      </c>
      <c r="Q1001" s="85" t="s">
        <v>1155</v>
      </c>
      <c r="R1001" s="476"/>
      <c r="S1001" s="82"/>
      <c r="T1001" s="31">
        <f t="shared" ref="T1001:T1076" si="583">SUMIF(S1001,"Y",I1001)</f>
        <v>0</v>
      </c>
      <c r="U1001" s="633"/>
      <c r="V1001" s="633"/>
      <c r="W1001" s="82"/>
      <c r="X1001" s="85">
        <f t="shared" si="576"/>
        <v>0</v>
      </c>
      <c r="Z1001" s="31"/>
      <c r="AA1001" s="85">
        <f t="shared" si="577"/>
        <v>0</v>
      </c>
      <c r="AB1001" s="85"/>
      <c r="AC1001" s="31">
        <f t="shared" si="578"/>
        <v>0</v>
      </c>
      <c r="AD1001" s="31"/>
      <c r="AE1001" s="85"/>
      <c r="AF1001" s="85">
        <f t="shared" si="579"/>
        <v>0</v>
      </c>
      <c r="AG1001" s="31">
        <f t="shared" si="580"/>
        <v>0</v>
      </c>
      <c r="AH1001" s="31"/>
      <c r="AI1001" s="31">
        <f t="shared" si="581"/>
        <v>0</v>
      </c>
      <c r="AJ1001" s="85">
        <f t="shared" si="582"/>
        <v>0</v>
      </c>
      <c r="AK1001" s="85"/>
      <c r="AL1001" s="85"/>
      <c r="AM1001" s="85"/>
      <c r="AN1001" s="85"/>
      <c r="AO1001" s="85"/>
      <c r="AP1001" s="85"/>
      <c r="AQ1001" s="85"/>
      <c r="AR1001" s="85"/>
      <c r="AS1001" s="85"/>
      <c r="AT1001" s="85"/>
      <c r="AU1001" s="31"/>
      <c r="AV1001" s="31"/>
      <c r="AW1001" s="31"/>
    </row>
    <row r="1002" spans="2:49" s="154" customFormat="1" ht="13" outlineLevel="1">
      <c r="B1002" s="464"/>
      <c r="C1002" s="476"/>
      <c r="D1002" s="158" t="s">
        <v>2453</v>
      </c>
      <c r="E1002" s="476"/>
      <c r="F1002" s="461"/>
      <c r="G1002" s="369" t="s">
        <v>1395</v>
      </c>
      <c r="H1002" s="54" t="s">
        <v>13</v>
      </c>
      <c r="I1002" s="81">
        <v>20</v>
      </c>
      <c r="J1002" s="81">
        <v>0</v>
      </c>
      <c r="K1002" s="108">
        <v>0</v>
      </c>
      <c r="L1002" s="85" t="s">
        <v>1759</v>
      </c>
      <c r="M1002" s="85" t="s">
        <v>1703</v>
      </c>
      <c r="N1002" s="85" t="s">
        <v>1142</v>
      </c>
      <c r="O1002" s="176" t="s">
        <v>1176</v>
      </c>
      <c r="P1002" s="85" t="s">
        <v>1142</v>
      </c>
      <c r="Q1002" s="85" t="s">
        <v>1155</v>
      </c>
      <c r="R1002" s="476"/>
      <c r="S1002" s="82"/>
      <c r="T1002" s="31">
        <f t="shared" si="583"/>
        <v>0</v>
      </c>
      <c r="U1002" s="633"/>
      <c r="V1002" s="633"/>
      <c r="W1002" s="82"/>
      <c r="X1002" s="85">
        <f t="shared" si="576"/>
        <v>0</v>
      </c>
      <c r="Z1002" s="31"/>
      <c r="AA1002" s="85">
        <f t="shared" si="577"/>
        <v>0</v>
      </c>
      <c r="AB1002" s="85"/>
      <c r="AC1002" s="31">
        <f t="shared" si="578"/>
        <v>0</v>
      </c>
      <c r="AD1002" s="31"/>
      <c r="AE1002" s="85"/>
      <c r="AF1002" s="85">
        <f t="shared" si="579"/>
        <v>0</v>
      </c>
      <c r="AG1002" s="31">
        <f t="shared" si="580"/>
        <v>0</v>
      </c>
      <c r="AH1002" s="31"/>
      <c r="AI1002" s="31">
        <f t="shared" si="581"/>
        <v>0</v>
      </c>
      <c r="AJ1002" s="85">
        <f t="shared" si="582"/>
        <v>0</v>
      </c>
      <c r="AK1002" s="85"/>
      <c r="AL1002" s="85"/>
      <c r="AM1002" s="85"/>
      <c r="AN1002" s="85"/>
      <c r="AO1002" s="85"/>
      <c r="AP1002" s="85"/>
      <c r="AQ1002" s="85"/>
      <c r="AR1002" s="85"/>
      <c r="AS1002" s="85"/>
      <c r="AT1002" s="85"/>
      <c r="AU1002" s="31"/>
      <c r="AV1002" s="31"/>
      <c r="AW1002" s="31"/>
    </row>
    <row r="1003" spans="2:49" s="154" customFormat="1" ht="13" outlineLevel="1">
      <c r="B1003" s="465"/>
      <c r="C1003" s="477"/>
      <c r="D1003" s="158" t="s">
        <v>2454</v>
      </c>
      <c r="E1003" s="477"/>
      <c r="F1003" s="462"/>
      <c r="G1003" s="369" t="s">
        <v>1395</v>
      </c>
      <c r="H1003" s="54" t="s">
        <v>13</v>
      </c>
      <c r="I1003" s="81">
        <v>15</v>
      </c>
      <c r="J1003" s="81">
        <v>0</v>
      </c>
      <c r="K1003" s="108">
        <v>0</v>
      </c>
      <c r="L1003" s="85" t="s">
        <v>1759</v>
      </c>
      <c r="M1003" s="85" t="s">
        <v>1703</v>
      </c>
      <c r="N1003" s="85" t="s">
        <v>1142</v>
      </c>
      <c r="O1003" s="176" t="s">
        <v>1176</v>
      </c>
      <c r="P1003" s="85" t="s">
        <v>1142</v>
      </c>
      <c r="Q1003" s="85" t="s">
        <v>1142</v>
      </c>
      <c r="R1003" s="477"/>
      <c r="S1003" s="82"/>
      <c r="T1003" s="31">
        <f t="shared" si="583"/>
        <v>0</v>
      </c>
      <c r="U1003" s="634"/>
      <c r="V1003" s="634"/>
      <c r="W1003" s="82"/>
      <c r="X1003" s="85">
        <f t="shared" si="576"/>
        <v>0</v>
      </c>
      <c r="Z1003" s="31"/>
      <c r="AA1003" s="85">
        <f t="shared" si="577"/>
        <v>0</v>
      </c>
      <c r="AB1003" s="85"/>
      <c r="AC1003" s="31">
        <f t="shared" si="578"/>
        <v>0</v>
      </c>
      <c r="AD1003" s="31"/>
      <c r="AE1003" s="85"/>
      <c r="AF1003" s="85">
        <f t="shared" si="579"/>
        <v>0</v>
      </c>
      <c r="AG1003" s="31">
        <f t="shared" si="580"/>
        <v>0</v>
      </c>
      <c r="AH1003" s="31"/>
      <c r="AI1003" s="31">
        <f t="shared" si="581"/>
        <v>0</v>
      </c>
      <c r="AJ1003" s="85">
        <f t="shared" si="582"/>
        <v>0</v>
      </c>
      <c r="AK1003" s="85"/>
      <c r="AL1003" s="85"/>
      <c r="AM1003" s="85"/>
      <c r="AN1003" s="85"/>
      <c r="AO1003" s="85"/>
      <c r="AP1003" s="85"/>
      <c r="AQ1003" s="85"/>
      <c r="AR1003" s="85"/>
      <c r="AS1003" s="85"/>
      <c r="AT1003" s="85"/>
      <c r="AU1003" s="31"/>
      <c r="AV1003" s="31"/>
      <c r="AW1003" s="31"/>
    </row>
    <row r="1004" spans="2:49" s="154" customFormat="1" ht="13" outlineLevel="1">
      <c r="B1004" s="463" t="s">
        <v>780</v>
      </c>
      <c r="C1004" s="475" t="s">
        <v>2455</v>
      </c>
      <c r="D1004" s="158" t="s">
        <v>1746</v>
      </c>
      <c r="E1004" s="475" t="s">
        <v>2451</v>
      </c>
      <c r="F1004" s="460">
        <v>43117</v>
      </c>
      <c r="G1004" s="369" t="s">
        <v>1395</v>
      </c>
      <c r="H1004" s="54" t="s">
        <v>13</v>
      </c>
      <c r="I1004" s="81">
        <v>15</v>
      </c>
      <c r="J1004" s="81">
        <v>60</v>
      </c>
      <c r="K1004" s="108">
        <v>0</v>
      </c>
      <c r="L1004" s="85" t="s">
        <v>1155</v>
      </c>
      <c r="M1004" s="85" t="s">
        <v>1155</v>
      </c>
      <c r="N1004" s="85" t="s">
        <v>1142</v>
      </c>
      <c r="O1004" s="176" t="s">
        <v>1176</v>
      </c>
      <c r="P1004" s="85" t="s">
        <v>1142</v>
      </c>
      <c r="Q1004" s="85" t="s">
        <v>1155</v>
      </c>
      <c r="R1004" s="475" t="s">
        <v>1280</v>
      </c>
      <c r="S1004" s="82"/>
      <c r="T1004" s="31">
        <f t="shared" si="583"/>
        <v>0</v>
      </c>
      <c r="U1004" s="632"/>
      <c r="V1004" s="632"/>
      <c r="W1004" s="82"/>
      <c r="X1004" s="85">
        <f t="shared" si="576"/>
        <v>0</v>
      </c>
      <c r="Z1004" s="31"/>
      <c r="AA1004" s="85">
        <f t="shared" si="577"/>
        <v>0</v>
      </c>
      <c r="AB1004" s="85"/>
      <c r="AC1004" s="31">
        <f t="shared" si="578"/>
        <v>0</v>
      </c>
      <c r="AD1004" s="31"/>
      <c r="AE1004" s="85"/>
      <c r="AF1004" s="85">
        <f t="shared" si="579"/>
        <v>0</v>
      </c>
      <c r="AG1004" s="31">
        <f t="shared" si="580"/>
        <v>0</v>
      </c>
      <c r="AH1004" s="31"/>
      <c r="AI1004" s="31">
        <f t="shared" si="581"/>
        <v>0</v>
      </c>
      <c r="AJ1004" s="85">
        <f t="shared" si="582"/>
        <v>0</v>
      </c>
      <c r="AK1004" s="85"/>
      <c r="AL1004" s="85"/>
      <c r="AM1004" s="85"/>
      <c r="AN1004" s="85"/>
      <c r="AO1004" s="85"/>
      <c r="AP1004" s="85"/>
      <c r="AQ1004" s="85"/>
      <c r="AR1004" s="85"/>
      <c r="AS1004" s="85"/>
      <c r="AT1004" s="85"/>
      <c r="AU1004" s="31"/>
      <c r="AV1004" s="31"/>
      <c r="AW1004" s="31"/>
    </row>
    <row r="1005" spans="2:49" s="154" customFormat="1" ht="13" outlineLevel="1">
      <c r="B1005" s="464"/>
      <c r="C1005" s="476"/>
      <c r="D1005" s="158" t="s">
        <v>2456</v>
      </c>
      <c r="E1005" s="476"/>
      <c r="F1005" s="461"/>
      <c r="G1005" s="369" t="s">
        <v>1395</v>
      </c>
      <c r="H1005" s="54" t="s">
        <v>13</v>
      </c>
      <c r="I1005" s="81">
        <v>19.8</v>
      </c>
      <c r="J1005" s="81">
        <v>0</v>
      </c>
      <c r="K1005" s="108">
        <v>0</v>
      </c>
      <c r="L1005" s="85" t="s">
        <v>1759</v>
      </c>
      <c r="M1005" s="85" t="s">
        <v>1703</v>
      </c>
      <c r="N1005" s="85" t="s">
        <v>1142</v>
      </c>
      <c r="O1005" s="176" t="s">
        <v>1176</v>
      </c>
      <c r="P1005" s="85" t="s">
        <v>1142</v>
      </c>
      <c r="Q1005" s="85" t="s">
        <v>1155</v>
      </c>
      <c r="R1005" s="476"/>
      <c r="S1005" s="82"/>
      <c r="T1005" s="31">
        <f t="shared" si="583"/>
        <v>0</v>
      </c>
      <c r="U1005" s="633"/>
      <c r="V1005" s="633"/>
      <c r="W1005" s="82"/>
      <c r="X1005" s="85">
        <f t="shared" si="576"/>
        <v>0</v>
      </c>
      <c r="Z1005" s="31"/>
      <c r="AA1005" s="85">
        <f t="shared" si="577"/>
        <v>0</v>
      </c>
      <c r="AB1005" s="85"/>
      <c r="AC1005" s="31">
        <f t="shared" si="578"/>
        <v>0</v>
      </c>
      <c r="AD1005" s="31"/>
      <c r="AE1005" s="85"/>
      <c r="AF1005" s="85">
        <f t="shared" si="579"/>
        <v>0</v>
      </c>
      <c r="AG1005" s="31">
        <f t="shared" si="580"/>
        <v>0</v>
      </c>
      <c r="AH1005" s="31"/>
      <c r="AI1005" s="31">
        <f t="shared" si="581"/>
        <v>0</v>
      </c>
      <c r="AJ1005" s="85">
        <f t="shared" si="582"/>
        <v>0</v>
      </c>
      <c r="AK1005" s="85"/>
      <c r="AL1005" s="85"/>
      <c r="AM1005" s="85"/>
      <c r="AN1005" s="85"/>
      <c r="AO1005" s="85"/>
      <c r="AP1005" s="85"/>
      <c r="AQ1005" s="85"/>
      <c r="AR1005" s="85"/>
      <c r="AS1005" s="85"/>
      <c r="AT1005" s="85"/>
      <c r="AU1005" s="85"/>
      <c r="AV1005" s="31"/>
      <c r="AW1005" s="31"/>
    </row>
    <row r="1006" spans="2:49" s="154" customFormat="1" ht="13" outlineLevel="1">
      <c r="B1006" s="464"/>
      <c r="C1006" s="476"/>
      <c r="D1006" s="158" t="s">
        <v>2457</v>
      </c>
      <c r="E1006" s="476"/>
      <c r="F1006" s="461"/>
      <c r="G1006" s="369" t="s">
        <v>1395</v>
      </c>
      <c r="H1006" s="54" t="s">
        <v>13</v>
      </c>
      <c r="I1006" s="81">
        <v>20</v>
      </c>
      <c r="J1006" s="81">
        <v>0</v>
      </c>
      <c r="K1006" s="108">
        <v>0</v>
      </c>
      <c r="L1006" s="85" t="s">
        <v>1759</v>
      </c>
      <c r="M1006" s="85" t="s">
        <v>1703</v>
      </c>
      <c r="N1006" s="85" t="s">
        <v>1142</v>
      </c>
      <c r="O1006" s="176" t="s">
        <v>1176</v>
      </c>
      <c r="P1006" s="85" t="s">
        <v>1142</v>
      </c>
      <c r="Q1006" s="85" t="s">
        <v>1155</v>
      </c>
      <c r="R1006" s="476"/>
      <c r="S1006" s="82"/>
      <c r="T1006" s="31">
        <f t="shared" si="583"/>
        <v>0</v>
      </c>
      <c r="U1006" s="633"/>
      <c r="V1006" s="633"/>
      <c r="W1006" s="82"/>
      <c r="X1006" s="85">
        <f t="shared" si="576"/>
        <v>0</v>
      </c>
      <c r="Z1006" s="31"/>
      <c r="AA1006" s="85">
        <f t="shared" si="577"/>
        <v>0</v>
      </c>
      <c r="AB1006" s="85"/>
      <c r="AC1006" s="31">
        <f t="shared" si="578"/>
        <v>0</v>
      </c>
      <c r="AD1006" s="31"/>
      <c r="AE1006" s="85"/>
      <c r="AF1006" s="85">
        <f t="shared" si="579"/>
        <v>0</v>
      </c>
      <c r="AG1006" s="31">
        <f t="shared" si="580"/>
        <v>0</v>
      </c>
      <c r="AH1006" s="31"/>
      <c r="AI1006" s="31">
        <f t="shared" si="581"/>
        <v>0</v>
      </c>
      <c r="AJ1006" s="85">
        <f t="shared" si="582"/>
        <v>0</v>
      </c>
      <c r="AK1006" s="85"/>
      <c r="AL1006" s="85"/>
      <c r="AM1006" s="85"/>
      <c r="AN1006" s="85"/>
      <c r="AO1006" s="85"/>
      <c r="AP1006" s="85"/>
      <c r="AQ1006" s="85"/>
      <c r="AR1006" s="85"/>
      <c r="AS1006" s="85"/>
      <c r="AT1006" s="85"/>
      <c r="AU1006" s="85"/>
      <c r="AV1006" s="31"/>
      <c r="AW1006" s="31"/>
    </row>
    <row r="1007" spans="2:49" s="154" customFormat="1" ht="13" outlineLevel="1">
      <c r="B1007" s="465"/>
      <c r="C1007" s="477"/>
      <c r="D1007" s="158" t="s">
        <v>1705</v>
      </c>
      <c r="E1007" s="477"/>
      <c r="F1007" s="462"/>
      <c r="G1007" s="369" t="s">
        <v>1395</v>
      </c>
      <c r="H1007" s="54" t="s">
        <v>13</v>
      </c>
      <c r="I1007" s="81">
        <v>10</v>
      </c>
      <c r="J1007" s="81">
        <v>25</v>
      </c>
      <c r="K1007" s="108">
        <v>0</v>
      </c>
      <c r="L1007" s="85" t="s">
        <v>1759</v>
      </c>
      <c r="M1007" s="85" t="s">
        <v>1703</v>
      </c>
      <c r="N1007" s="85" t="s">
        <v>1142</v>
      </c>
      <c r="O1007" s="176" t="s">
        <v>1176</v>
      </c>
      <c r="P1007" s="85" t="s">
        <v>1142</v>
      </c>
      <c r="Q1007" s="85" t="s">
        <v>1155</v>
      </c>
      <c r="R1007" s="477"/>
      <c r="S1007" s="82"/>
      <c r="T1007" s="31">
        <f t="shared" si="583"/>
        <v>0</v>
      </c>
      <c r="U1007" s="634"/>
      <c r="V1007" s="634"/>
      <c r="W1007" s="82"/>
      <c r="X1007" s="85">
        <f t="shared" si="576"/>
        <v>0</v>
      </c>
      <c r="Z1007" s="31"/>
      <c r="AA1007" s="85">
        <f t="shared" si="577"/>
        <v>0</v>
      </c>
      <c r="AB1007" s="85"/>
      <c r="AC1007" s="31">
        <f t="shared" si="578"/>
        <v>0</v>
      </c>
      <c r="AD1007" s="31"/>
      <c r="AE1007" s="85"/>
      <c r="AF1007" s="85">
        <f t="shared" ref="AF1007:AF1021" si="584">IFERROR(COUNTIF(AK785:AT785,"S")/(COUNTIF(AK785:AT785,"V")+COUNTIF(AK785:AT785,"S")),0)</f>
        <v>0</v>
      </c>
      <c r="AG1007" s="31">
        <f t="shared" si="580"/>
        <v>0</v>
      </c>
      <c r="AH1007" s="31"/>
      <c r="AI1007" s="31">
        <f t="shared" si="581"/>
        <v>0</v>
      </c>
      <c r="AJ1007" s="85">
        <f t="shared" si="582"/>
        <v>0</v>
      </c>
      <c r="AK1007" s="85"/>
      <c r="AL1007" s="85"/>
      <c r="AM1007" s="85"/>
      <c r="AN1007" s="85"/>
      <c r="AO1007" s="85"/>
      <c r="AP1007" s="85"/>
      <c r="AQ1007" s="85"/>
      <c r="AR1007" s="85"/>
      <c r="AS1007" s="85"/>
      <c r="AT1007" s="85"/>
      <c r="AU1007" s="85"/>
      <c r="AV1007" s="31"/>
      <c r="AW1007" s="31"/>
    </row>
    <row r="1008" spans="2:49" s="154" customFormat="1" ht="13" outlineLevel="1">
      <c r="B1008" s="463" t="s">
        <v>782</v>
      </c>
      <c r="C1008" s="475" t="s">
        <v>2458</v>
      </c>
      <c r="D1008" s="158" t="s">
        <v>1746</v>
      </c>
      <c r="E1008" s="475" t="s">
        <v>2451</v>
      </c>
      <c r="F1008" s="460">
        <v>43117</v>
      </c>
      <c r="G1008" s="369" t="s">
        <v>1395</v>
      </c>
      <c r="H1008" s="54" t="s">
        <v>13</v>
      </c>
      <c r="I1008" s="81">
        <v>5</v>
      </c>
      <c r="J1008" s="81">
        <v>5</v>
      </c>
      <c r="K1008" s="108">
        <v>0</v>
      </c>
      <c r="L1008" s="85" t="s">
        <v>1155</v>
      </c>
      <c r="M1008" s="85" t="s">
        <v>1155</v>
      </c>
      <c r="N1008" s="85" t="s">
        <v>1142</v>
      </c>
      <c r="O1008" s="176" t="s">
        <v>1176</v>
      </c>
      <c r="P1008" s="85" t="s">
        <v>1142</v>
      </c>
      <c r="Q1008" s="85" t="s">
        <v>1155</v>
      </c>
      <c r="R1008" s="475" t="s">
        <v>1280</v>
      </c>
      <c r="S1008" s="82"/>
      <c r="T1008" s="31">
        <f t="shared" si="583"/>
        <v>0</v>
      </c>
      <c r="U1008" s="632"/>
      <c r="V1008" s="632"/>
      <c r="W1008" s="82"/>
      <c r="X1008" s="85">
        <f t="shared" si="576"/>
        <v>0</v>
      </c>
      <c r="Z1008" s="31"/>
      <c r="AA1008" s="85">
        <f t="shared" si="577"/>
        <v>0</v>
      </c>
      <c r="AB1008" s="85"/>
      <c r="AC1008" s="31">
        <f t="shared" si="578"/>
        <v>0</v>
      </c>
      <c r="AD1008" s="31"/>
      <c r="AE1008" s="85"/>
      <c r="AF1008" s="85">
        <f t="shared" si="584"/>
        <v>0</v>
      </c>
      <c r="AG1008" s="31">
        <f t="shared" si="580"/>
        <v>0</v>
      </c>
      <c r="AH1008" s="31"/>
      <c r="AI1008" s="31">
        <f t="shared" si="581"/>
        <v>0</v>
      </c>
      <c r="AJ1008" s="85">
        <f t="shared" si="582"/>
        <v>0</v>
      </c>
      <c r="AK1008" s="85"/>
      <c r="AL1008" s="85"/>
      <c r="AM1008" s="85"/>
      <c r="AN1008" s="85"/>
      <c r="AO1008" s="85"/>
      <c r="AP1008" s="85"/>
      <c r="AQ1008" s="85"/>
      <c r="AR1008" s="85"/>
      <c r="AS1008" s="85"/>
      <c r="AT1008" s="85"/>
      <c r="AU1008" s="85"/>
      <c r="AV1008" s="31"/>
      <c r="AW1008" s="31"/>
    </row>
    <row r="1009" spans="2:49" s="154" customFormat="1" ht="13" outlineLevel="1">
      <c r="B1009" s="464"/>
      <c r="C1009" s="476"/>
      <c r="D1009" s="158" t="s">
        <v>2444</v>
      </c>
      <c r="E1009" s="476"/>
      <c r="F1009" s="461"/>
      <c r="G1009" s="369" t="s">
        <v>1395</v>
      </c>
      <c r="H1009" s="54" t="s">
        <v>13</v>
      </c>
      <c r="I1009" s="81">
        <v>10.200000000000001</v>
      </c>
      <c r="J1009" s="81">
        <v>10.200000000000001</v>
      </c>
      <c r="K1009" s="108">
        <v>0</v>
      </c>
      <c r="L1009" s="85" t="s">
        <v>1759</v>
      </c>
      <c r="M1009" s="85" t="s">
        <v>1703</v>
      </c>
      <c r="N1009" s="85" t="s">
        <v>1142</v>
      </c>
      <c r="O1009" s="176" t="s">
        <v>1176</v>
      </c>
      <c r="P1009" s="85" t="s">
        <v>1142</v>
      </c>
      <c r="Q1009" s="85" t="s">
        <v>1155</v>
      </c>
      <c r="R1009" s="476"/>
      <c r="S1009" s="82"/>
      <c r="T1009" s="31">
        <f t="shared" si="583"/>
        <v>0</v>
      </c>
      <c r="U1009" s="633"/>
      <c r="V1009" s="633"/>
      <c r="W1009" s="82"/>
      <c r="X1009" s="85">
        <f t="shared" si="576"/>
        <v>0</v>
      </c>
      <c r="Z1009" s="31"/>
      <c r="AA1009" s="85">
        <f t="shared" si="577"/>
        <v>0</v>
      </c>
      <c r="AB1009" s="85"/>
      <c r="AC1009" s="31">
        <f t="shared" si="578"/>
        <v>0</v>
      </c>
      <c r="AD1009" s="31"/>
      <c r="AE1009" s="85"/>
      <c r="AF1009" s="85">
        <f t="shared" si="584"/>
        <v>0</v>
      </c>
      <c r="AG1009" s="31">
        <f t="shared" si="580"/>
        <v>0</v>
      </c>
      <c r="AH1009" s="31"/>
      <c r="AI1009" s="31">
        <f t="shared" si="581"/>
        <v>0</v>
      </c>
      <c r="AJ1009" s="85">
        <f t="shared" si="582"/>
        <v>0</v>
      </c>
      <c r="AK1009" s="85"/>
      <c r="AL1009" s="85"/>
      <c r="AM1009" s="85"/>
      <c r="AN1009" s="85"/>
      <c r="AO1009" s="85"/>
      <c r="AP1009" s="85"/>
      <c r="AQ1009" s="85"/>
      <c r="AR1009" s="85"/>
      <c r="AS1009" s="85"/>
      <c r="AT1009" s="85"/>
      <c r="AU1009" s="85"/>
      <c r="AV1009" s="31"/>
      <c r="AW1009" s="31"/>
    </row>
    <row r="1010" spans="2:49" s="154" customFormat="1" ht="13" outlineLevel="1">
      <c r="B1010" s="464"/>
      <c r="C1010" s="476"/>
      <c r="D1010" s="158" t="s">
        <v>2445</v>
      </c>
      <c r="E1010" s="476"/>
      <c r="F1010" s="461"/>
      <c r="G1010" s="369" t="s">
        <v>1395</v>
      </c>
      <c r="H1010" s="54" t="s">
        <v>13</v>
      </c>
      <c r="I1010" s="81">
        <v>10.200000000000001</v>
      </c>
      <c r="J1010" s="81">
        <v>10.200000000000001</v>
      </c>
      <c r="K1010" s="108">
        <v>0</v>
      </c>
      <c r="L1010" s="85" t="s">
        <v>1759</v>
      </c>
      <c r="M1010" s="85" t="s">
        <v>1703</v>
      </c>
      <c r="N1010" s="85" t="s">
        <v>1142</v>
      </c>
      <c r="O1010" s="176" t="s">
        <v>1176</v>
      </c>
      <c r="P1010" s="85" t="s">
        <v>1142</v>
      </c>
      <c r="Q1010" s="85" t="s">
        <v>1142</v>
      </c>
      <c r="R1010" s="476"/>
      <c r="S1010" s="82"/>
      <c r="T1010" s="31">
        <f t="shared" si="583"/>
        <v>0</v>
      </c>
      <c r="U1010" s="633"/>
      <c r="V1010" s="633"/>
      <c r="W1010" s="82"/>
      <c r="X1010" s="85">
        <f t="shared" si="576"/>
        <v>0</v>
      </c>
      <c r="Z1010" s="31"/>
      <c r="AA1010" s="85">
        <f t="shared" si="577"/>
        <v>0</v>
      </c>
      <c r="AB1010" s="85"/>
      <c r="AC1010" s="31">
        <f t="shared" si="578"/>
        <v>0</v>
      </c>
      <c r="AD1010" s="31"/>
      <c r="AE1010" s="85"/>
      <c r="AF1010" s="85">
        <f t="shared" si="584"/>
        <v>0</v>
      </c>
      <c r="AG1010" s="31">
        <f t="shared" si="580"/>
        <v>0</v>
      </c>
      <c r="AH1010" s="31"/>
      <c r="AI1010" s="31">
        <f t="shared" si="581"/>
        <v>0</v>
      </c>
      <c r="AJ1010" s="85">
        <f t="shared" si="582"/>
        <v>0</v>
      </c>
      <c r="AK1010" s="85"/>
      <c r="AL1010" s="85"/>
      <c r="AM1010" s="85"/>
      <c r="AN1010" s="85"/>
      <c r="AO1010" s="85"/>
      <c r="AP1010" s="85"/>
      <c r="AQ1010" s="85"/>
      <c r="AR1010" s="85"/>
      <c r="AS1010" s="85"/>
      <c r="AT1010" s="85"/>
      <c r="AU1010" s="85"/>
      <c r="AV1010" s="31"/>
      <c r="AW1010" s="31"/>
    </row>
    <row r="1011" spans="2:49" s="154" customFormat="1" ht="13" outlineLevel="1">
      <c r="B1011" s="465"/>
      <c r="C1011" s="477"/>
      <c r="D1011" s="158" t="s">
        <v>2459</v>
      </c>
      <c r="E1011" s="477"/>
      <c r="F1011" s="462"/>
      <c r="G1011" s="369" t="s">
        <v>1395</v>
      </c>
      <c r="H1011" s="54" t="s">
        <v>13</v>
      </c>
      <c r="I1011" s="81">
        <v>20</v>
      </c>
      <c r="J1011" s="81">
        <v>20</v>
      </c>
      <c r="K1011" s="108">
        <v>0</v>
      </c>
      <c r="L1011" s="85" t="s">
        <v>1759</v>
      </c>
      <c r="M1011" s="85" t="s">
        <v>1703</v>
      </c>
      <c r="N1011" s="85" t="s">
        <v>1142</v>
      </c>
      <c r="O1011" s="176" t="s">
        <v>1176</v>
      </c>
      <c r="P1011" s="85" t="s">
        <v>1142</v>
      </c>
      <c r="Q1011" s="85" t="s">
        <v>1142</v>
      </c>
      <c r="R1011" s="477"/>
      <c r="S1011" s="82"/>
      <c r="T1011" s="31">
        <f t="shared" si="583"/>
        <v>0</v>
      </c>
      <c r="U1011" s="634"/>
      <c r="V1011" s="634"/>
      <c r="W1011" s="82"/>
      <c r="X1011" s="85">
        <f t="shared" si="576"/>
        <v>0</v>
      </c>
      <c r="Z1011" s="31"/>
      <c r="AA1011" s="85">
        <f t="shared" si="577"/>
        <v>0</v>
      </c>
      <c r="AB1011" s="85"/>
      <c r="AC1011" s="31">
        <f t="shared" si="578"/>
        <v>0</v>
      </c>
      <c r="AD1011" s="31"/>
      <c r="AE1011" s="85"/>
      <c r="AF1011" s="85">
        <f t="shared" si="584"/>
        <v>0</v>
      </c>
      <c r="AG1011" s="31">
        <f t="shared" si="580"/>
        <v>0</v>
      </c>
      <c r="AH1011" s="31"/>
      <c r="AI1011" s="31">
        <f t="shared" si="581"/>
        <v>0</v>
      </c>
      <c r="AJ1011" s="85">
        <f t="shared" si="582"/>
        <v>0</v>
      </c>
      <c r="AK1011" s="85"/>
      <c r="AL1011" s="85"/>
      <c r="AM1011" s="85"/>
      <c r="AN1011" s="85"/>
      <c r="AO1011" s="85"/>
      <c r="AP1011" s="85"/>
      <c r="AQ1011" s="85"/>
      <c r="AR1011" s="85"/>
      <c r="AS1011" s="85"/>
      <c r="AT1011" s="85"/>
      <c r="AU1011" s="85"/>
      <c r="AV1011" s="31"/>
      <c r="AW1011" s="31"/>
    </row>
    <row r="1012" spans="2:49" s="154" customFormat="1" ht="13" outlineLevel="1">
      <c r="B1012" s="463" t="s">
        <v>784</v>
      </c>
      <c r="C1012" s="475" t="s">
        <v>2460</v>
      </c>
      <c r="D1012" s="158" t="s">
        <v>2270</v>
      </c>
      <c r="E1012" s="475" t="s">
        <v>2451</v>
      </c>
      <c r="F1012" s="460">
        <v>43117</v>
      </c>
      <c r="G1012" s="369" t="s">
        <v>1395</v>
      </c>
      <c r="H1012" s="54" t="s">
        <v>13</v>
      </c>
      <c r="I1012" s="81">
        <v>70</v>
      </c>
      <c r="J1012" s="81">
        <v>0</v>
      </c>
      <c r="K1012" s="108">
        <v>0</v>
      </c>
      <c r="L1012" s="85" t="s">
        <v>1155</v>
      </c>
      <c r="M1012" s="85" t="s">
        <v>1155</v>
      </c>
      <c r="N1012" s="85" t="s">
        <v>1142</v>
      </c>
      <c r="O1012" s="176" t="s">
        <v>1176</v>
      </c>
      <c r="P1012" s="85" t="s">
        <v>1142</v>
      </c>
      <c r="Q1012" s="85" t="s">
        <v>1155</v>
      </c>
      <c r="R1012" s="475" t="s">
        <v>1280</v>
      </c>
      <c r="S1012" s="82"/>
      <c r="T1012" s="31">
        <f t="shared" si="583"/>
        <v>0</v>
      </c>
      <c r="U1012" s="632"/>
      <c r="V1012" s="632"/>
      <c r="W1012" s="82"/>
      <c r="X1012" s="85">
        <f t="shared" si="576"/>
        <v>0</v>
      </c>
      <c r="Z1012" s="31"/>
      <c r="AA1012" s="85">
        <f t="shared" si="577"/>
        <v>0</v>
      </c>
      <c r="AB1012" s="85"/>
      <c r="AC1012" s="31">
        <f t="shared" si="578"/>
        <v>0</v>
      </c>
      <c r="AD1012" s="31"/>
      <c r="AE1012" s="85"/>
      <c r="AF1012" s="85">
        <f t="shared" si="584"/>
        <v>0</v>
      </c>
      <c r="AG1012" s="31">
        <f t="shared" si="580"/>
        <v>0</v>
      </c>
      <c r="AH1012" s="31"/>
      <c r="AI1012" s="31">
        <f t="shared" si="581"/>
        <v>0</v>
      </c>
      <c r="AJ1012" s="85">
        <f t="shared" si="582"/>
        <v>0</v>
      </c>
      <c r="AK1012" s="85"/>
      <c r="AL1012" s="85"/>
      <c r="AM1012" s="85"/>
      <c r="AN1012" s="85"/>
      <c r="AO1012" s="85"/>
      <c r="AP1012" s="85"/>
      <c r="AQ1012" s="85"/>
      <c r="AR1012" s="85"/>
      <c r="AS1012" s="85"/>
      <c r="AT1012" s="85"/>
      <c r="AU1012" s="85"/>
      <c r="AV1012" s="31"/>
      <c r="AW1012" s="31"/>
    </row>
    <row r="1013" spans="2:49" s="154" customFormat="1" ht="13" outlineLevel="1">
      <c r="B1013" s="465"/>
      <c r="C1013" s="477"/>
      <c r="D1013" s="158" t="s">
        <v>1914</v>
      </c>
      <c r="E1013" s="477"/>
      <c r="F1013" s="462"/>
      <c r="G1013" s="369" t="s">
        <v>1395</v>
      </c>
      <c r="H1013" s="54" t="s">
        <v>13</v>
      </c>
      <c r="I1013" s="81">
        <v>20</v>
      </c>
      <c r="J1013" s="81">
        <v>0</v>
      </c>
      <c r="K1013" s="108">
        <v>0</v>
      </c>
      <c r="L1013" s="85" t="s">
        <v>1759</v>
      </c>
      <c r="M1013" s="85" t="s">
        <v>1703</v>
      </c>
      <c r="N1013" s="85" t="s">
        <v>1142</v>
      </c>
      <c r="O1013" s="176" t="s">
        <v>1176</v>
      </c>
      <c r="P1013" s="85" t="s">
        <v>1142</v>
      </c>
      <c r="Q1013" s="85" t="s">
        <v>1142</v>
      </c>
      <c r="R1013" s="477"/>
      <c r="S1013" s="82"/>
      <c r="T1013" s="31">
        <f t="shared" si="583"/>
        <v>0</v>
      </c>
      <c r="U1013" s="634"/>
      <c r="V1013" s="634"/>
      <c r="W1013" s="82"/>
      <c r="X1013" s="85">
        <f t="shared" si="576"/>
        <v>0</v>
      </c>
      <c r="Z1013" s="31"/>
      <c r="AA1013" s="85">
        <f t="shared" si="577"/>
        <v>0</v>
      </c>
      <c r="AB1013" s="85"/>
      <c r="AC1013" s="31">
        <f t="shared" si="578"/>
        <v>0</v>
      </c>
      <c r="AD1013" s="31"/>
      <c r="AE1013" s="85"/>
      <c r="AF1013" s="85">
        <f t="shared" si="584"/>
        <v>0</v>
      </c>
      <c r="AG1013" s="31">
        <f t="shared" si="580"/>
        <v>0</v>
      </c>
      <c r="AH1013" s="31"/>
      <c r="AI1013" s="31">
        <f t="shared" si="581"/>
        <v>0</v>
      </c>
      <c r="AJ1013" s="85">
        <f t="shared" si="582"/>
        <v>0</v>
      </c>
      <c r="AK1013" s="85"/>
      <c r="AL1013" s="85"/>
      <c r="AM1013" s="85"/>
      <c r="AN1013" s="85"/>
      <c r="AO1013" s="85"/>
      <c r="AP1013" s="85"/>
      <c r="AQ1013" s="85"/>
      <c r="AR1013" s="85"/>
      <c r="AS1013" s="85"/>
      <c r="AT1013" s="85"/>
      <c r="AU1013" s="85"/>
      <c r="AV1013" s="31"/>
      <c r="AW1013" s="31"/>
    </row>
    <row r="1014" spans="2:49" s="154" customFormat="1" ht="13" outlineLevel="1">
      <c r="B1014" s="463" t="s">
        <v>786</v>
      </c>
      <c r="C1014" s="475" t="s">
        <v>787</v>
      </c>
      <c r="D1014" s="158" t="s">
        <v>1746</v>
      </c>
      <c r="E1014" s="469" t="s">
        <v>50</v>
      </c>
      <c r="F1014" s="472">
        <v>43116</v>
      </c>
      <c r="G1014" s="369" t="s">
        <v>1395</v>
      </c>
      <c r="H1014" s="54" t="s">
        <v>13</v>
      </c>
      <c r="I1014" s="81">
        <v>15</v>
      </c>
      <c r="J1014" s="81">
        <v>0</v>
      </c>
      <c r="K1014" s="108">
        <v>0</v>
      </c>
      <c r="L1014" s="85" t="s">
        <v>1703</v>
      </c>
      <c r="M1014" s="85" t="s">
        <v>1155</v>
      </c>
      <c r="N1014" s="85" t="s">
        <v>1142</v>
      </c>
      <c r="O1014" s="176" t="s">
        <v>1176</v>
      </c>
      <c r="P1014" s="85" t="s">
        <v>1142</v>
      </c>
      <c r="Q1014" s="85" t="s">
        <v>1155</v>
      </c>
      <c r="R1014" s="475" t="s">
        <v>1280</v>
      </c>
      <c r="S1014" s="82"/>
      <c r="T1014" s="31">
        <f t="shared" si="583"/>
        <v>0</v>
      </c>
      <c r="U1014" s="632"/>
      <c r="V1014" s="632"/>
      <c r="W1014" s="82"/>
      <c r="X1014" s="85">
        <f t="shared" si="576"/>
        <v>0</v>
      </c>
      <c r="Z1014" s="31"/>
      <c r="AA1014" s="85">
        <f t="shared" si="577"/>
        <v>0</v>
      </c>
      <c r="AB1014" s="85"/>
      <c r="AC1014" s="31">
        <f t="shared" si="578"/>
        <v>0</v>
      </c>
      <c r="AD1014" s="31"/>
      <c r="AE1014" s="85"/>
      <c r="AF1014" s="85">
        <f t="shared" si="584"/>
        <v>0</v>
      </c>
      <c r="AG1014" s="31">
        <f t="shared" si="580"/>
        <v>0</v>
      </c>
      <c r="AH1014" s="31"/>
      <c r="AI1014" s="31">
        <f t="shared" si="581"/>
        <v>0</v>
      </c>
      <c r="AJ1014" s="85">
        <f t="shared" si="582"/>
        <v>0</v>
      </c>
      <c r="AK1014" s="85"/>
      <c r="AL1014" s="85"/>
      <c r="AM1014" s="85"/>
      <c r="AN1014" s="85"/>
      <c r="AO1014" s="85"/>
      <c r="AP1014" s="85"/>
      <c r="AQ1014" s="85"/>
      <c r="AR1014" s="85"/>
      <c r="AS1014" s="85"/>
      <c r="AT1014" s="85"/>
      <c r="AU1014" s="85"/>
      <c r="AV1014" s="31"/>
      <c r="AW1014" s="31"/>
    </row>
    <row r="1015" spans="2:49" s="154" customFormat="1" ht="13" outlineLevel="1">
      <c r="B1015" s="464"/>
      <c r="C1015" s="476"/>
      <c r="D1015" s="158" t="s">
        <v>2425</v>
      </c>
      <c r="E1015" s="470"/>
      <c r="F1015" s="473"/>
      <c r="G1015" s="369" t="s">
        <v>1395</v>
      </c>
      <c r="H1015" s="54" t="s">
        <v>13</v>
      </c>
      <c r="I1015" s="81">
        <v>80</v>
      </c>
      <c r="J1015" s="81">
        <v>0</v>
      </c>
      <c r="K1015" s="108">
        <v>0</v>
      </c>
      <c r="L1015" s="85" t="s">
        <v>1759</v>
      </c>
      <c r="M1015" s="85" t="s">
        <v>1703</v>
      </c>
      <c r="N1015" s="85" t="s">
        <v>1142</v>
      </c>
      <c r="O1015" s="176" t="s">
        <v>1176</v>
      </c>
      <c r="P1015" s="85" t="s">
        <v>1142</v>
      </c>
      <c r="Q1015" s="85" t="s">
        <v>1155</v>
      </c>
      <c r="R1015" s="476"/>
      <c r="S1015" s="82"/>
      <c r="T1015" s="31">
        <f t="shared" si="583"/>
        <v>0</v>
      </c>
      <c r="U1015" s="633"/>
      <c r="V1015" s="633"/>
      <c r="W1015" s="82"/>
      <c r="X1015" s="85">
        <f t="shared" si="576"/>
        <v>0</v>
      </c>
      <c r="Z1015" s="31"/>
      <c r="AA1015" s="85">
        <f t="shared" si="577"/>
        <v>0</v>
      </c>
      <c r="AB1015" s="85"/>
      <c r="AC1015" s="31">
        <f t="shared" si="578"/>
        <v>0</v>
      </c>
      <c r="AD1015" s="31"/>
      <c r="AE1015" s="85"/>
      <c r="AF1015" s="85">
        <f t="shared" si="584"/>
        <v>0</v>
      </c>
      <c r="AG1015" s="31">
        <f t="shared" si="580"/>
        <v>0</v>
      </c>
      <c r="AH1015" s="31"/>
      <c r="AI1015" s="31">
        <f t="shared" si="581"/>
        <v>0</v>
      </c>
      <c r="AJ1015" s="85">
        <f t="shared" si="582"/>
        <v>0</v>
      </c>
      <c r="AK1015" s="85"/>
      <c r="AL1015" s="85"/>
      <c r="AM1015" s="85"/>
      <c r="AN1015" s="85"/>
      <c r="AO1015" s="85"/>
      <c r="AP1015" s="85"/>
      <c r="AQ1015" s="85"/>
      <c r="AR1015" s="85"/>
      <c r="AS1015" s="85"/>
      <c r="AT1015" s="85"/>
      <c r="AU1015" s="85"/>
      <c r="AV1015" s="31"/>
      <c r="AW1015" s="31"/>
    </row>
    <row r="1016" spans="2:49" s="154" customFormat="1" ht="13" outlineLevel="1">
      <c r="B1016" s="464"/>
      <c r="C1016" s="476"/>
      <c r="D1016" s="158" t="s">
        <v>2427</v>
      </c>
      <c r="E1016" s="470"/>
      <c r="F1016" s="473"/>
      <c r="G1016" s="369" t="s">
        <v>1395</v>
      </c>
      <c r="H1016" s="54" t="s">
        <v>13</v>
      </c>
      <c r="I1016" s="81">
        <v>60</v>
      </c>
      <c r="J1016" s="81">
        <v>0</v>
      </c>
      <c r="K1016" s="108">
        <v>0</v>
      </c>
      <c r="L1016" s="85" t="s">
        <v>1759</v>
      </c>
      <c r="M1016" s="85" t="s">
        <v>1703</v>
      </c>
      <c r="N1016" s="85" t="s">
        <v>1142</v>
      </c>
      <c r="O1016" s="176" t="s">
        <v>1176</v>
      </c>
      <c r="P1016" s="85" t="s">
        <v>1142</v>
      </c>
      <c r="Q1016" s="85" t="s">
        <v>1142</v>
      </c>
      <c r="R1016" s="476"/>
      <c r="S1016" s="82"/>
      <c r="T1016" s="31">
        <f t="shared" si="583"/>
        <v>0</v>
      </c>
      <c r="U1016" s="633"/>
      <c r="V1016" s="633"/>
      <c r="W1016" s="82"/>
      <c r="X1016" s="85">
        <f t="shared" si="576"/>
        <v>0</v>
      </c>
      <c r="Z1016" s="31"/>
      <c r="AA1016" s="85">
        <f t="shared" si="577"/>
        <v>0</v>
      </c>
      <c r="AB1016" s="85"/>
      <c r="AC1016" s="31">
        <f t="shared" si="578"/>
        <v>0</v>
      </c>
      <c r="AD1016" s="31"/>
      <c r="AE1016" s="85"/>
      <c r="AF1016" s="85">
        <f t="shared" si="584"/>
        <v>0</v>
      </c>
      <c r="AG1016" s="31">
        <f t="shared" si="580"/>
        <v>0</v>
      </c>
      <c r="AH1016" s="31"/>
      <c r="AI1016" s="31">
        <f t="shared" si="581"/>
        <v>0</v>
      </c>
      <c r="AJ1016" s="85">
        <f t="shared" si="582"/>
        <v>0</v>
      </c>
      <c r="AK1016" s="85"/>
      <c r="AL1016" s="85"/>
      <c r="AM1016" s="85"/>
      <c r="AN1016" s="85"/>
      <c r="AO1016" s="85"/>
      <c r="AP1016" s="85"/>
      <c r="AQ1016" s="85"/>
      <c r="AR1016" s="85"/>
      <c r="AS1016" s="85"/>
      <c r="AT1016" s="85"/>
      <c r="AU1016" s="85"/>
      <c r="AV1016" s="31"/>
      <c r="AW1016" s="31"/>
    </row>
    <row r="1017" spans="2:49" s="154" customFormat="1" ht="13" outlineLevel="1">
      <c r="B1017" s="465"/>
      <c r="C1017" s="477"/>
      <c r="D1017" s="158" t="s">
        <v>2048</v>
      </c>
      <c r="E1017" s="471"/>
      <c r="F1017" s="474"/>
      <c r="G1017" s="369" t="s">
        <v>1395</v>
      </c>
      <c r="H1017" s="54" t="s">
        <v>13</v>
      </c>
      <c r="I1017" s="81">
        <v>20</v>
      </c>
      <c r="J1017" s="81">
        <v>960</v>
      </c>
      <c r="K1017" s="108">
        <v>0</v>
      </c>
      <c r="L1017" s="85" t="s">
        <v>1759</v>
      </c>
      <c r="M1017" s="85" t="s">
        <v>1703</v>
      </c>
      <c r="N1017" s="85" t="s">
        <v>1142</v>
      </c>
      <c r="O1017" s="176" t="s">
        <v>1176</v>
      </c>
      <c r="P1017" s="85" t="s">
        <v>1142</v>
      </c>
      <c r="Q1017" s="85" t="s">
        <v>1142</v>
      </c>
      <c r="R1017" s="477"/>
      <c r="S1017" s="82"/>
      <c r="T1017" s="31">
        <f t="shared" si="583"/>
        <v>0</v>
      </c>
      <c r="U1017" s="634"/>
      <c r="V1017" s="634"/>
      <c r="W1017" s="82"/>
      <c r="X1017" s="85">
        <f t="shared" si="576"/>
        <v>0</v>
      </c>
      <c r="Z1017" s="31"/>
      <c r="AA1017" s="85">
        <f t="shared" si="577"/>
        <v>0</v>
      </c>
      <c r="AB1017" s="85"/>
      <c r="AC1017" s="31">
        <f t="shared" si="578"/>
        <v>0</v>
      </c>
      <c r="AD1017" s="31"/>
      <c r="AE1017" s="85"/>
      <c r="AF1017" s="85">
        <f t="shared" si="584"/>
        <v>0</v>
      </c>
      <c r="AG1017" s="31">
        <f t="shared" si="580"/>
        <v>0</v>
      </c>
      <c r="AH1017" s="31"/>
      <c r="AI1017" s="31">
        <f t="shared" si="581"/>
        <v>0</v>
      </c>
      <c r="AJ1017" s="85">
        <f t="shared" si="582"/>
        <v>0</v>
      </c>
      <c r="AK1017" s="85"/>
      <c r="AL1017" s="85"/>
      <c r="AM1017" s="85"/>
      <c r="AN1017" s="85"/>
      <c r="AO1017" s="85"/>
      <c r="AP1017" s="85"/>
      <c r="AQ1017" s="85"/>
      <c r="AR1017" s="85"/>
      <c r="AS1017" s="85"/>
      <c r="AT1017" s="85"/>
      <c r="AU1017" s="85"/>
      <c r="AV1017" s="31"/>
      <c r="AW1017" s="31"/>
    </row>
    <row r="1018" spans="2:49" s="154" customFormat="1" ht="13" outlineLevel="1">
      <c r="B1018" s="463" t="s">
        <v>788</v>
      </c>
      <c r="C1018" s="475" t="s">
        <v>789</v>
      </c>
      <c r="D1018" s="158" t="s">
        <v>1746</v>
      </c>
      <c r="E1018" s="469" t="s">
        <v>50</v>
      </c>
      <c r="F1018" s="472">
        <v>43187</v>
      </c>
      <c r="G1018" s="369" t="s">
        <v>1395</v>
      </c>
      <c r="H1018" s="54" t="s">
        <v>13</v>
      </c>
      <c r="I1018" s="81">
        <v>4.8</v>
      </c>
      <c r="J1018" s="81">
        <v>0</v>
      </c>
      <c r="K1018" s="108">
        <v>0</v>
      </c>
      <c r="L1018" s="85" t="s">
        <v>1703</v>
      </c>
      <c r="M1018" s="85" t="s">
        <v>1155</v>
      </c>
      <c r="N1018" s="85" t="s">
        <v>1142</v>
      </c>
      <c r="O1018" s="176" t="s">
        <v>1176</v>
      </c>
      <c r="P1018" s="85" t="s">
        <v>1142</v>
      </c>
      <c r="Q1018" s="85" t="s">
        <v>1155</v>
      </c>
      <c r="R1018" s="475" t="s">
        <v>1280</v>
      </c>
      <c r="S1018" s="82"/>
      <c r="T1018" s="31">
        <f t="shared" si="583"/>
        <v>0</v>
      </c>
      <c r="U1018" s="632"/>
      <c r="V1018" s="632"/>
      <c r="W1018" s="82"/>
      <c r="X1018" s="85">
        <f t="shared" si="576"/>
        <v>0</v>
      </c>
      <c r="Z1018" s="31"/>
      <c r="AA1018" s="85">
        <f t="shared" si="577"/>
        <v>0</v>
      </c>
      <c r="AB1018" s="85"/>
      <c r="AC1018" s="31">
        <f t="shared" si="578"/>
        <v>0</v>
      </c>
      <c r="AD1018" s="31"/>
      <c r="AE1018" s="85"/>
      <c r="AF1018" s="85">
        <f t="shared" si="584"/>
        <v>0</v>
      </c>
      <c r="AG1018" s="31">
        <f t="shared" si="580"/>
        <v>0</v>
      </c>
      <c r="AH1018" s="31"/>
      <c r="AI1018" s="31">
        <f t="shared" si="581"/>
        <v>0</v>
      </c>
      <c r="AJ1018" s="85">
        <f t="shared" si="582"/>
        <v>0</v>
      </c>
      <c r="AK1018" s="85"/>
      <c r="AL1018" s="85"/>
      <c r="AM1018" s="85"/>
      <c r="AN1018" s="85"/>
      <c r="AO1018" s="85"/>
      <c r="AP1018" s="85"/>
      <c r="AQ1018" s="85"/>
      <c r="AR1018" s="85"/>
      <c r="AS1018" s="85"/>
      <c r="AT1018" s="85"/>
      <c r="AU1018" s="85"/>
      <c r="AV1018" s="31"/>
      <c r="AW1018" s="31"/>
    </row>
    <row r="1019" spans="2:49" s="154" customFormat="1" ht="13" outlineLevel="1">
      <c r="B1019" s="464"/>
      <c r="C1019" s="476"/>
      <c r="D1019" s="158" t="s">
        <v>1865</v>
      </c>
      <c r="E1019" s="470"/>
      <c r="F1019" s="473"/>
      <c r="G1019" s="369" t="s">
        <v>1395</v>
      </c>
      <c r="H1019" s="54" t="s">
        <v>13</v>
      </c>
      <c r="I1019" s="81">
        <v>5</v>
      </c>
      <c r="J1019" s="81">
        <v>0</v>
      </c>
      <c r="K1019" s="108">
        <v>0</v>
      </c>
      <c r="L1019" s="85" t="s">
        <v>1759</v>
      </c>
      <c r="M1019" s="85" t="s">
        <v>1703</v>
      </c>
      <c r="N1019" s="85" t="s">
        <v>1142</v>
      </c>
      <c r="O1019" s="176" t="s">
        <v>1176</v>
      </c>
      <c r="P1019" s="85" t="s">
        <v>1142</v>
      </c>
      <c r="Q1019" s="85" t="s">
        <v>1155</v>
      </c>
      <c r="R1019" s="476"/>
      <c r="S1019" s="82"/>
      <c r="T1019" s="31">
        <f t="shared" si="583"/>
        <v>0</v>
      </c>
      <c r="U1019" s="633"/>
      <c r="V1019" s="633"/>
      <c r="W1019" s="82"/>
      <c r="X1019" s="85">
        <f t="shared" si="576"/>
        <v>0</v>
      </c>
      <c r="Z1019" s="31"/>
      <c r="AA1019" s="85">
        <f t="shared" si="577"/>
        <v>0</v>
      </c>
      <c r="AB1019" s="85"/>
      <c r="AC1019" s="31">
        <f t="shared" si="578"/>
        <v>0</v>
      </c>
      <c r="AD1019" s="31"/>
      <c r="AE1019" s="85"/>
      <c r="AF1019" s="85">
        <f t="shared" si="584"/>
        <v>0</v>
      </c>
      <c r="AG1019" s="31">
        <f t="shared" si="580"/>
        <v>0</v>
      </c>
      <c r="AH1019" s="31"/>
      <c r="AI1019" s="31">
        <f t="shared" si="581"/>
        <v>0</v>
      </c>
      <c r="AJ1019" s="85">
        <f t="shared" si="582"/>
        <v>0</v>
      </c>
      <c r="AK1019" s="85"/>
      <c r="AL1019" s="85"/>
      <c r="AM1019" s="85"/>
      <c r="AN1019" s="85"/>
      <c r="AO1019" s="85"/>
      <c r="AP1019" s="85"/>
      <c r="AQ1019" s="85"/>
      <c r="AR1019" s="85"/>
      <c r="AS1019" s="85"/>
      <c r="AT1019" s="85"/>
      <c r="AU1019" s="85"/>
      <c r="AV1019" s="31"/>
      <c r="AW1019" s="31"/>
    </row>
    <row r="1020" spans="2:49" s="154" customFormat="1" ht="13" outlineLevel="1">
      <c r="B1020" s="464"/>
      <c r="C1020" s="476"/>
      <c r="D1020" s="158" t="s">
        <v>2461</v>
      </c>
      <c r="E1020" s="470"/>
      <c r="F1020" s="473"/>
      <c r="G1020" s="369" t="s">
        <v>1395</v>
      </c>
      <c r="H1020" s="54" t="s">
        <v>13</v>
      </c>
      <c r="I1020" s="81">
        <v>30</v>
      </c>
      <c r="J1020" s="81">
        <v>0</v>
      </c>
      <c r="K1020" s="108">
        <v>0</v>
      </c>
      <c r="L1020" s="85" t="s">
        <v>1759</v>
      </c>
      <c r="M1020" s="85" t="s">
        <v>1703</v>
      </c>
      <c r="N1020" s="85" t="s">
        <v>1142</v>
      </c>
      <c r="O1020" s="176" t="s">
        <v>1176</v>
      </c>
      <c r="P1020" s="85" t="s">
        <v>1142</v>
      </c>
      <c r="Q1020" s="85" t="s">
        <v>1155</v>
      </c>
      <c r="R1020" s="476"/>
      <c r="S1020" s="82"/>
      <c r="T1020" s="31">
        <f t="shared" si="583"/>
        <v>0</v>
      </c>
      <c r="U1020" s="633"/>
      <c r="V1020" s="633"/>
      <c r="W1020" s="82"/>
      <c r="X1020" s="85">
        <f t="shared" si="576"/>
        <v>0</v>
      </c>
      <c r="Z1020" s="31"/>
      <c r="AA1020" s="85">
        <f t="shared" si="577"/>
        <v>0</v>
      </c>
      <c r="AB1020" s="85"/>
      <c r="AC1020" s="31">
        <f t="shared" si="578"/>
        <v>0</v>
      </c>
      <c r="AD1020" s="31"/>
      <c r="AE1020" s="85"/>
      <c r="AF1020" s="85">
        <f t="shared" si="584"/>
        <v>0</v>
      </c>
      <c r="AG1020" s="31">
        <f t="shared" si="580"/>
        <v>0</v>
      </c>
      <c r="AH1020" s="31"/>
      <c r="AI1020" s="31">
        <f t="shared" si="581"/>
        <v>0</v>
      </c>
      <c r="AJ1020" s="85">
        <f t="shared" si="582"/>
        <v>0</v>
      </c>
      <c r="AK1020" s="85"/>
      <c r="AL1020" s="85"/>
      <c r="AM1020" s="85"/>
      <c r="AN1020" s="85"/>
      <c r="AO1020" s="85"/>
      <c r="AP1020" s="85"/>
      <c r="AQ1020" s="85"/>
      <c r="AR1020" s="85"/>
      <c r="AS1020" s="85"/>
      <c r="AT1020" s="85"/>
      <c r="AU1020" s="85"/>
      <c r="AV1020" s="31"/>
      <c r="AW1020" s="31"/>
    </row>
    <row r="1021" spans="2:49" s="154" customFormat="1" ht="13" outlineLevel="1">
      <c r="B1021" s="464"/>
      <c r="C1021" s="476"/>
      <c r="D1021" s="158" t="s">
        <v>2462</v>
      </c>
      <c r="E1021" s="470"/>
      <c r="F1021" s="473"/>
      <c r="G1021" s="369" t="s">
        <v>1395</v>
      </c>
      <c r="H1021" s="54" t="s">
        <v>13</v>
      </c>
      <c r="I1021" s="81">
        <v>30</v>
      </c>
      <c r="J1021" s="81">
        <v>0</v>
      </c>
      <c r="K1021" s="108">
        <v>0</v>
      </c>
      <c r="L1021" s="85" t="s">
        <v>1759</v>
      </c>
      <c r="M1021" s="85" t="s">
        <v>1703</v>
      </c>
      <c r="N1021" s="85" t="s">
        <v>1142</v>
      </c>
      <c r="O1021" s="176" t="s">
        <v>1176</v>
      </c>
      <c r="P1021" s="85" t="s">
        <v>1142</v>
      </c>
      <c r="Q1021" s="85" t="s">
        <v>1142</v>
      </c>
      <c r="R1021" s="476"/>
      <c r="S1021" s="82"/>
      <c r="T1021" s="31">
        <f t="shared" si="583"/>
        <v>0</v>
      </c>
      <c r="U1021" s="633"/>
      <c r="V1021" s="633"/>
      <c r="W1021" s="82"/>
      <c r="X1021" s="85">
        <f t="shared" si="576"/>
        <v>0</v>
      </c>
      <c r="Z1021" s="31"/>
      <c r="AA1021" s="85">
        <f t="shared" si="577"/>
        <v>0</v>
      </c>
      <c r="AB1021" s="85"/>
      <c r="AC1021" s="31">
        <f t="shared" si="578"/>
        <v>0</v>
      </c>
      <c r="AD1021" s="31"/>
      <c r="AE1021" s="85"/>
      <c r="AF1021" s="85">
        <f t="shared" si="584"/>
        <v>0</v>
      </c>
      <c r="AG1021" s="31">
        <f t="shared" si="580"/>
        <v>0</v>
      </c>
      <c r="AH1021" s="31"/>
      <c r="AI1021" s="31">
        <f t="shared" si="581"/>
        <v>0</v>
      </c>
      <c r="AJ1021" s="85">
        <f t="shared" si="582"/>
        <v>0</v>
      </c>
      <c r="AK1021" s="85"/>
      <c r="AL1021" s="85"/>
      <c r="AM1021" s="85"/>
      <c r="AN1021" s="85"/>
      <c r="AO1021" s="85"/>
      <c r="AP1021" s="85"/>
      <c r="AQ1021" s="85"/>
      <c r="AR1021" s="85"/>
      <c r="AS1021" s="85"/>
      <c r="AT1021" s="85"/>
      <c r="AU1021" s="85"/>
      <c r="AV1021" s="31"/>
      <c r="AW1021" s="31"/>
    </row>
    <row r="1022" spans="2:49" s="154" customFormat="1" ht="13" outlineLevel="1">
      <c r="B1022" s="464"/>
      <c r="C1022" s="476"/>
      <c r="D1022" s="158" t="s">
        <v>2463</v>
      </c>
      <c r="E1022" s="470"/>
      <c r="F1022" s="473"/>
      <c r="G1022" s="369" t="s">
        <v>1395</v>
      </c>
      <c r="H1022" s="54" t="s">
        <v>13</v>
      </c>
      <c r="I1022" s="81">
        <v>4.8</v>
      </c>
      <c r="J1022" s="81">
        <v>600</v>
      </c>
      <c r="K1022" s="108">
        <v>0</v>
      </c>
      <c r="L1022" s="85" t="s">
        <v>1759</v>
      </c>
      <c r="M1022" s="85" t="s">
        <v>1703</v>
      </c>
      <c r="N1022" s="85" t="s">
        <v>1142</v>
      </c>
      <c r="O1022" s="176" t="s">
        <v>1176</v>
      </c>
      <c r="P1022" s="85" t="s">
        <v>1142</v>
      </c>
      <c r="Q1022" s="85" t="s">
        <v>1142</v>
      </c>
      <c r="R1022" s="476"/>
      <c r="S1022" s="82"/>
      <c r="T1022" s="31">
        <f t="shared" si="583"/>
        <v>0</v>
      </c>
      <c r="U1022" s="633"/>
      <c r="V1022" s="633"/>
      <c r="W1022" s="82"/>
      <c r="X1022" s="85">
        <f t="shared" si="576"/>
        <v>0</v>
      </c>
      <c r="Z1022" s="31"/>
      <c r="AA1022" s="85">
        <f t="shared" si="577"/>
        <v>0</v>
      </c>
      <c r="AB1022" s="85"/>
      <c r="AC1022" s="31">
        <f t="shared" si="578"/>
        <v>0</v>
      </c>
      <c r="AD1022" s="31"/>
      <c r="AE1022" s="85"/>
      <c r="AF1022" s="85">
        <f>IFERROR(COUNTIF(#REF!,"S")/(COUNTIF(#REF!,"V")+COUNTIF(#REF!,"S")),0)</f>
        <v>0</v>
      </c>
      <c r="AG1022" s="31">
        <f t="shared" si="580"/>
        <v>0</v>
      </c>
      <c r="AH1022" s="31"/>
      <c r="AI1022" s="31">
        <f t="shared" si="581"/>
        <v>0</v>
      </c>
      <c r="AJ1022" s="85">
        <f t="shared" si="582"/>
        <v>0</v>
      </c>
      <c r="AK1022" s="85"/>
      <c r="AL1022" s="85"/>
      <c r="AM1022" s="85"/>
      <c r="AN1022" s="85"/>
      <c r="AO1022" s="85"/>
      <c r="AP1022" s="85"/>
      <c r="AQ1022" s="85"/>
      <c r="AR1022" s="85"/>
      <c r="AS1022" s="85"/>
      <c r="AT1022" s="85"/>
      <c r="AU1022" s="85"/>
      <c r="AV1022" s="31"/>
      <c r="AW1022" s="31"/>
    </row>
    <row r="1023" spans="2:49" s="154" customFormat="1" ht="13" outlineLevel="1">
      <c r="B1023" s="465"/>
      <c r="C1023" s="477"/>
      <c r="D1023" s="158" t="s">
        <v>147</v>
      </c>
      <c r="E1023" s="471"/>
      <c r="F1023" s="474"/>
      <c r="G1023" s="369" t="s">
        <v>1395</v>
      </c>
      <c r="H1023" s="54" t="s">
        <v>13</v>
      </c>
      <c r="I1023" s="81">
        <v>4.8</v>
      </c>
      <c r="J1023" s="81">
        <v>0</v>
      </c>
      <c r="K1023" s="108">
        <v>0</v>
      </c>
      <c r="L1023" s="85" t="s">
        <v>1759</v>
      </c>
      <c r="M1023" s="85" t="s">
        <v>1703</v>
      </c>
      <c r="N1023" s="85" t="s">
        <v>1142</v>
      </c>
      <c r="O1023" s="176" t="s">
        <v>1176</v>
      </c>
      <c r="P1023" s="85" t="s">
        <v>1142</v>
      </c>
      <c r="Q1023" s="85" t="s">
        <v>1155</v>
      </c>
      <c r="R1023" s="477"/>
      <c r="S1023" s="82"/>
      <c r="T1023" s="31">
        <f t="shared" si="583"/>
        <v>0</v>
      </c>
      <c r="U1023" s="634"/>
      <c r="V1023" s="634"/>
      <c r="W1023" s="82"/>
      <c r="X1023" s="85">
        <f t="shared" si="576"/>
        <v>0</v>
      </c>
      <c r="Z1023" s="31"/>
      <c r="AA1023" s="85">
        <f t="shared" si="577"/>
        <v>0</v>
      </c>
      <c r="AB1023" s="85"/>
      <c r="AC1023" s="31">
        <f t="shared" si="578"/>
        <v>0</v>
      </c>
      <c r="AD1023" s="31"/>
      <c r="AE1023" s="85"/>
      <c r="AF1023" s="85">
        <f>IFERROR(COUNTIF(AK800:AT800,"S")/(COUNTIF(AK800:AT800,"V")+COUNTIF(AK800:AT800,"S")),0)</f>
        <v>0</v>
      </c>
      <c r="AG1023" s="31">
        <f t="shared" si="580"/>
        <v>0</v>
      </c>
      <c r="AH1023" s="31"/>
      <c r="AI1023" s="31">
        <f t="shared" si="581"/>
        <v>0</v>
      </c>
      <c r="AJ1023" s="85">
        <f t="shared" si="582"/>
        <v>0</v>
      </c>
      <c r="AK1023" s="85"/>
      <c r="AL1023" s="85"/>
      <c r="AM1023" s="85"/>
      <c r="AN1023" s="85"/>
      <c r="AO1023" s="85"/>
      <c r="AP1023" s="85"/>
      <c r="AQ1023" s="85"/>
      <c r="AR1023" s="85"/>
      <c r="AS1023" s="85"/>
      <c r="AT1023" s="85"/>
      <c r="AU1023" s="85"/>
      <c r="AV1023" s="31"/>
      <c r="AW1023" s="31"/>
    </row>
    <row r="1024" spans="2:49" s="154" customFormat="1" ht="13" outlineLevel="1">
      <c r="B1024" s="463" t="s">
        <v>790</v>
      </c>
      <c r="C1024" s="466" t="s">
        <v>791</v>
      </c>
      <c r="D1024" s="311" t="s">
        <v>2770</v>
      </c>
      <c r="E1024" s="469" t="s">
        <v>50</v>
      </c>
      <c r="F1024" s="472">
        <v>43187</v>
      </c>
      <c r="G1024" s="369" t="s">
        <v>1395</v>
      </c>
      <c r="H1024" s="54" t="s">
        <v>13</v>
      </c>
      <c r="I1024" s="81">
        <v>15</v>
      </c>
      <c r="J1024" s="81">
        <v>15</v>
      </c>
      <c r="K1024" s="108">
        <v>0</v>
      </c>
      <c r="L1024" s="173"/>
      <c r="M1024" s="173"/>
      <c r="N1024" s="173"/>
      <c r="O1024" s="337"/>
      <c r="P1024" s="173"/>
      <c r="Q1024" s="173"/>
      <c r="R1024" s="369" t="s">
        <v>1280</v>
      </c>
      <c r="S1024" s="82"/>
      <c r="T1024" s="31">
        <f t="shared" si="583"/>
        <v>0</v>
      </c>
      <c r="U1024" s="364"/>
      <c r="V1024" s="364"/>
      <c r="W1024" s="82"/>
      <c r="X1024" s="85">
        <f t="shared" si="576"/>
        <v>0</v>
      </c>
      <c r="Z1024" s="31"/>
      <c r="AA1024" s="85">
        <f t="shared" si="577"/>
        <v>0</v>
      </c>
      <c r="AB1024" s="85"/>
      <c r="AC1024" s="31">
        <f t="shared" si="578"/>
        <v>0</v>
      </c>
      <c r="AD1024" s="31"/>
      <c r="AE1024" s="85"/>
      <c r="AF1024" s="85">
        <f>IFERROR(COUNTIF(AK801:AT801,"S")/(COUNTIF(AK801:AT801,"V")+COUNTIF(AK801:AT801,"S")),0)</f>
        <v>0</v>
      </c>
      <c r="AG1024" s="31">
        <f t="shared" si="580"/>
        <v>0</v>
      </c>
      <c r="AH1024" s="31"/>
      <c r="AI1024" s="31">
        <f t="shared" si="581"/>
        <v>0</v>
      </c>
      <c r="AJ1024" s="85">
        <f t="shared" si="582"/>
        <v>0</v>
      </c>
      <c r="AK1024" s="85"/>
      <c r="AL1024" s="85"/>
      <c r="AM1024" s="85"/>
      <c r="AN1024" s="85"/>
      <c r="AO1024" s="85"/>
      <c r="AP1024" s="85"/>
      <c r="AQ1024" s="85"/>
      <c r="AR1024" s="85"/>
      <c r="AS1024" s="85"/>
      <c r="AT1024" s="85"/>
      <c r="AU1024" s="85"/>
      <c r="AV1024" s="31"/>
      <c r="AW1024" s="31"/>
    </row>
    <row r="1025" spans="2:49" s="154" customFormat="1" ht="13" outlineLevel="1">
      <c r="B1025" s="464"/>
      <c r="C1025" s="467"/>
      <c r="D1025" s="311" t="s">
        <v>2771</v>
      </c>
      <c r="E1025" s="470"/>
      <c r="F1025" s="473"/>
      <c r="G1025" s="369" t="s">
        <v>1395</v>
      </c>
      <c r="H1025" s="54" t="s">
        <v>13</v>
      </c>
      <c r="I1025" s="81">
        <v>5</v>
      </c>
      <c r="J1025" s="81">
        <v>5</v>
      </c>
      <c r="K1025" s="108">
        <v>0</v>
      </c>
      <c r="L1025" s="173"/>
      <c r="M1025" s="173"/>
      <c r="N1025" s="173"/>
      <c r="O1025" s="337"/>
      <c r="P1025" s="173"/>
      <c r="Q1025" s="173"/>
      <c r="R1025" s="369" t="s">
        <v>1280</v>
      </c>
      <c r="S1025" s="82"/>
      <c r="T1025" s="31">
        <f t="shared" ref="T1025:T1030" si="585">SUMIF(S1025,"Y",I1025)</f>
        <v>0</v>
      </c>
      <c r="U1025" s="364"/>
      <c r="V1025" s="364"/>
      <c r="W1025" s="82"/>
      <c r="X1025" s="85">
        <f t="shared" ref="X1025:X1030" si="586">T1025*W1025</f>
        <v>0</v>
      </c>
      <c r="Z1025" s="31"/>
      <c r="AA1025" s="85">
        <f t="shared" ref="AA1025:AA1030" si="587">SUMIF(Z1025,"Y",K1025)*W1025</f>
        <v>0</v>
      </c>
      <c r="AB1025" s="85"/>
      <c r="AC1025" s="31">
        <f t="shared" ref="AC1025:AC1030" si="588">(I1025-AA1025)*COUNTIF(AK1025:AT1025,"L")</f>
        <v>0</v>
      </c>
      <c r="AD1025" s="31"/>
      <c r="AE1025" s="85"/>
      <c r="AF1025" s="85">
        <f>IFERROR(COUNTIF(AK799:AT799,"S")/(COUNTIF(AK799:AT799,"V")+COUNTIF(AK799:AT799,"S")),0)</f>
        <v>0</v>
      </c>
      <c r="AG1025" s="31">
        <f t="shared" ref="AG1025:AG1030" si="589">(X1025-AA1025-AC1025)*AF1025</f>
        <v>0</v>
      </c>
      <c r="AH1025" s="31"/>
      <c r="AI1025" s="31">
        <f t="shared" ref="AI1025:AI1030" si="590">COUNTIF(AK1025:AT1025,"V")</f>
        <v>0</v>
      </c>
      <c r="AJ1025" s="85">
        <f t="shared" ref="AJ1025:AJ1030" si="591">X1025-AA1025-AC1025-AG1025</f>
        <v>0</v>
      </c>
      <c r="AK1025" s="85"/>
      <c r="AL1025" s="85"/>
      <c r="AM1025" s="85"/>
      <c r="AN1025" s="85"/>
      <c r="AO1025" s="85"/>
      <c r="AP1025" s="85"/>
      <c r="AQ1025" s="85"/>
      <c r="AR1025" s="85"/>
      <c r="AS1025" s="85"/>
      <c r="AT1025" s="85"/>
      <c r="AU1025" s="85"/>
      <c r="AV1025" s="31"/>
      <c r="AW1025" s="31"/>
    </row>
    <row r="1026" spans="2:49" s="154" customFormat="1" ht="13" outlineLevel="1">
      <c r="B1026" s="464"/>
      <c r="C1026" s="467"/>
      <c r="D1026" s="311" t="s">
        <v>2772</v>
      </c>
      <c r="E1026" s="470"/>
      <c r="F1026" s="473"/>
      <c r="G1026" s="369" t="s">
        <v>1395</v>
      </c>
      <c r="H1026" s="54" t="s">
        <v>13</v>
      </c>
      <c r="I1026" s="81">
        <v>10</v>
      </c>
      <c r="J1026" s="81">
        <v>510</v>
      </c>
      <c r="K1026" s="108">
        <v>0</v>
      </c>
      <c r="L1026" s="173"/>
      <c r="M1026" s="173"/>
      <c r="N1026" s="173"/>
      <c r="O1026" s="337"/>
      <c r="P1026" s="173"/>
      <c r="Q1026" s="173"/>
      <c r="R1026" s="369" t="s">
        <v>1280</v>
      </c>
      <c r="S1026" s="82"/>
      <c r="T1026" s="31">
        <f t="shared" si="585"/>
        <v>0</v>
      </c>
      <c r="U1026" s="364"/>
      <c r="V1026" s="364"/>
      <c r="W1026" s="82"/>
      <c r="X1026" s="85">
        <f t="shared" si="586"/>
        <v>0</v>
      </c>
      <c r="Z1026" s="31"/>
      <c r="AA1026" s="85">
        <f t="shared" si="587"/>
        <v>0</v>
      </c>
      <c r="AB1026" s="85"/>
      <c r="AC1026" s="31">
        <f t="shared" si="588"/>
        <v>0</v>
      </c>
      <c r="AD1026" s="31"/>
      <c r="AE1026" s="85"/>
      <c r="AF1026" s="85">
        <f>IFERROR(COUNTIF(AK800:AT800,"S")/(COUNTIF(AK800:AT800,"V")+COUNTIF(AK800:AT800,"S")),0)</f>
        <v>0</v>
      </c>
      <c r="AG1026" s="31">
        <f t="shared" si="589"/>
        <v>0</v>
      </c>
      <c r="AH1026" s="31"/>
      <c r="AI1026" s="31">
        <f t="shared" si="590"/>
        <v>0</v>
      </c>
      <c r="AJ1026" s="85">
        <f t="shared" si="591"/>
        <v>0</v>
      </c>
      <c r="AK1026" s="85"/>
      <c r="AL1026" s="85"/>
      <c r="AM1026" s="85"/>
      <c r="AN1026" s="85"/>
      <c r="AO1026" s="85"/>
      <c r="AP1026" s="85"/>
      <c r="AQ1026" s="85"/>
      <c r="AR1026" s="85"/>
      <c r="AS1026" s="85"/>
      <c r="AT1026" s="85"/>
      <c r="AU1026" s="85"/>
      <c r="AV1026" s="31"/>
      <c r="AW1026" s="31"/>
    </row>
    <row r="1027" spans="2:49" s="154" customFormat="1" ht="13" outlineLevel="1">
      <c r="B1027" s="464"/>
      <c r="C1027" s="467"/>
      <c r="D1027" s="311" t="s">
        <v>2773</v>
      </c>
      <c r="E1027" s="470"/>
      <c r="F1027" s="473"/>
      <c r="G1027" s="369" t="s">
        <v>1395</v>
      </c>
      <c r="H1027" s="54" t="s">
        <v>13</v>
      </c>
      <c r="I1027" s="81">
        <v>5</v>
      </c>
      <c r="J1027" s="81">
        <v>15</v>
      </c>
      <c r="K1027" s="108">
        <v>0</v>
      </c>
      <c r="L1027" s="173"/>
      <c r="M1027" s="173"/>
      <c r="N1027" s="173"/>
      <c r="O1027" s="337"/>
      <c r="P1027" s="173"/>
      <c r="Q1027" s="173"/>
      <c r="R1027" s="369" t="s">
        <v>1280</v>
      </c>
      <c r="S1027" s="82"/>
      <c r="T1027" s="31">
        <f t="shared" si="585"/>
        <v>0</v>
      </c>
      <c r="U1027" s="364"/>
      <c r="V1027" s="364"/>
      <c r="W1027" s="82"/>
      <c r="X1027" s="85">
        <f t="shared" si="586"/>
        <v>0</v>
      </c>
      <c r="Z1027" s="31"/>
      <c r="AA1027" s="85">
        <f t="shared" si="587"/>
        <v>0</v>
      </c>
      <c r="AB1027" s="85"/>
      <c r="AC1027" s="31">
        <f t="shared" si="588"/>
        <v>0</v>
      </c>
      <c r="AD1027" s="31"/>
      <c r="AE1027" s="85"/>
      <c r="AF1027" s="85">
        <f>IFERROR(COUNTIF(AK799:AT799,"S")/(COUNTIF(AK799:AT799,"V")+COUNTIF(AK799:AT799,"S")),0)</f>
        <v>0</v>
      </c>
      <c r="AG1027" s="31">
        <f t="shared" si="589"/>
        <v>0</v>
      </c>
      <c r="AH1027" s="31"/>
      <c r="AI1027" s="31">
        <f t="shared" si="590"/>
        <v>0</v>
      </c>
      <c r="AJ1027" s="85">
        <f t="shared" si="591"/>
        <v>0</v>
      </c>
      <c r="AK1027" s="85"/>
      <c r="AL1027" s="85"/>
      <c r="AM1027" s="85"/>
      <c r="AN1027" s="85"/>
      <c r="AO1027" s="85"/>
      <c r="AP1027" s="85"/>
      <c r="AQ1027" s="85"/>
      <c r="AR1027" s="85"/>
      <c r="AS1027" s="85"/>
      <c r="AT1027" s="85"/>
      <c r="AU1027" s="85"/>
      <c r="AV1027" s="31"/>
      <c r="AW1027" s="31"/>
    </row>
    <row r="1028" spans="2:49" s="154" customFormat="1" ht="13" outlineLevel="1">
      <c r="B1028" s="464"/>
      <c r="C1028" s="467"/>
      <c r="D1028" s="311" t="s">
        <v>2774</v>
      </c>
      <c r="E1028" s="470"/>
      <c r="F1028" s="473"/>
      <c r="G1028" s="369" t="s">
        <v>1395</v>
      </c>
      <c r="H1028" s="54" t="s">
        <v>13</v>
      </c>
      <c r="I1028" s="81">
        <v>5</v>
      </c>
      <c r="J1028" s="81">
        <v>15</v>
      </c>
      <c r="K1028" s="108">
        <v>0</v>
      </c>
      <c r="L1028" s="173"/>
      <c r="M1028" s="173"/>
      <c r="N1028" s="173"/>
      <c r="O1028" s="337"/>
      <c r="P1028" s="173"/>
      <c r="Q1028" s="173"/>
      <c r="R1028" s="369" t="s">
        <v>1280</v>
      </c>
      <c r="S1028" s="82"/>
      <c r="T1028" s="31">
        <f t="shared" si="585"/>
        <v>0</v>
      </c>
      <c r="U1028" s="364"/>
      <c r="V1028" s="364"/>
      <c r="W1028" s="82"/>
      <c r="X1028" s="85">
        <f t="shared" si="586"/>
        <v>0</v>
      </c>
      <c r="Z1028" s="31"/>
      <c r="AA1028" s="85">
        <f t="shared" si="587"/>
        <v>0</v>
      </c>
      <c r="AB1028" s="85"/>
      <c r="AC1028" s="31">
        <f t="shared" si="588"/>
        <v>0</v>
      </c>
      <c r="AD1028" s="31"/>
      <c r="AE1028" s="85"/>
      <c r="AF1028" s="85">
        <f>IFERROR(COUNTIF(AK800:AT800,"S")/(COUNTIF(AK800:AT800,"V")+COUNTIF(AK800:AT800,"S")),0)</f>
        <v>0</v>
      </c>
      <c r="AG1028" s="31">
        <f t="shared" si="589"/>
        <v>0</v>
      </c>
      <c r="AH1028" s="31"/>
      <c r="AI1028" s="31">
        <f t="shared" si="590"/>
        <v>0</v>
      </c>
      <c r="AJ1028" s="85">
        <f t="shared" si="591"/>
        <v>0</v>
      </c>
      <c r="AK1028" s="85"/>
      <c r="AL1028" s="85"/>
      <c r="AM1028" s="85"/>
      <c r="AN1028" s="85"/>
      <c r="AO1028" s="85"/>
      <c r="AP1028" s="85"/>
      <c r="AQ1028" s="85"/>
      <c r="AR1028" s="85"/>
      <c r="AS1028" s="85"/>
      <c r="AT1028" s="85"/>
      <c r="AU1028" s="85"/>
      <c r="AV1028" s="31"/>
      <c r="AW1028" s="31"/>
    </row>
    <row r="1029" spans="2:49" s="154" customFormat="1" ht="13" outlineLevel="1">
      <c r="B1029" s="464"/>
      <c r="C1029" s="467"/>
      <c r="D1029" s="311" t="s">
        <v>2775</v>
      </c>
      <c r="E1029" s="470"/>
      <c r="F1029" s="473"/>
      <c r="G1029" s="369" t="s">
        <v>1395</v>
      </c>
      <c r="H1029" s="54" t="s">
        <v>13</v>
      </c>
      <c r="I1029" s="81">
        <v>10</v>
      </c>
      <c r="J1029" s="81">
        <v>20</v>
      </c>
      <c r="K1029" s="108">
        <v>0</v>
      </c>
      <c r="L1029" s="173"/>
      <c r="M1029" s="173"/>
      <c r="N1029" s="173"/>
      <c r="O1029" s="337"/>
      <c r="P1029" s="173"/>
      <c r="Q1029" s="173"/>
      <c r="R1029" s="369" t="s">
        <v>1280</v>
      </c>
      <c r="S1029" s="82"/>
      <c r="T1029" s="31">
        <f t="shared" si="585"/>
        <v>0</v>
      </c>
      <c r="U1029" s="364"/>
      <c r="V1029" s="364"/>
      <c r="W1029" s="82"/>
      <c r="X1029" s="85">
        <f t="shared" si="586"/>
        <v>0</v>
      </c>
      <c r="Z1029" s="31"/>
      <c r="AA1029" s="85">
        <f t="shared" si="587"/>
        <v>0</v>
      </c>
      <c r="AB1029" s="85"/>
      <c r="AC1029" s="31">
        <f t="shared" si="588"/>
        <v>0</v>
      </c>
      <c r="AD1029" s="31"/>
      <c r="AE1029" s="85"/>
      <c r="AF1029" s="85">
        <f>IFERROR(COUNTIF(AK799:AT799,"S")/(COUNTIF(AK799:AT799,"V")+COUNTIF(AK799:AT799,"S")),0)</f>
        <v>0</v>
      </c>
      <c r="AG1029" s="31">
        <f t="shared" si="589"/>
        <v>0</v>
      </c>
      <c r="AH1029" s="31"/>
      <c r="AI1029" s="31">
        <f t="shared" si="590"/>
        <v>0</v>
      </c>
      <c r="AJ1029" s="85">
        <f t="shared" si="591"/>
        <v>0</v>
      </c>
      <c r="AK1029" s="85"/>
      <c r="AL1029" s="85"/>
      <c r="AM1029" s="85"/>
      <c r="AN1029" s="85"/>
      <c r="AO1029" s="85"/>
      <c r="AP1029" s="85"/>
      <c r="AQ1029" s="85"/>
      <c r="AR1029" s="85"/>
      <c r="AS1029" s="85"/>
      <c r="AT1029" s="85"/>
      <c r="AU1029" s="85"/>
      <c r="AV1029" s="31"/>
      <c r="AW1029" s="31"/>
    </row>
    <row r="1030" spans="2:49" s="154" customFormat="1" ht="13" outlineLevel="1">
      <c r="B1030" s="464"/>
      <c r="C1030" s="467"/>
      <c r="D1030" s="311" t="s">
        <v>2776</v>
      </c>
      <c r="E1030" s="470"/>
      <c r="F1030" s="473"/>
      <c r="G1030" s="369" t="s">
        <v>1395</v>
      </c>
      <c r="H1030" s="54" t="s">
        <v>13</v>
      </c>
      <c r="I1030" s="81">
        <v>90</v>
      </c>
      <c r="J1030" s="81">
        <v>90</v>
      </c>
      <c r="K1030" s="108">
        <v>0</v>
      </c>
      <c r="L1030" s="173"/>
      <c r="M1030" s="173"/>
      <c r="N1030" s="173"/>
      <c r="O1030" s="337"/>
      <c r="P1030" s="173"/>
      <c r="Q1030" s="173"/>
      <c r="R1030" s="369" t="s">
        <v>1280</v>
      </c>
      <c r="S1030" s="82"/>
      <c r="T1030" s="31">
        <f t="shared" si="585"/>
        <v>0</v>
      </c>
      <c r="U1030" s="364"/>
      <c r="V1030" s="364"/>
      <c r="W1030" s="82"/>
      <c r="X1030" s="85">
        <f t="shared" si="586"/>
        <v>0</v>
      </c>
      <c r="Z1030" s="31"/>
      <c r="AA1030" s="85">
        <f t="shared" si="587"/>
        <v>0</v>
      </c>
      <c r="AB1030" s="85"/>
      <c r="AC1030" s="31">
        <f t="shared" si="588"/>
        <v>0</v>
      </c>
      <c r="AD1030" s="31"/>
      <c r="AE1030" s="85"/>
      <c r="AF1030" s="85">
        <f>IFERROR(COUNTIF(AK800:AT800,"S")/(COUNTIF(AK800:AT800,"V")+COUNTIF(AK800:AT800,"S")),0)</f>
        <v>0</v>
      </c>
      <c r="AG1030" s="31">
        <f t="shared" si="589"/>
        <v>0</v>
      </c>
      <c r="AH1030" s="31"/>
      <c r="AI1030" s="31">
        <f t="shared" si="590"/>
        <v>0</v>
      </c>
      <c r="AJ1030" s="85">
        <f t="shared" si="591"/>
        <v>0</v>
      </c>
      <c r="AK1030" s="85"/>
      <c r="AL1030" s="85"/>
      <c r="AM1030" s="85"/>
      <c r="AN1030" s="85"/>
      <c r="AO1030" s="85"/>
      <c r="AP1030" s="85"/>
      <c r="AQ1030" s="85"/>
      <c r="AR1030" s="85"/>
      <c r="AS1030" s="85"/>
      <c r="AT1030" s="85"/>
      <c r="AU1030" s="85"/>
      <c r="AV1030" s="31"/>
      <c r="AW1030" s="31"/>
    </row>
    <row r="1031" spans="2:49" s="154" customFormat="1" ht="13" outlineLevel="1">
      <c r="B1031" s="464"/>
      <c r="C1031" s="467"/>
      <c r="D1031" s="311" t="s">
        <v>2777</v>
      </c>
      <c r="E1031" s="470"/>
      <c r="F1031" s="473"/>
      <c r="G1031" s="369" t="s">
        <v>1395</v>
      </c>
      <c r="H1031" s="54" t="s">
        <v>13</v>
      </c>
      <c r="I1031" s="81">
        <v>15</v>
      </c>
      <c r="J1031" s="81">
        <v>15</v>
      </c>
      <c r="K1031" s="108">
        <v>0</v>
      </c>
      <c r="L1031" s="173"/>
      <c r="M1031" s="173"/>
      <c r="N1031" s="173"/>
      <c r="O1031" s="337"/>
      <c r="P1031" s="173"/>
      <c r="Q1031" s="173"/>
      <c r="R1031" s="369" t="s">
        <v>1280</v>
      </c>
      <c r="S1031" s="82"/>
      <c r="T1031" s="31">
        <f t="shared" si="583"/>
        <v>0</v>
      </c>
      <c r="U1031" s="364"/>
      <c r="V1031" s="364"/>
      <c r="W1031" s="82"/>
      <c r="X1031" s="85">
        <f t="shared" si="576"/>
        <v>0</v>
      </c>
      <c r="Z1031" s="31"/>
      <c r="AA1031" s="85">
        <f t="shared" si="577"/>
        <v>0</v>
      </c>
      <c r="AB1031" s="85"/>
      <c r="AC1031" s="31">
        <f t="shared" si="578"/>
        <v>0</v>
      </c>
      <c r="AD1031" s="31"/>
      <c r="AE1031" s="85"/>
      <c r="AF1031" s="85">
        <f>IFERROR(COUNTIF(AK801:AT801,"S")/(COUNTIF(AK801:AT801,"V")+COUNTIF(AK801:AT801,"S")),0)</f>
        <v>0</v>
      </c>
      <c r="AG1031" s="31">
        <f t="shared" si="580"/>
        <v>0</v>
      </c>
      <c r="AH1031" s="31"/>
      <c r="AI1031" s="31">
        <f t="shared" si="581"/>
        <v>0</v>
      </c>
      <c r="AJ1031" s="85">
        <f t="shared" si="582"/>
        <v>0</v>
      </c>
      <c r="AK1031" s="85"/>
      <c r="AL1031" s="85"/>
      <c r="AM1031" s="85"/>
      <c r="AN1031" s="85"/>
      <c r="AO1031" s="85"/>
      <c r="AP1031" s="85"/>
      <c r="AQ1031" s="85"/>
      <c r="AR1031" s="85"/>
      <c r="AS1031" s="85"/>
      <c r="AT1031" s="85"/>
      <c r="AU1031" s="85"/>
      <c r="AV1031" s="31"/>
      <c r="AW1031" s="31"/>
    </row>
    <row r="1032" spans="2:49" s="154" customFormat="1" ht="13" outlineLevel="1">
      <c r="B1032" s="464"/>
      <c r="C1032" s="467"/>
      <c r="D1032" s="311" t="s">
        <v>2778</v>
      </c>
      <c r="E1032" s="470"/>
      <c r="F1032" s="473"/>
      <c r="G1032" s="369" t="s">
        <v>1395</v>
      </c>
      <c r="H1032" s="54" t="s">
        <v>13</v>
      </c>
      <c r="I1032" s="81">
        <v>10</v>
      </c>
      <c r="J1032" s="81">
        <v>70</v>
      </c>
      <c r="K1032" s="108">
        <v>0</v>
      </c>
      <c r="L1032" s="173"/>
      <c r="M1032" s="173"/>
      <c r="N1032" s="173"/>
      <c r="O1032" s="337"/>
      <c r="P1032" s="173"/>
      <c r="Q1032" s="173"/>
      <c r="R1032" s="369" t="s">
        <v>1280</v>
      </c>
      <c r="S1032" s="82"/>
      <c r="T1032" s="31">
        <f t="shared" ref="T1032:T1036" si="592">SUMIF(S1032,"Y",I1032)</f>
        <v>0</v>
      </c>
      <c r="U1032" s="364"/>
      <c r="V1032" s="364"/>
      <c r="W1032" s="82"/>
      <c r="X1032" s="85">
        <f t="shared" ref="X1032:X1036" si="593">T1032*W1032</f>
        <v>0</v>
      </c>
      <c r="Z1032" s="31"/>
      <c r="AA1032" s="85">
        <f t="shared" ref="AA1032:AA1036" si="594">SUMIF(Z1032,"Y",K1032)*W1032</f>
        <v>0</v>
      </c>
      <c r="AB1032" s="85"/>
      <c r="AC1032" s="31">
        <f t="shared" ref="AC1032:AC1036" si="595">(I1032-AA1032)*COUNTIF(AK1032:AT1032,"L")</f>
        <v>0</v>
      </c>
      <c r="AD1032" s="31"/>
      <c r="AE1032" s="85"/>
      <c r="AF1032" s="85">
        <f>IFERROR(COUNTIF(AK799:AT799,"S")/(COUNTIF(AK799:AT799,"V")+COUNTIF(AK799:AT799,"S")),0)</f>
        <v>0</v>
      </c>
      <c r="AG1032" s="31">
        <f t="shared" ref="AG1032:AG1036" si="596">(X1032-AA1032-AC1032)*AF1032</f>
        <v>0</v>
      </c>
      <c r="AH1032" s="31"/>
      <c r="AI1032" s="31">
        <f t="shared" ref="AI1032:AI1036" si="597">COUNTIF(AK1032:AT1032,"V")</f>
        <v>0</v>
      </c>
      <c r="AJ1032" s="85">
        <f t="shared" ref="AJ1032:AJ1036" si="598">X1032-AA1032-AC1032-AG1032</f>
        <v>0</v>
      </c>
      <c r="AK1032" s="85"/>
      <c r="AL1032" s="85"/>
      <c r="AM1032" s="85"/>
      <c r="AN1032" s="85"/>
      <c r="AO1032" s="85"/>
      <c r="AP1032" s="85"/>
      <c r="AQ1032" s="85"/>
      <c r="AR1032" s="85"/>
      <c r="AS1032" s="85"/>
      <c r="AT1032" s="85"/>
      <c r="AU1032" s="85"/>
      <c r="AV1032" s="31"/>
      <c r="AW1032" s="31"/>
    </row>
    <row r="1033" spans="2:49" s="154" customFormat="1" ht="13" outlineLevel="1">
      <c r="B1033" s="464"/>
      <c r="C1033" s="467"/>
      <c r="D1033" s="311" t="s">
        <v>2779</v>
      </c>
      <c r="E1033" s="470"/>
      <c r="F1033" s="473"/>
      <c r="G1033" s="369" t="s">
        <v>1395</v>
      </c>
      <c r="H1033" s="54" t="s">
        <v>13</v>
      </c>
      <c r="I1033" s="81">
        <v>12</v>
      </c>
      <c r="J1033" s="81">
        <v>18</v>
      </c>
      <c r="K1033" s="108">
        <v>0</v>
      </c>
      <c r="L1033" s="173"/>
      <c r="M1033" s="173"/>
      <c r="N1033" s="173"/>
      <c r="O1033" s="337"/>
      <c r="P1033" s="173"/>
      <c r="Q1033" s="173"/>
      <c r="R1033" s="369" t="s">
        <v>1280</v>
      </c>
      <c r="S1033" s="82"/>
      <c r="T1033" s="31">
        <f t="shared" si="592"/>
        <v>0</v>
      </c>
      <c r="U1033" s="364"/>
      <c r="V1033" s="364"/>
      <c r="W1033" s="82"/>
      <c r="X1033" s="85">
        <f t="shared" si="593"/>
        <v>0</v>
      </c>
      <c r="Z1033" s="31"/>
      <c r="AA1033" s="85">
        <f t="shared" si="594"/>
        <v>0</v>
      </c>
      <c r="AB1033" s="85"/>
      <c r="AC1033" s="31">
        <f t="shared" si="595"/>
        <v>0</v>
      </c>
      <c r="AD1033" s="31"/>
      <c r="AE1033" s="85"/>
      <c r="AF1033" s="85">
        <f>IFERROR(COUNTIF(AK800:AT800,"S")/(COUNTIF(AK800:AT800,"V")+COUNTIF(AK800:AT800,"S")),0)</f>
        <v>0</v>
      </c>
      <c r="AG1033" s="31">
        <f t="shared" si="596"/>
        <v>0</v>
      </c>
      <c r="AH1033" s="31"/>
      <c r="AI1033" s="31">
        <f t="shared" si="597"/>
        <v>0</v>
      </c>
      <c r="AJ1033" s="85">
        <f t="shared" si="598"/>
        <v>0</v>
      </c>
      <c r="AK1033" s="85"/>
      <c r="AL1033" s="85"/>
      <c r="AM1033" s="85"/>
      <c r="AN1033" s="85"/>
      <c r="AO1033" s="85"/>
      <c r="AP1033" s="85"/>
      <c r="AQ1033" s="85"/>
      <c r="AR1033" s="85"/>
      <c r="AS1033" s="85"/>
      <c r="AT1033" s="85"/>
      <c r="AU1033" s="85"/>
      <c r="AV1033" s="31"/>
      <c r="AW1033" s="31"/>
    </row>
    <row r="1034" spans="2:49" s="154" customFormat="1" ht="13" outlineLevel="1">
      <c r="B1034" s="464"/>
      <c r="C1034" s="467"/>
      <c r="D1034" s="311" t="s">
        <v>2780</v>
      </c>
      <c r="E1034" s="470"/>
      <c r="F1034" s="473"/>
      <c r="G1034" s="369" t="s">
        <v>1395</v>
      </c>
      <c r="H1034" s="54" t="s">
        <v>13</v>
      </c>
      <c r="I1034" s="81">
        <v>12</v>
      </c>
      <c r="J1034" s="81">
        <v>18</v>
      </c>
      <c r="K1034" s="108">
        <v>0</v>
      </c>
      <c r="L1034" s="173"/>
      <c r="M1034" s="173"/>
      <c r="N1034" s="173"/>
      <c r="O1034" s="337"/>
      <c r="P1034" s="173"/>
      <c r="Q1034" s="173"/>
      <c r="R1034" s="369" t="s">
        <v>1280</v>
      </c>
      <c r="S1034" s="82"/>
      <c r="T1034" s="31">
        <f t="shared" si="592"/>
        <v>0</v>
      </c>
      <c r="U1034" s="364"/>
      <c r="V1034" s="364"/>
      <c r="W1034" s="82"/>
      <c r="X1034" s="85">
        <f t="shared" si="593"/>
        <v>0</v>
      </c>
      <c r="Z1034" s="31"/>
      <c r="AA1034" s="85">
        <f t="shared" si="594"/>
        <v>0</v>
      </c>
      <c r="AB1034" s="85"/>
      <c r="AC1034" s="31">
        <f t="shared" si="595"/>
        <v>0</v>
      </c>
      <c r="AD1034" s="31"/>
      <c r="AE1034" s="85"/>
      <c r="AF1034" s="85">
        <f>IFERROR(COUNTIF(AK799:AT799,"S")/(COUNTIF(AK799:AT799,"V")+COUNTIF(AK799:AT799,"S")),0)</f>
        <v>0</v>
      </c>
      <c r="AG1034" s="31">
        <f t="shared" si="596"/>
        <v>0</v>
      </c>
      <c r="AH1034" s="31"/>
      <c r="AI1034" s="31">
        <f t="shared" si="597"/>
        <v>0</v>
      </c>
      <c r="AJ1034" s="85">
        <f t="shared" si="598"/>
        <v>0</v>
      </c>
      <c r="AK1034" s="85"/>
      <c r="AL1034" s="85"/>
      <c r="AM1034" s="85"/>
      <c r="AN1034" s="85"/>
      <c r="AO1034" s="85"/>
      <c r="AP1034" s="85"/>
      <c r="AQ1034" s="85"/>
      <c r="AR1034" s="85"/>
      <c r="AS1034" s="85"/>
      <c r="AT1034" s="85"/>
      <c r="AU1034" s="85"/>
      <c r="AV1034" s="31"/>
      <c r="AW1034" s="31"/>
    </row>
    <row r="1035" spans="2:49" s="154" customFormat="1" ht="13" outlineLevel="1">
      <c r="B1035" s="464"/>
      <c r="C1035" s="467"/>
      <c r="D1035" s="311" t="s">
        <v>2781</v>
      </c>
      <c r="E1035" s="470"/>
      <c r="F1035" s="473"/>
      <c r="G1035" s="369" t="s">
        <v>1395</v>
      </c>
      <c r="H1035" s="54" t="s">
        <v>13</v>
      </c>
      <c r="I1035" s="81">
        <v>12</v>
      </c>
      <c r="J1035" s="81">
        <v>18</v>
      </c>
      <c r="K1035" s="108">
        <v>0</v>
      </c>
      <c r="L1035" s="173"/>
      <c r="M1035" s="173"/>
      <c r="N1035" s="173"/>
      <c r="O1035" s="337"/>
      <c r="P1035" s="173"/>
      <c r="Q1035" s="173"/>
      <c r="R1035" s="369" t="s">
        <v>1280</v>
      </c>
      <c r="S1035" s="82"/>
      <c r="T1035" s="31">
        <f t="shared" si="592"/>
        <v>0</v>
      </c>
      <c r="U1035" s="364"/>
      <c r="V1035" s="364"/>
      <c r="W1035" s="82"/>
      <c r="X1035" s="85">
        <f t="shared" si="593"/>
        <v>0</v>
      </c>
      <c r="Z1035" s="31"/>
      <c r="AA1035" s="85">
        <f t="shared" si="594"/>
        <v>0</v>
      </c>
      <c r="AB1035" s="85"/>
      <c r="AC1035" s="31">
        <f t="shared" si="595"/>
        <v>0</v>
      </c>
      <c r="AD1035" s="31"/>
      <c r="AE1035" s="85"/>
      <c r="AF1035" s="85">
        <f>IFERROR(COUNTIF(AK800:AT800,"S")/(COUNTIF(AK800:AT800,"V")+COUNTIF(AK800:AT800,"S")),0)</f>
        <v>0</v>
      </c>
      <c r="AG1035" s="31">
        <f t="shared" si="596"/>
        <v>0</v>
      </c>
      <c r="AH1035" s="31"/>
      <c r="AI1035" s="31">
        <f t="shared" si="597"/>
        <v>0</v>
      </c>
      <c r="AJ1035" s="85">
        <f t="shared" si="598"/>
        <v>0</v>
      </c>
      <c r="AK1035" s="85"/>
      <c r="AL1035" s="85"/>
      <c r="AM1035" s="85"/>
      <c r="AN1035" s="85"/>
      <c r="AO1035" s="85"/>
      <c r="AP1035" s="85"/>
      <c r="AQ1035" s="85"/>
      <c r="AR1035" s="85"/>
      <c r="AS1035" s="85"/>
      <c r="AT1035" s="85"/>
      <c r="AU1035" s="85"/>
      <c r="AV1035" s="31"/>
      <c r="AW1035" s="31"/>
    </row>
    <row r="1036" spans="2:49" s="154" customFormat="1" ht="13" outlineLevel="1">
      <c r="B1036" s="464"/>
      <c r="C1036" s="467"/>
      <c r="D1036" s="311" t="s">
        <v>2782</v>
      </c>
      <c r="E1036" s="470"/>
      <c r="F1036" s="473"/>
      <c r="G1036" s="369" t="s">
        <v>1395</v>
      </c>
      <c r="H1036" s="54" t="s">
        <v>13</v>
      </c>
      <c r="I1036" s="81">
        <v>12</v>
      </c>
      <c r="J1036" s="81">
        <v>18</v>
      </c>
      <c r="K1036" s="108">
        <v>0</v>
      </c>
      <c r="L1036" s="173"/>
      <c r="M1036" s="173"/>
      <c r="N1036" s="173"/>
      <c r="O1036" s="337"/>
      <c r="P1036" s="173"/>
      <c r="Q1036" s="173"/>
      <c r="R1036" s="369" t="s">
        <v>1280</v>
      </c>
      <c r="S1036" s="82"/>
      <c r="T1036" s="31">
        <f t="shared" si="592"/>
        <v>0</v>
      </c>
      <c r="U1036" s="364"/>
      <c r="V1036" s="364"/>
      <c r="W1036" s="82"/>
      <c r="X1036" s="85">
        <f t="shared" si="593"/>
        <v>0</v>
      </c>
      <c r="Z1036" s="31"/>
      <c r="AA1036" s="85">
        <f t="shared" si="594"/>
        <v>0</v>
      </c>
      <c r="AB1036" s="85"/>
      <c r="AC1036" s="31">
        <f t="shared" si="595"/>
        <v>0</v>
      </c>
      <c r="AD1036" s="31"/>
      <c r="AE1036" s="85"/>
      <c r="AF1036" s="85">
        <f>IFERROR(COUNTIF(AK800:AT800,"S")/(COUNTIF(AK800:AT800,"V")+COUNTIF(AK800:AT800,"S")),0)</f>
        <v>0</v>
      </c>
      <c r="AG1036" s="31">
        <f t="shared" si="596"/>
        <v>0</v>
      </c>
      <c r="AH1036" s="31"/>
      <c r="AI1036" s="31">
        <f t="shared" si="597"/>
        <v>0</v>
      </c>
      <c r="AJ1036" s="85">
        <f t="shared" si="598"/>
        <v>0</v>
      </c>
      <c r="AK1036" s="85"/>
      <c r="AL1036" s="85"/>
      <c r="AM1036" s="85"/>
      <c r="AN1036" s="85"/>
      <c r="AO1036" s="85"/>
      <c r="AP1036" s="85"/>
      <c r="AQ1036" s="85"/>
      <c r="AR1036" s="85"/>
      <c r="AS1036" s="85"/>
      <c r="AT1036" s="85"/>
      <c r="AU1036" s="85"/>
      <c r="AV1036" s="31"/>
      <c r="AW1036" s="31"/>
    </row>
    <row r="1037" spans="2:49" s="154" customFormat="1" ht="13" outlineLevel="1">
      <c r="B1037" s="464"/>
      <c r="C1037" s="467"/>
      <c r="D1037" s="311" t="s">
        <v>2783</v>
      </c>
      <c r="E1037" s="470"/>
      <c r="F1037" s="473"/>
      <c r="G1037" s="369" t="s">
        <v>1395</v>
      </c>
      <c r="H1037" s="54" t="s">
        <v>13</v>
      </c>
      <c r="I1037" s="81">
        <v>5</v>
      </c>
      <c r="J1037" s="81">
        <v>6</v>
      </c>
      <c r="K1037" s="108">
        <v>0</v>
      </c>
      <c r="L1037" s="173"/>
      <c r="M1037" s="173"/>
      <c r="N1037" s="173"/>
      <c r="O1037" s="337"/>
      <c r="P1037" s="173"/>
      <c r="Q1037" s="173"/>
      <c r="R1037" s="369" t="s">
        <v>1280</v>
      </c>
      <c r="S1037" s="82"/>
      <c r="T1037" s="31">
        <f t="shared" si="583"/>
        <v>0</v>
      </c>
      <c r="U1037" s="364"/>
      <c r="V1037" s="364"/>
      <c r="W1037" s="82"/>
      <c r="X1037" s="85">
        <f t="shared" si="576"/>
        <v>0</v>
      </c>
      <c r="Z1037" s="31"/>
      <c r="AA1037" s="85">
        <f t="shared" si="577"/>
        <v>0</v>
      </c>
      <c r="AB1037" s="85"/>
      <c r="AC1037" s="31">
        <f t="shared" si="578"/>
        <v>0</v>
      </c>
      <c r="AD1037" s="31"/>
      <c r="AE1037" s="85"/>
      <c r="AF1037" s="85">
        <f>IFERROR(COUNTIF(AK801:AT801,"S")/(COUNTIF(AK801:AT801,"V")+COUNTIF(AK801:AT801,"S")),0)</f>
        <v>0</v>
      </c>
      <c r="AG1037" s="31">
        <f t="shared" si="580"/>
        <v>0</v>
      </c>
      <c r="AH1037" s="31"/>
      <c r="AI1037" s="31">
        <f t="shared" si="581"/>
        <v>0</v>
      </c>
      <c r="AJ1037" s="85">
        <f t="shared" si="582"/>
        <v>0</v>
      </c>
      <c r="AK1037" s="85"/>
      <c r="AL1037" s="85"/>
      <c r="AM1037" s="85"/>
      <c r="AN1037" s="85"/>
      <c r="AO1037" s="85"/>
      <c r="AP1037" s="85"/>
      <c r="AQ1037" s="85"/>
      <c r="AR1037" s="85"/>
      <c r="AS1037" s="85"/>
      <c r="AT1037" s="85"/>
      <c r="AU1037" s="85"/>
      <c r="AV1037" s="31"/>
      <c r="AW1037" s="31"/>
    </row>
    <row r="1038" spans="2:49" s="154" customFormat="1" ht="13" outlineLevel="1">
      <c r="B1038" s="464"/>
      <c r="C1038" s="467"/>
      <c r="D1038" s="311" t="s">
        <v>2784</v>
      </c>
      <c r="E1038" s="470"/>
      <c r="F1038" s="473"/>
      <c r="G1038" s="369" t="s">
        <v>1395</v>
      </c>
      <c r="H1038" s="54" t="s">
        <v>13</v>
      </c>
      <c r="I1038" s="81">
        <v>10</v>
      </c>
      <c r="J1038" s="81">
        <v>35</v>
      </c>
      <c r="K1038" s="108">
        <v>0</v>
      </c>
      <c r="L1038" s="173"/>
      <c r="M1038" s="173"/>
      <c r="N1038" s="173"/>
      <c r="O1038" s="337"/>
      <c r="P1038" s="173"/>
      <c r="Q1038" s="173"/>
      <c r="R1038" s="369" t="s">
        <v>1280</v>
      </c>
      <c r="S1038" s="82"/>
      <c r="T1038" s="31">
        <f t="shared" ref="T1038:T1039" si="599">SUMIF(S1038,"Y",I1038)</f>
        <v>0</v>
      </c>
      <c r="U1038" s="364"/>
      <c r="V1038" s="364"/>
      <c r="W1038" s="82"/>
      <c r="X1038" s="85">
        <f t="shared" ref="X1038:X1039" si="600">T1038*W1038</f>
        <v>0</v>
      </c>
      <c r="Z1038" s="31"/>
      <c r="AA1038" s="85">
        <f t="shared" ref="AA1038:AA1039" si="601">SUMIF(Z1038,"Y",K1038)*W1038</f>
        <v>0</v>
      </c>
      <c r="AB1038" s="85"/>
      <c r="AC1038" s="31">
        <f t="shared" ref="AC1038:AC1039" si="602">(I1038-AA1038)*COUNTIF(AK1038:AT1038,"L")</f>
        <v>0</v>
      </c>
      <c r="AD1038" s="31"/>
      <c r="AE1038" s="85"/>
      <c r="AF1038" s="85">
        <f>IFERROR(COUNTIF(AK799:AT799,"S")/(COUNTIF(AK799:AT799,"V")+COUNTIF(AK799:AT799,"S")),0)</f>
        <v>0</v>
      </c>
      <c r="AG1038" s="31">
        <f t="shared" ref="AG1038:AG1039" si="603">(X1038-AA1038-AC1038)*AF1038</f>
        <v>0</v>
      </c>
      <c r="AH1038" s="31"/>
      <c r="AI1038" s="31">
        <f t="shared" ref="AI1038:AI1039" si="604">COUNTIF(AK1038:AT1038,"V")</f>
        <v>0</v>
      </c>
      <c r="AJ1038" s="85">
        <f t="shared" ref="AJ1038:AJ1039" si="605">X1038-AA1038-AC1038-AG1038</f>
        <v>0</v>
      </c>
      <c r="AK1038" s="85"/>
      <c r="AL1038" s="85"/>
      <c r="AM1038" s="85"/>
      <c r="AN1038" s="85"/>
      <c r="AO1038" s="85"/>
      <c r="AP1038" s="85"/>
      <c r="AQ1038" s="85"/>
      <c r="AR1038" s="85"/>
      <c r="AS1038" s="85"/>
      <c r="AT1038" s="85"/>
      <c r="AU1038" s="85"/>
      <c r="AV1038" s="31"/>
      <c r="AW1038" s="31"/>
    </row>
    <row r="1039" spans="2:49" s="154" customFormat="1" ht="13" outlineLevel="1">
      <c r="B1039" s="464"/>
      <c r="C1039" s="467"/>
      <c r="D1039" s="311" t="s">
        <v>2785</v>
      </c>
      <c r="E1039" s="470"/>
      <c r="F1039" s="473"/>
      <c r="G1039" s="369" t="s">
        <v>1395</v>
      </c>
      <c r="H1039" s="54" t="s">
        <v>13</v>
      </c>
      <c r="I1039" s="81">
        <v>5</v>
      </c>
      <c r="J1039" s="81">
        <v>25</v>
      </c>
      <c r="K1039" s="108">
        <v>0</v>
      </c>
      <c r="L1039" s="173"/>
      <c r="M1039" s="173"/>
      <c r="N1039" s="173"/>
      <c r="O1039" s="337"/>
      <c r="P1039" s="173"/>
      <c r="Q1039" s="173"/>
      <c r="R1039" s="369" t="s">
        <v>1280</v>
      </c>
      <c r="S1039" s="82"/>
      <c r="T1039" s="31">
        <f t="shared" si="599"/>
        <v>0</v>
      </c>
      <c r="U1039" s="364"/>
      <c r="V1039" s="364"/>
      <c r="W1039" s="82"/>
      <c r="X1039" s="85">
        <f t="shared" si="600"/>
        <v>0</v>
      </c>
      <c r="Z1039" s="31"/>
      <c r="AA1039" s="85">
        <f t="shared" si="601"/>
        <v>0</v>
      </c>
      <c r="AB1039" s="85"/>
      <c r="AC1039" s="31">
        <f t="shared" si="602"/>
        <v>0</v>
      </c>
      <c r="AD1039" s="31"/>
      <c r="AE1039" s="85"/>
      <c r="AF1039" s="85">
        <f>IFERROR(COUNTIF(AK800:AT800,"S")/(COUNTIF(AK800:AT800,"V")+COUNTIF(AK800:AT800,"S")),0)</f>
        <v>0</v>
      </c>
      <c r="AG1039" s="31">
        <f t="shared" si="603"/>
        <v>0</v>
      </c>
      <c r="AH1039" s="31"/>
      <c r="AI1039" s="31">
        <f t="shared" si="604"/>
        <v>0</v>
      </c>
      <c r="AJ1039" s="85">
        <f t="shared" si="605"/>
        <v>0</v>
      </c>
      <c r="AK1039" s="85"/>
      <c r="AL1039" s="85"/>
      <c r="AM1039" s="85"/>
      <c r="AN1039" s="85"/>
      <c r="AO1039" s="85"/>
      <c r="AP1039" s="85"/>
      <c r="AQ1039" s="85"/>
      <c r="AR1039" s="85"/>
      <c r="AS1039" s="85"/>
      <c r="AT1039" s="85"/>
      <c r="AU1039" s="85"/>
      <c r="AV1039" s="31"/>
      <c r="AW1039" s="31"/>
    </row>
    <row r="1040" spans="2:49" s="154" customFormat="1" ht="13" outlineLevel="1">
      <c r="B1040" s="464"/>
      <c r="C1040" s="467"/>
      <c r="D1040" s="311" t="s">
        <v>2786</v>
      </c>
      <c r="E1040" s="470"/>
      <c r="F1040" s="473"/>
      <c r="G1040" s="369" t="s">
        <v>1395</v>
      </c>
      <c r="H1040" s="54" t="s">
        <v>13</v>
      </c>
      <c r="I1040" s="81">
        <v>10</v>
      </c>
      <c r="J1040" s="81">
        <v>20</v>
      </c>
      <c r="K1040" s="108">
        <v>0</v>
      </c>
      <c r="L1040" s="173"/>
      <c r="M1040" s="173"/>
      <c r="N1040" s="173"/>
      <c r="O1040" s="337"/>
      <c r="P1040" s="173"/>
      <c r="Q1040" s="173"/>
      <c r="R1040" s="369" t="s">
        <v>1280</v>
      </c>
      <c r="S1040" s="82"/>
      <c r="T1040" s="31">
        <f t="shared" si="583"/>
        <v>0</v>
      </c>
      <c r="U1040" s="364"/>
      <c r="V1040" s="364"/>
      <c r="W1040" s="82"/>
      <c r="X1040" s="85">
        <f t="shared" si="576"/>
        <v>0</v>
      </c>
      <c r="Z1040" s="31"/>
      <c r="AA1040" s="85">
        <f t="shared" si="577"/>
        <v>0</v>
      </c>
      <c r="AB1040" s="85"/>
      <c r="AC1040" s="31">
        <f t="shared" si="578"/>
        <v>0</v>
      </c>
      <c r="AD1040" s="31"/>
      <c r="AE1040" s="85"/>
      <c r="AF1040" s="85">
        <f>IFERROR(COUNTIF(AK801:AT801,"S")/(COUNTIF(AK801:AT801,"V")+COUNTIF(AK801:AT801,"S")),0)</f>
        <v>0</v>
      </c>
      <c r="AG1040" s="31">
        <f t="shared" si="580"/>
        <v>0</v>
      </c>
      <c r="AH1040" s="31"/>
      <c r="AI1040" s="31">
        <f t="shared" si="581"/>
        <v>0</v>
      </c>
      <c r="AJ1040" s="85">
        <f t="shared" si="582"/>
        <v>0</v>
      </c>
      <c r="AK1040" s="85"/>
      <c r="AL1040" s="85"/>
      <c r="AM1040" s="85"/>
      <c r="AN1040" s="85"/>
      <c r="AO1040" s="85"/>
      <c r="AP1040" s="85"/>
      <c r="AQ1040" s="85"/>
      <c r="AR1040" s="85"/>
      <c r="AS1040" s="85"/>
      <c r="AT1040" s="85"/>
      <c r="AU1040" s="85"/>
      <c r="AV1040" s="31"/>
      <c r="AW1040" s="31"/>
    </row>
    <row r="1041" spans="2:49" s="154" customFormat="1" ht="13" outlineLevel="1">
      <c r="B1041" s="464"/>
      <c r="C1041" s="467"/>
      <c r="D1041" s="311" t="s">
        <v>2787</v>
      </c>
      <c r="E1041" s="470"/>
      <c r="F1041" s="473"/>
      <c r="G1041" s="369" t="s">
        <v>1395</v>
      </c>
      <c r="H1041" s="54" t="s">
        <v>13</v>
      </c>
      <c r="I1041" s="81">
        <v>10</v>
      </c>
      <c r="J1041" s="81">
        <v>70</v>
      </c>
      <c r="K1041" s="108">
        <v>0</v>
      </c>
      <c r="L1041" s="173"/>
      <c r="M1041" s="173"/>
      <c r="N1041" s="173"/>
      <c r="O1041" s="337"/>
      <c r="P1041" s="173"/>
      <c r="Q1041" s="173"/>
      <c r="R1041" s="369" t="s">
        <v>1280</v>
      </c>
      <c r="S1041" s="82"/>
      <c r="T1041" s="31">
        <f t="shared" ref="T1041:T1042" si="606">SUMIF(S1041,"Y",I1041)</f>
        <v>0</v>
      </c>
      <c r="U1041" s="364"/>
      <c r="V1041" s="364"/>
      <c r="W1041" s="82"/>
      <c r="X1041" s="85">
        <f t="shared" ref="X1041:X1042" si="607">T1041*W1041</f>
        <v>0</v>
      </c>
      <c r="Z1041" s="31"/>
      <c r="AA1041" s="85">
        <f t="shared" ref="AA1041:AA1042" si="608">SUMIF(Z1041,"Y",K1041)*W1041</f>
        <v>0</v>
      </c>
      <c r="AB1041" s="85"/>
      <c r="AC1041" s="31">
        <f t="shared" ref="AC1041:AC1042" si="609">(I1041-AA1041)*COUNTIF(AK1041:AT1041,"L")</f>
        <v>0</v>
      </c>
      <c r="AD1041" s="31"/>
      <c r="AE1041" s="85"/>
      <c r="AF1041" s="85">
        <f>IFERROR(COUNTIF(AK799:AT799,"S")/(COUNTIF(AK799:AT799,"V")+COUNTIF(AK799:AT799,"S")),0)</f>
        <v>0</v>
      </c>
      <c r="AG1041" s="31">
        <f t="shared" ref="AG1041:AG1042" si="610">(X1041-AA1041-AC1041)*AF1041</f>
        <v>0</v>
      </c>
      <c r="AH1041" s="31"/>
      <c r="AI1041" s="31">
        <f t="shared" ref="AI1041:AI1042" si="611">COUNTIF(AK1041:AT1041,"V")</f>
        <v>0</v>
      </c>
      <c r="AJ1041" s="85">
        <f t="shared" ref="AJ1041:AJ1042" si="612">X1041-AA1041-AC1041-AG1041</f>
        <v>0</v>
      </c>
      <c r="AK1041" s="85"/>
      <c r="AL1041" s="85"/>
      <c r="AM1041" s="85"/>
      <c r="AN1041" s="85"/>
      <c r="AO1041" s="85"/>
      <c r="AP1041" s="85"/>
      <c r="AQ1041" s="85"/>
      <c r="AR1041" s="85"/>
      <c r="AS1041" s="85"/>
      <c r="AT1041" s="85"/>
      <c r="AU1041" s="85"/>
      <c r="AV1041" s="31"/>
      <c r="AW1041" s="31"/>
    </row>
    <row r="1042" spans="2:49" s="154" customFormat="1" ht="13" outlineLevel="1">
      <c r="B1042" s="464"/>
      <c r="C1042" s="467"/>
      <c r="D1042" s="311" t="s">
        <v>2788</v>
      </c>
      <c r="E1042" s="470"/>
      <c r="F1042" s="473"/>
      <c r="G1042" s="369" t="s">
        <v>1395</v>
      </c>
      <c r="H1042" s="54" t="s">
        <v>13</v>
      </c>
      <c r="I1042" s="81">
        <v>90</v>
      </c>
      <c r="J1042" s="81">
        <v>100</v>
      </c>
      <c r="K1042" s="108">
        <v>0</v>
      </c>
      <c r="L1042" s="173"/>
      <c r="M1042" s="173"/>
      <c r="N1042" s="173"/>
      <c r="O1042" s="337"/>
      <c r="P1042" s="173"/>
      <c r="Q1042" s="173"/>
      <c r="R1042" s="369" t="s">
        <v>1280</v>
      </c>
      <c r="S1042" s="82"/>
      <c r="T1042" s="31">
        <f t="shared" si="606"/>
        <v>0</v>
      </c>
      <c r="U1042" s="364"/>
      <c r="V1042" s="364"/>
      <c r="W1042" s="82"/>
      <c r="X1042" s="85">
        <f t="shared" si="607"/>
        <v>0</v>
      </c>
      <c r="Z1042" s="31"/>
      <c r="AA1042" s="85">
        <f t="shared" si="608"/>
        <v>0</v>
      </c>
      <c r="AB1042" s="85"/>
      <c r="AC1042" s="31">
        <f t="shared" si="609"/>
        <v>0</v>
      </c>
      <c r="AD1042" s="31"/>
      <c r="AE1042" s="85"/>
      <c r="AF1042" s="85">
        <f>IFERROR(COUNTIF(AK800:AT800,"S")/(COUNTIF(AK800:AT800,"V")+COUNTIF(AK800:AT800,"S")),0)</f>
        <v>0</v>
      </c>
      <c r="AG1042" s="31">
        <f t="shared" si="610"/>
        <v>0</v>
      </c>
      <c r="AH1042" s="31"/>
      <c r="AI1042" s="31">
        <f t="shared" si="611"/>
        <v>0</v>
      </c>
      <c r="AJ1042" s="85">
        <f t="shared" si="612"/>
        <v>0</v>
      </c>
      <c r="AK1042" s="85"/>
      <c r="AL1042" s="85"/>
      <c r="AM1042" s="85"/>
      <c r="AN1042" s="85"/>
      <c r="AO1042" s="85"/>
      <c r="AP1042" s="85"/>
      <c r="AQ1042" s="85"/>
      <c r="AR1042" s="85"/>
      <c r="AS1042" s="85"/>
      <c r="AT1042" s="85"/>
      <c r="AU1042" s="85"/>
      <c r="AV1042" s="31"/>
      <c r="AW1042" s="31"/>
    </row>
    <row r="1043" spans="2:49" s="154" customFormat="1" ht="13" outlineLevel="1">
      <c r="B1043" s="464"/>
      <c r="C1043" s="467"/>
      <c r="D1043" s="311" t="s">
        <v>2789</v>
      </c>
      <c r="E1043" s="470"/>
      <c r="F1043" s="473"/>
      <c r="G1043" s="369" t="s">
        <v>1395</v>
      </c>
      <c r="H1043" s="54" t="s">
        <v>13</v>
      </c>
      <c r="I1043" s="81">
        <v>15</v>
      </c>
      <c r="J1043" s="81">
        <v>15</v>
      </c>
      <c r="K1043" s="108">
        <v>0</v>
      </c>
      <c r="L1043" s="173"/>
      <c r="M1043" s="173"/>
      <c r="N1043" s="173"/>
      <c r="O1043" s="337"/>
      <c r="P1043" s="173"/>
      <c r="Q1043" s="173"/>
      <c r="R1043" s="369" t="s">
        <v>1280</v>
      </c>
      <c r="S1043" s="82"/>
      <c r="T1043" s="31">
        <f t="shared" si="583"/>
        <v>0</v>
      </c>
      <c r="U1043" s="364"/>
      <c r="V1043" s="364"/>
      <c r="W1043" s="82"/>
      <c r="X1043" s="85">
        <f t="shared" si="576"/>
        <v>0</v>
      </c>
      <c r="Z1043" s="31"/>
      <c r="AA1043" s="85">
        <f t="shared" si="577"/>
        <v>0</v>
      </c>
      <c r="AB1043" s="85"/>
      <c r="AC1043" s="31">
        <f t="shared" si="578"/>
        <v>0</v>
      </c>
      <c r="AD1043" s="31"/>
      <c r="AE1043" s="85"/>
      <c r="AF1043" s="85">
        <f>IFERROR(COUNTIF(AK801:AT801,"S")/(COUNTIF(AK801:AT801,"V")+COUNTIF(AK801:AT801,"S")),0)</f>
        <v>0</v>
      </c>
      <c r="AG1043" s="31">
        <f t="shared" si="580"/>
        <v>0</v>
      </c>
      <c r="AH1043" s="31"/>
      <c r="AI1043" s="31">
        <f t="shared" si="581"/>
        <v>0</v>
      </c>
      <c r="AJ1043" s="85">
        <f t="shared" si="582"/>
        <v>0</v>
      </c>
      <c r="AK1043" s="85"/>
      <c r="AL1043" s="85"/>
      <c r="AM1043" s="85"/>
      <c r="AN1043" s="85"/>
      <c r="AO1043" s="85"/>
      <c r="AP1043" s="85"/>
      <c r="AQ1043" s="85"/>
      <c r="AR1043" s="85"/>
      <c r="AS1043" s="85"/>
      <c r="AT1043" s="85"/>
      <c r="AU1043" s="85"/>
      <c r="AV1043" s="31"/>
      <c r="AW1043" s="31"/>
    </row>
    <row r="1044" spans="2:49" s="154" customFormat="1" ht="13" outlineLevel="1">
      <c r="B1044" s="464"/>
      <c r="C1044" s="467"/>
      <c r="D1044" s="311" t="s">
        <v>2790</v>
      </c>
      <c r="E1044" s="470"/>
      <c r="F1044" s="473"/>
      <c r="G1044" s="369" t="s">
        <v>1395</v>
      </c>
      <c r="H1044" s="54" t="s">
        <v>13</v>
      </c>
      <c r="I1044" s="81">
        <v>180</v>
      </c>
      <c r="J1044" s="81">
        <v>1140</v>
      </c>
      <c r="K1044" s="108">
        <v>0</v>
      </c>
      <c r="L1044" s="173"/>
      <c r="M1044" s="173"/>
      <c r="N1044" s="173"/>
      <c r="O1044" s="337"/>
      <c r="P1044" s="173"/>
      <c r="Q1044" s="173"/>
      <c r="R1044" s="369" t="s">
        <v>1280</v>
      </c>
      <c r="S1044" s="82"/>
      <c r="T1044" s="31">
        <f t="shared" si="583"/>
        <v>0</v>
      </c>
      <c r="U1044" s="364"/>
      <c r="V1044" s="364"/>
      <c r="W1044" s="82"/>
      <c r="X1044" s="85">
        <f t="shared" si="576"/>
        <v>0</v>
      </c>
      <c r="Z1044" s="31"/>
      <c r="AA1044" s="85">
        <f t="shared" si="577"/>
        <v>0</v>
      </c>
      <c r="AB1044" s="85"/>
      <c r="AC1044" s="31">
        <f t="shared" si="578"/>
        <v>0</v>
      </c>
      <c r="AD1044" s="31"/>
      <c r="AE1044" s="85"/>
      <c r="AF1044" s="85">
        <f>IFERROR(COUNTIF(AK801:AT801,"S")/(COUNTIF(AK801:AT801,"V")+COUNTIF(AK801:AT801,"S")),0)</f>
        <v>0</v>
      </c>
      <c r="AG1044" s="31">
        <f t="shared" si="580"/>
        <v>0</v>
      </c>
      <c r="AH1044" s="31"/>
      <c r="AI1044" s="31">
        <f t="shared" si="581"/>
        <v>0</v>
      </c>
      <c r="AJ1044" s="85">
        <f t="shared" si="582"/>
        <v>0</v>
      </c>
      <c r="AK1044" s="85"/>
      <c r="AL1044" s="85"/>
      <c r="AM1044" s="85"/>
      <c r="AN1044" s="85"/>
      <c r="AO1044" s="85"/>
      <c r="AP1044" s="85"/>
      <c r="AQ1044" s="85"/>
      <c r="AR1044" s="85"/>
      <c r="AS1044" s="85"/>
      <c r="AT1044" s="85"/>
      <c r="AU1044" s="85"/>
      <c r="AV1044" s="31"/>
      <c r="AW1044" s="31"/>
    </row>
    <row r="1045" spans="2:49" s="154" customFormat="1" ht="13" outlineLevel="1">
      <c r="B1045" s="465"/>
      <c r="C1045" s="468"/>
      <c r="D1045" s="311" t="s">
        <v>2791</v>
      </c>
      <c r="E1045" s="471"/>
      <c r="F1045" s="474"/>
      <c r="G1045" s="369" t="s">
        <v>1395</v>
      </c>
      <c r="H1045" s="54" t="s">
        <v>13</v>
      </c>
      <c r="I1045" s="81">
        <v>180</v>
      </c>
      <c r="J1045" s="81">
        <v>1140</v>
      </c>
      <c r="K1045" s="108">
        <v>0</v>
      </c>
      <c r="L1045" s="173"/>
      <c r="M1045" s="173"/>
      <c r="N1045" s="173"/>
      <c r="O1045" s="337"/>
      <c r="P1045" s="173"/>
      <c r="Q1045" s="173"/>
      <c r="R1045" s="369" t="s">
        <v>1280</v>
      </c>
      <c r="S1045" s="82"/>
      <c r="T1045" s="31">
        <f t="shared" ref="T1045" si="613">SUMIF(S1045,"Y",I1045)</f>
        <v>0</v>
      </c>
      <c r="U1045" s="364"/>
      <c r="V1045" s="364"/>
      <c r="W1045" s="82"/>
      <c r="X1045" s="85">
        <f t="shared" ref="X1045" si="614">T1045*W1045</f>
        <v>0</v>
      </c>
      <c r="Z1045" s="31"/>
      <c r="AA1045" s="85">
        <f t="shared" ref="AA1045" si="615">SUMIF(Z1045,"Y",K1045)*W1045</f>
        <v>0</v>
      </c>
      <c r="AB1045" s="85"/>
      <c r="AC1045" s="31">
        <f t="shared" ref="AC1045" si="616">(I1045-AA1045)*COUNTIF(AK1045:AT1045,"L")</f>
        <v>0</v>
      </c>
      <c r="AD1045" s="31"/>
      <c r="AE1045" s="85"/>
      <c r="AF1045" s="85">
        <f>IFERROR(COUNTIF(AK802:AT802,"S")/(COUNTIF(AK802:AT802,"V")+COUNTIF(AK802:AT802,"S")),0)</f>
        <v>0</v>
      </c>
      <c r="AG1045" s="31">
        <f t="shared" ref="AG1045" si="617">(X1045-AA1045-AC1045)*AF1045</f>
        <v>0</v>
      </c>
      <c r="AH1045" s="31"/>
      <c r="AI1045" s="31">
        <f t="shared" ref="AI1045" si="618">COUNTIF(AK1045:AT1045,"V")</f>
        <v>0</v>
      </c>
      <c r="AJ1045" s="85">
        <f t="shared" ref="AJ1045" si="619">X1045-AA1045-AC1045-AG1045</f>
        <v>0</v>
      </c>
      <c r="AK1045" s="85"/>
      <c r="AL1045" s="85"/>
      <c r="AM1045" s="85"/>
      <c r="AN1045" s="85"/>
      <c r="AO1045" s="85"/>
      <c r="AP1045" s="85"/>
      <c r="AQ1045" s="85"/>
      <c r="AR1045" s="85"/>
      <c r="AS1045" s="85"/>
      <c r="AT1045" s="85"/>
      <c r="AU1045" s="85"/>
      <c r="AV1045" s="31"/>
      <c r="AW1045" s="31"/>
    </row>
    <row r="1046" spans="2:49" s="154" customFormat="1" ht="13" outlineLevel="1">
      <c r="B1046" s="463" t="s">
        <v>792</v>
      </c>
      <c r="C1046" s="475" t="s">
        <v>2464</v>
      </c>
      <c r="D1046" s="158" t="s">
        <v>2465</v>
      </c>
      <c r="E1046" s="475" t="s">
        <v>2451</v>
      </c>
      <c r="F1046" s="460">
        <v>43117</v>
      </c>
      <c r="G1046" s="369" t="s">
        <v>1395</v>
      </c>
      <c r="H1046" s="54" t="s">
        <v>13</v>
      </c>
      <c r="I1046" s="81">
        <v>20</v>
      </c>
      <c r="J1046" s="81">
        <v>600</v>
      </c>
      <c r="K1046" s="108">
        <v>0</v>
      </c>
      <c r="L1046" s="85" t="s">
        <v>1703</v>
      </c>
      <c r="M1046" s="85" t="s">
        <v>1155</v>
      </c>
      <c r="N1046" s="85" t="s">
        <v>1142</v>
      </c>
      <c r="O1046" s="176" t="s">
        <v>1176</v>
      </c>
      <c r="P1046" s="85" t="s">
        <v>1142</v>
      </c>
      <c r="Q1046" s="85" t="s">
        <v>1155</v>
      </c>
      <c r="R1046" s="475" t="s">
        <v>1280</v>
      </c>
      <c r="S1046" s="82"/>
      <c r="T1046" s="31">
        <f t="shared" si="583"/>
        <v>0</v>
      </c>
      <c r="U1046" s="632"/>
      <c r="V1046" s="632"/>
      <c r="W1046" s="82"/>
      <c r="X1046" s="85">
        <f t="shared" si="576"/>
        <v>0</v>
      </c>
      <c r="Z1046" s="31"/>
      <c r="AA1046" s="85">
        <f t="shared" si="577"/>
        <v>0</v>
      </c>
      <c r="AB1046" s="85"/>
      <c r="AC1046" s="31">
        <f t="shared" si="578"/>
        <v>0</v>
      </c>
      <c r="AD1046" s="31"/>
      <c r="AE1046" s="85"/>
      <c r="AF1046" s="85">
        <f>IFERROR(COUNTIF(#REF!,"S")/(COUNTIF(#REF!,"V")+COUNTIF(#REF!,"S")),0)</f>
        <v>0</v>
      </c>
      <c r="AG1046" s="31">
        <f t="shared" si="580"/>
        <v>0</v>
      </c>
      <c r="AH1046" s="31"/>
      <c r="AI1046" s="31">
        <f t="shared" si="581"/>
        <v>0</v>
      </c>
      <c r="AJ1046" s="85">
        <f t="shared" si="582"/>
        <v>0</v>
      </c>
      <c r="AK1046" s="85"/>
      <c r="AL1046" s="85"/>
      <c r="AM1046" s="85"/>
      <c r="AN1046" s="85"/>
      <c r="AO1046" s="85"/>
      <c r="AP1046" s="85"/>
      <c r="AQ1046" s="85"/>
      <c r="AR1046" s="85"/>
      <c r="AS1046" s="85"/>
      <c r="AT1046" s="85"/>
      <c r="AU1046" s="85"/>
      <c r="AV1046" s="31"/>
      <c r="AW1046" s="31"/>
    </row>
    <row r="1047" spans="2:49" s="154" customFormat="1" ht="13" outlineLevel="1">
      <c r="B1047" s="464"/>
      <c r="C1047" s="476"/>
      <c r="D1047" s="158" t="s">
        <v>2441</v>
      </c>
      <c r="E1047" s="476"/>
      <c r="F1047" s="461"/>
      <c r="G1047" s="369" t="s">
        <v>1395</v>
      </c>
      <c r="H1047" s="54" t="s">
        <v>24</v>
      </c>
      <c r="I1047" s="81">
        <v>40.200000000000003</v>
      </c>
      <c r="J1047" s="81">
        <v>0</v>
      </c>
      <c r="K1047" s="108">
        <v>0</v>
      </c>
      <c r="L1047" s="85" t="s">
        <v>1759</v>
      </c>
      <c r="M1047" s="85" t="s">
        <v>1703</v>
      </c>
      <c r="N1047" s="85" t="s">
        <v>1142</v>
      </c>
      <c r="O1047" s="176" t="s">
        <v>1839</v>
      </c>
      <c r="P1047" s="85" t="s">
        <v>1142</v>
      </c>
      <c r="Q1047" s="85" t="s">
        <v>1142</v>
      </c>
      <c r="R1047" s="476"/>
      <c r="S1047" s="82"/>
      <c r="T1047" s="31">
        <f t="shared" si="583"/>
        <v>0</v>
      </c>
      <c r="U1047" s="633"/>
      <c r="V1047" s="633"/>
      <c r="W1047" s="82"/>
      <c r="X1047" s="85">
        <f t="shared" si="576"/>
        <v>0</v>
      </c>
      <c r="Z1047" s="31"/>
      <c r="AA1047" s="85">
        <f t="shared" si="577"/>
        <v>0</v>
      </c>
      <c r="AB1047" s="85"/>
      <c r="AC1047" s="31">
        <f t="shared" si="578"/>
        <v>0</v>
      </c>
      <c r="AD1047" s="31"/>
      <c r="AE1047" s="85"/>
      <c r="AF1047" s="85">
        <f>IFERROR(COUNTIF(AK802:AT802,"S")/(COUNTIF(AK802:AT802,"V")+COUNTIF(AK802:AT802,"S")),0)</f>
        <v>0</v>
      </c>
      <c r="AG1047" s="31">
        <f t="shared" si="580"/>
        <v>0</v>
      </c>
      <c r="AH1047" s="31"/>
      <c r="AI1047" s="31">
        <f t="shared" si="581"/>
        <v>0</v>
      </c>
      <c r="AJ1047" s="85">
        <f t="shared" si="582"/>
        <v>0</v>
      </c>
      <c r="AK1047" s="85"/>
      <c r="AL1047" s="85"/>
      <c r="AM1047" s="85"/>
      <c r="AN1047" s="85"/>
      <c r="AO1047" s="85"/>
      <c r="AP1047" s="85"/>
      <c r="AQ1047" s="85"/>
      <c r="AR1047" s="85"/>
      <c r="AS1047" s="85"/>
      <c r="AT1047" s="85"/>
      <c r="AU1047" s="85"/>
      <c r="AV1047" s="31"/>
      <c r="AW1047" s="31"/>
    </row>
    <row r="1048" spans="2:49" s="154" customFormat="1" ht="13" outlineLevel="1">
      <c r="B1048" s="465"/>
      <c r="C1048" s="477"/>
      <c r="D1048" s="158" t="s">
        <v>2466</v>
      </c>
      <c r="E1048" s="477"/>
      <c r="F1048" s="462"/>
      <c r="G1048" s="369" t="s">
        <v>1395</v>
      </c>
      <c r="H1048" s="54" t="s">
        <v>13</v>
      </c>
      <c r="I1048" s="81">
        <v>40</v>
      </c>
      <c r="J1048" s="81">
        <v>0</v>
      </c>
      <c r="K1048" s="108">
        <v>0</v>
      </c>
      <c r="L1048" s="85" t="s">
        <v>1759</v>
      </c>
      <c r="M1048" s="85" t="s">
        <v>1703</v>
      </c>
      <c r="N1048" s="85" t="s">
        <v>1142</v>
      </c>
      <c r="O1048" s="176" t="s">
        <v>1839</v>
      </c>
      <c r="P1048" s="85" t="s">
        <v>1142</v>
      </c>
      <c r="Q1048" s="85" t="s">
        <v>1142</v>
      </c>
      <c r="R1048" s="477"/>
      <c r="S1048" s="82"/>
      <c r="T1048" s="31">
        <f t="shared" si="583"/>
        <v>0</v>
      </c>
      <c r="U1048" s="634"/>
      <c r="V1048" s="634"/>
      <c r="W1048" s="82"/>
      <c r="X1048" s="85">
        <f t="shared" si="576"/>
        <v>0</v>
      </c>
      <c r="Z1048" s="31"/>
      <c r="AA1048" s="85">
        <f t="shared" si="577"/>
        <v>0</v>
      </c>
      <c r="AB1048" s="85"/>
      <c r="AC1048" s="31">
        <f t="shared" si="578"/>
        <v>0</v>
      </c>
      <c r="AD1048" s="31"/>
      <c r="AE1048" s="85"/>
      <c r="AF1048" s="85">
        <f>IFERROR(COUNTIF(AK803:AT803,"S")/(COUNTIF(AK803:AT803,"V")+COUNTIF(AK803:AT803,"S")),0)</f>
        <v>0</v>
      </c>
      <c r="AG1048" s="31">
        <f t="shared" si="580"/>
        <v>0</v>
      </c>
      <c r="AH1048" s="31"/>
      <c r="AI1048" s="31">
        <f t="shared" si="581"/>
        <v>0</v>
      </c>
      <c r="AJ1048" s="85">
        <f t="shared" si="582"/>
        <v>0</v>
      </c>
      <c r="AK1048" s="85"/>
      <c r="AL1048" s="85"/>
      <c r="AM1048" s="85"/>
      <c r="AN1048" s="85"/>
      <c r="AO1048" s="85"/>
      <c r="AP1048" s="85"/>
      <c r="AQ1048" s="85"/>
      <c r="AR1048" s="85"/>
      <c r="AS1048" s="85"/>
      <c r="AT1048" s="85"/>
      <c r="AU1048" s="85"/>
      <c r="AV1048" s="31"/>
      <c r="AW1048" s="31"/>
    </row>
    <row r="1049" spans="2:49" s="154" customFormat="1" ht="13" outlineLevel="1">
      <c r="B1049" s="463" t="s">
        <v>794</v>
      </c>
      <c r="C1049" s="475" t="s">
        <v>2467</v>
      </c>
      <c r="D1049" s="158" t="s">
        <v>2468</v>
      </c>
      <c r="E1049" s="475" t="s">
        <v>2180</v>
      </c>
      <c r="F1049" s="460">
        <v>43119</v>
      </c>
      <c r="G1049" s="369" t="s">
        <v>1395</v>
      </c>
      <c r="H1049" s="54" t="s">
        <v>13</v>
      </c>
      <c r="I1049" s="81">
        <v>5</v>
      </c>
      <c r="J1049" s="81">
        <v>0</v>
      </c>
      <c r="K1049" s="108">
        <v>0</v>
      </c>
      <c r="L1049" s="85" t="s">
        <v>1703</v>
      </c>
      <c r="M1049" s="85" t="s">
        <v>1155</v>
      </c>
      <c r="N1049" s="85" t="s">
        <v>1142</v>
      </c>
      <c r="O1049" s="176" t="s">
        <v>1176</v>
      </c>
      <c r="P1049" s="85" t="s">
        <v>1142</v>
      </c>
      <c r="Q1049" s="85" t="s">
        <v>1142</v>
      </c>
      <c r="R1049" s="475" t="s">
        <v>1280</v>
      </c>
      <c r="S1049" s="82"/>
      <c r="T1049" s="31">
        <f t="shared" si="583"/>
        <v>0</v>
      </c>
      <c r="U1049" s="632"/>
      <c r="V1049" s="632"/>
      <c r="W1049" s="82"/>
      <c r="X1049" s="85">
        <f t="shared" si="576"/>
        <v>0</v>
      </c>
      <c r="Z1049" s="31"/>
      <c r="AA1049" s="85">
        <f t="shared" si="577"/>
        <v>0</v>
      </c>
      <c r="AB1049" s="85"/>
      <c r="AC1049" s="31">
        <f t="shared" si="578"/>
        <v>0</v>
      </c>
      <c r="AD1049" s="31"/>
      <c r="AE1049" s="85"/>
      <c r="AF1049" s="85">
        <f>IFERROR(COUNTIF(#REF!,"S")/(COUNTIF(#REF!,"V")+COUNTIF(#REF!,"S")),0)</f>
        <v>0</v>
      </c>
      <c r="AG1049" s="31">
        <f t="shared" si="580"/>
        <v>0</v>
      </c>
      <c r="AH1049" s="31"/>
      <c r="AI1049" s="31">
        <f t="shared" si="581"/>
        <v>0</v>
      </c>
      <c r="AJ1049" s="85">
        <f t="shared" si="582"/>
        <v>0</v>
      </c>
      <c r="AK1049" s="85"/>
      <c r="AL1049" s="85"/>
      <c r="AM1049" s="85"/>
      <c r="AN1049" s="85"/>
      <c r="AO1049" s="85"/>
      <c r="AP1049" s="85"/>
      <c r="AQ1049" s="85"/>
      <c r="AR1049" s="85"/>
      <c r="AS1049" s="85"/>
      <c r="AT1049" s="85"/>
      <c r="AU1049" s="85"/>
      <c r="AV1049" s="31"/>
      <c r="AW1049" s="31"/>
    </row>
    <row r="1050" spans="2:49" s="154" customFormat="1" ht="13" outlineLevel="1">
      <c r="B1050" s="464"/>
      <c r="C1050" s="476"/>
      <c r="D1050" s="158" t="s">
        <v>1746</v>
      </c>
      <c r="E1050" s="476"/>
      <c r="F1050" s="461"/>
      <c r="G1050" s="369" t="s">
        <v>1395</v>
      </c>
      <c r="H1050" s="54" t="s">
        <v>13</v>
      </c>
      <c r="I1050" s="81">
        <v>15</v>
      </c>
      <c r="J1050" s="81">
        <v>0</v>
      </c>
      <c r="K1050" s="108">
        <v>0</v>
      </c>
      <c r="L1050" s="85" t="s">
        <v>1759</v>
      </c>
      <c r="M1050" s="85" t="s">
        <v>1703</v>
      </c>
      <c r="N1050" s="85" t="s">
        <v>1142</v>
      </c>
      <c r="O1050" s="176" t="s">
        <v>1839</v>
      </c>
      <c r="P1050" s="85" t="s">
        <v>1142</v>
      </c>
      <c r="Q1050" s="85" t="s">
        <v>1142</v>
      </c>
      <c r="R1050" s="476"/>
      <c r="S1050" s="82"/>
      <c r="T1050" s="31">
        <f t="shared" si="583"/>
        <v>0</v>
      </c>
      <c r="U1050" s="633"/>
      <c r="V1050" s="633"/>
      <c r="W1050" s="82"/>
      <c r="X1050" s="85">
        <f t="shared" si="576"/>
        <v>0</v>
      </c>
      <c r="Z1050" s="31"/>
      <c r="AA1050" s="85">
        <f t="shared" si="577"/>
        <v>0</v>
      </c>
      <c r="AB1050" s="85"/>
      <c r="AC1050" s="31">
        <f t="shared" si="578"/>
        <v>0</v>
      </c>
      <c r="AD1050" s="31"/>
      <c r="AE1050" s="85"/>
      <c r="AF1050" s="85">
        <f>IFERROR(COUNTIF(#REF!,"S")/(COUNTIF(#REF!,"V")+COUNTIF(#REF!,"S")),0)</f>
        <v>0</v>
      </c>
      <c r="AG1050" s="31">
        <f t="shared" si="580"/>
        <v>0</v>
      </c>
      <c r="AH1050" s="31"/>
      <c r="AI1050" s="31">
        <f t="shared" si="581"/>
        <v>0</v>
      </c>
      <c r="AJ1050" s="85">
        <f t="shared" si="582"/>
        <v>0</v>
      </c>
      <c r="AK1050" s="85"/>
      <c r="AL1050" s="85"/>
      <c r="AM1050" s="85"/>
      <c r="AN1050" s="85"/>
      <c r="AO1050" s="85"/>
      <c r="AP1050" s="85"/>
      <c r="AQ1050" s="85"/>
      <c r="AR1050" s="85"/>
      <c r="AS1050" s="85"/>
      <c r="AT1050" s="85"/>
      <c r="AU1050" s="85"/>
      <c r="AV1050" s="31"/>
      <c r="AW1050" s="31"/>
    </row>
    <row r="1051" spans="2:49" s="154" customFormat="1" ht="13" outlineLevel="1">
      <c r="B1051" s="464"/>
      <c r="C1051" s="476"/>
      <c r="D1051" s="158" t="s">
        <v>2469</v>
      </c>
      <c r="E1051" s="476"/>
      <c r="F1051" s="461"/>
      <c r="G1051" s="369" t="s">
        <v>1395</v>
      </c>
      <c r="H1051" s="54" t="s">
        <v>13</v>
      </c>
      <c r="I1051" s="81">
        <v>180</v>
      </c>
      <c r="J1051" s="81">
        <v>0</v>
      </c>
      <c r="K1051" s="108">
        <v>0</v>
      </c>
      <c r="L1051" s="85" t="s">
        <v>1759</v>
      </c>
      <c r="M1051" s="85" t="s">
        <v>1703</v>
      </c>
      <c r="N1051" s="85" t="s">
        <v>1142</v>
      </c>
      <c r="O1051" s="176" t="s">
        <v>1839</v>
      </c>
      <c r="P1051" s="85" t="s">
        <v>1142</v>
      </c>
      <c r="Q1051" s="85" t="s">
        <v>1142</v>
      </c>
      <c r="R1051" s="476"/>
      <c r="S1051" s="82"/>
      <c r="T1051" s="31">
        <f t="shared" si="583"/>
        <v>0</v>
      </c>
      <c r="U1051" s="633"/>
      <c r="V1051" s="633"/>
      <c r="W1051" s="82"/>
      <c r="X1051" s="85">
        <f t="shared" si="576"/>
        <v>0</v>
      </c>
      <c r="Z1051" s="31"/>
      <c r="AA1051" s="85">
        <f t="shared" si="577"/>
        <v>0</v>
      </c>
      <c r="AB1051" s="85"/>
      <c r="AC1051" s="31">
        <f t="shared" si="578"/>
        <v>0</v>
      </c>
      <c r="AD1051" s="31"/>
      <c r="AE1051" s="85"/>
      <c r="AF1051" s="85">
        <f>IFERROR(COUNTIF(#REF!,"S")/(COUNTIF(#REF!,"V")+COUNTIF(#REF!,"S")),0)</f>
        <v>0</v>
      </c>
      <c r="AG1051" s="31">
        <f t="shared" si="580"/>
        <v>0</v>
      </c>
      <c r="AH1051" s="31"/>
      <c r="AI1051" s="31">
        <f t="shared" si="581"/>
        <v>0</v>
      </c>
      <c r="AJ1051" s="85">
        <f t="shared" si="582"/>
        <v>0</v>
      </c>
      <c r="AK1051" s="85"/>
      <c r="AL1051" s="85"/>
      <c r="AM1051" s="85"/>
      <c r="AN1051" s="85"/>
      <c r="AO1051" s="85"/>
      <c r="AP1051" s="85"/>
      <c r="AQ1051" s="85"/>
      <c r="AR1051" s="85"/>
      <c r="AS1051" s="85"/>
      <c r="AT1051" s="85"/>
      <c r="AU1051" s="85"/>
      <c r="AV1051" s="31"/>
      <c r="AW1051" s="31"/>
    </row>
    <row r="1052" spans="2:49" s="154" customFormat="1" ht="13" outlineLevel="1">
      <c r="B1052" s="465"/>
      <c r="C1052" s="477"/>
      <c r="D1052" s="158" t="s">
        <v>2470</v>
      </c>
      <c r="E1052" s="477"/>
      <c r="F1052" s="462"/>
      <c r="G1052" s="369" t="s">
        <v>1395</v>
      </c>
      <c r="H1052" s="54" t="s">
        <v>13</v>
      </c>
      <c r="I1052" s="81">
        <v>480</v>
      </c>
      <c r="J1052" s="81">
        <v>0</v>
      </c>
      <c r="K1052" s="108">
        <v>0</v>
      </c>
      <c r="L1052" s="85" t="s">
        <v>1759</v>
      </c>
      <c r="M1052" s="85" t="s">
        <v>1703</v>
      </c>
      <c r="N1052" s="85" t="s">
        <v>1142</v>
      </c>
      <c r="O1052" s="176" t="s">
        <v>1839</v>
      </c>
      <c r="P1052" s="85" t="s">
        <v>1142</v>
      </c>
      <c r="Q1052" s="85" t="s">
        <v>1155</v>
      </c>
      <c r="R1052" s="477"/>
      <c r="S1052" s="82"/>
      <c r="T1052" s="31">
        <f t="shared" si="583"/>
        <v>0</v>
      </c>
      <c r="U1052" s="634"/>
      <c r="V1052" s="634"/>
      <c r="W1052" s="82"/>
      <c r="X1052" s="85">
        <f t="shared" si="576"/>
        <v>0</v>
      </c>
      <c r="Z1052" s="31"/>
      <c r="AA1052" s="85">
        <f t="shared" si="577"/>
        <v>0</v>
      </c>
      <c r="AB1052" s="85"/>
      <c r="AC1052" s="31">
        <f t="shared" si="578"/>
        <v>0</v>
      </c>
      <c r="AD1052" s="31"/>
      <c r="AE1052" s="85"/>
      <c r="AF1052" s="85">
        <f>IFERROR(COUNTIF(#REF!,"S")/(COUNTIF(#REF!,"V")+COUNTIF(#REF!,"S")),0)</f>
        <v>0</v>
      </c>
      <c r="AG1052" s="31">
        <f t="shared" si="580"/>
        <v>0</v>
      </c>
      <c r="AH1052" s="31"/>
      <c r="AI1052" s="31">
        <f t="shared" si="581"/>
        <v>0</v>
      </c>
      <c r="AJ1052" s="85">
        <f t="shared" si="582"/>
        <v>0</v>
      </c>
      <c r="AK1052" s="85"/>
      <c r="AL1052" s="85"/>
      <c r="AM1052" s="85"/>
      <c r="AN1052" s="85"/>
      <c r="AO1052" s="85"/>
      <c r="AP1052" s="85"/>
      <c r="AQ1052" s="85"/>
      <c r="AR1052" s="85"/>
      <c r="AS1052" s="85"/>
      <c r="AT1052" s="85"/>
      <c r="AU1052" s="85"/>
      <c r="AV1052" s="31"/>
      <c r="AW1052" s="31"/>
    </row>
    <row r="1053" spans="2:49" s="154" customFormat="1" ht="13" outlineLevel="1">
      <c r="B1053" s="463" t="s">
        <v>2471</v>
      </c>
      <c r="C1053" s="481" t="s">
        <v>2472</v>
      </c>
      <c r="D1053" s="311" t="s">
        <v>1746</v>
      </c>
      <c r="E1053" s="469" t="s">
        <v>505</v>
      </c>
      <c r="F1053" s="460">
        <v>43789</v>
      </c>
      <c r="G1053" s="369" t="s">
        <v>1395</v>
      </c>
      <c r="H1053" s="54"/>
      <c r="I1053" s="81">
        <v>30</v>
      </c>
      <c r="J1053" s="81">
        <v>1260</v>
      </c>
      <c r="K1053" s="108">
        <v>0</v>
      </c>
      <c r="L1053" s="173"/>
      <c r="M1053" s="173"/>
      <c r="N1053" s="173"/>
      <c r="O1053" s="337"/>
      <c r="P1053" s="173"/>
      <c r="Q1053" s="173"/>
      <c r="R1053" s="312"/>
      <c r="S1053" s="82"/>
      <c r="T1053" s="31">
        <f t="shared" si="583"/>
        <v>0</v>
      </c>
      <c r="U1053" s="364"/>
      <c r="V1053" s="364"/>
      <c r="W1053" s="82"/>
      <c r="X1053" s="85">
        <f t="shared" si="576"/>
        <v>0</v>
      </c>
      <c r="Z1053" s="31"/>
      <c r="AA1053" s="85">
        <f t="shared" si="577"/>
        <v>0</v>
      </c>
      <c r="AB1053" s="85"/>
      <c r="AC1053" s="31">
        <f t="shared" si="578"/>
        <v>0</v>
      </c>
      <c r="AD1053" s="31"/>
      <c r="AE1053" s="85"/>
      <c r="AF1053" s="85">
        <f>IFERROR(COUNTIF(AK804:AT804,"S")/(COUNTIF(AK804:AT804,"V")+COUNTIF(AK804:AT804,"S")),0)</f>
        <v>0</v>
      </c>
      <c r="AG1053" s="31">
        <f t="shared" si="580"/>
        <v>0</v>
      </c>
      <c r="AH1053" s="31"/>
      <c r="AI1053" s="31">
        <f t="shared" si="581"/>
        <v>0</v>
      </c>
      <c r="AJ1053" s="85">
        <f t="shared" si="582"/>
        <v>0</v>
      </c>
      <c r="AK1053" s="85"/>
      <c r="AL1053" s="85"/>
      <c r="AM1053" s="85"/>
      <c r="AN1053" s="85"/>
      <c r="AO1053" s="85"/>
      <c r="AP1053" s="85"/>
      <c r="AQ1053" s="85"/>
      <c r="AR1053" s="85"/>
      <c r="AS1053" s="85"/>
      <c r="AT1053" s="85"/>
      <c r="AU1053" s="85"/>
      <c r="AV1053" s="31"/>
      <c r="AW1053" s="31"/>
    </row>
    <row r="1054" spans="2:49" s="154" customFormat="1" ht="13" outlineLevel="1">
      <c r="B1054" s="464"/>
      <c r="C1054" s="482"/>
      <c r="D1054" s="311" t="s">
        <v>2792</v>
      </c>
      <c r="E1054" s="470"/>
      <c r="F1054" s="461"/>
      <c r="G1054" s="369" t="s">
        <v>1395</v>
      </c>
      <c r="H1054" s="54"/>
      <c r="I1054" s="81">
        <v>3060</v>
      </c>
      <c r="J1054" s="81">
        <v>0</v>
      </c>
      <c r="K1054" s="108">
        <v>0</v>
      </c>
      <c r="L1054" s="173"/>
      <c r="M1054" s="173"/>
      <c r="N1054" s="173"/>
      <c r="O1054" s="337"/>
      <c r="P1054" s="173"/>
      <c r="Q1054" s="173"/>
      <c r="R1054" s="312"/>
      <c r="S1054" s="82"/>
      <c r="T1054" s="31">
        <f t="shared" ref="T1054:T1055" si="620">SUMIF(S1054,"Y",I1054)</f>
        <v>0</v>
      </c>
      <c r="U1054" s="364"/>
      <c r="V1054" s="364"/>
      <c r="W1054" s="82"/>
      <c r="X1054" s="85">
        <f t="shared" ref="X1054:X1055" si="621">T1054*W1054</f>
        <v>0</v>
      </c>
      <c r="Z1054" s="31"/>
      <c r="AA1054" s="85">
        <f t="shared" ref="AA1054:AA1055" si="622">SUMIF(Z1054,"Y",K1054)*W1054</f>
        <v>0</v>
      </c>
      <c r="AB1054" s="85"/>
      <c r="AC1054" s="31">
        <f t="shared" ref="AC1054:AC1055" si="623">(I1054-AA1054)*COUNTIF(AK1054:AT1054,"L")</f>
        <v>0</v>
      </c>
      <c r="AD1054" s="31"/>
      <c r="AE1054" s="85"/>
      <c r="AF1054" s="85">
        <f>IFERROR(COUNTIF(AK802:AT802,"S")/(COUNTIF(AK802:AT802,"V")+COUNTIF(AK802:AT802,"S")),0)</f>
        <v>0</v>
      </c>
      <c r="AG1054" s="31">
        <f t="shared" ref="AG1054:AG1055" si="624">(X1054-AA1054-AC1054)*AF1054</f>
        <v>0</v>
      </c>
      <c r="AH1054" s="31"/>
      <c r="AI1054" s="31">
        <f t="shared" ref="AI1054:AI1055" si="625">COUNTIF(AK1054:AT1054,"V")</f>
        <v>0</v>
      </c>
      <c r="AJ1054" s="85">
        <f t="shared" ref="AJ1054:AJ1055" si="626">X1054-AA1054-AC1054-AG1054</f>
        <v>0</v>
      </c>
      <c r="AK1054" s="85"/>
      <c r="AL1054" s="85"/>
      <c r="AM1054" s="85"/>
      <c r="AN1054" s="85"/>
      <c r="AO1054" s="85"/>
      <c r="AP1054" s="85"/>
      <c r="AQ1054" s="85"/>
      <c r="AR1054" s="85"/>
      <c r="AS1054" s="85"/>
      <c r="AT1054" s="85"/>
      <c r="AU1054" s="85"/>
      <c r="AV1054" s="31"/>
      <c r="AW1054" s="31"/>
    </row>
    <row r="1055" spans="2:49" s="154" customFormat="1" ht="13" outlineLevel="1">
      <c r="B1055" s="465"/>
      <c r="C1055" s="483"/>
      <c r="D1055" s="311" t="s">
        <v>2793</v>
      </c>
      <c r="E1055" s="471"/>
      <c r="F1055" s="462"/>
      <c r="G1055" s="369" t="s">
        <v>1395</v>
      </c>
      <c r="H1055" s="54"/>
      <c r="I1055" s="81">
        <v>480</v>
      </c>
      <c r="J1055" s="81">
        <v>10</v>
      </c>
      <c r="K1055" s="108">
        <v>0</v>
      </c>
      <c r="L1055" s="173"/>
      <c r="M1055" s="173"/>
      <c r="N1055" s="173"/>
      <c r="O1055" s="337"/>
      <c r="P1055" s="173"/>
      <c r="Q1055" s="173"/>
      <c r="R1055" s="312"/>
      <c r="S1055" s="82"/>
      <c r="T1055" s="31">
        <f t="shared" si="620"/>
        <v>0</v>
      </c>
      <c r="U1055" s="364"/>
      <c r="V1055" s="364"/>
      <c r="W1055" s="82"/>
      <c r="X1055" s="85">
        <f t="shared" si="621"/>
        <v>0</v>
      </c>
      <c r="Z1055" s="31"/>
      <c r="AA1055" s="85">
        <f t="shared" si="622"/>
        <v>0</v>
      </c>
      <c r="AB1055" s="85"/>
      <c r="AC1055" s="31">
        <f t="shared" si="623"/>
        <v>0</v>
      </c>
      <c r="AD1055" s="31"/>
      <c r="AE1055" s="85"/>
      <c r="AF1055" s="85">
        <f>IFERROR(COUNTIF(AK803:AT803,"S")/(COUNTIF(AK803:AT803,"V")+COUNTIF(AK803:AT803,"S")),0)</f>
        <v>0</v>
      </c>
      <c r="AG1055" s="31">
        <f t="shared" si="624"/>
        <v>0</v>
      </c>
      <c r="AH1055" s="31"/>
      <c r="AI1055" s="31">
        <f t="shared" si="625"/>
        <v>0</v>
      </c>
      <c r="AJ1055" s="85">
        <f t="shared" si="626"/>
        <v>0</v>
      </c>
      <c r="AK1055" s="85"/>
      <c r="AL1055" s="85"/>
      <c r="AM1055" s="85"/>
      <c r="AN1055" s="85"/>
      <c r="AO1055" s="85"/>
      <c r="AP1055" s="85"/>
      <c r="AQ1055" s="85"/>
      <c r="AR1055" s="85"/>
      <c r="AS1055" s="85"/>
      <c r="AT1055" s="85"/>
      <c r="AU1055" s="85"/>
      <c r="AV1055" s="31"/>
      <c r="AW1055" s="31"/>
    </row>
    <row r="1056" spans="2:49" s="154" customFormat="1" ht="13" outlineLevel="1">
      <c r="B1056" s="463" t="s">
        <v>2473</v>
      </c>
      <c r="C1056" s="481" t="s">
        <v>2474</v>
      </c>
      <c r="D1056" s="311" t="s">
        <v>1746</v>
      </c>
      <c r="E1056" s="469" t="s">
        <v>505</v>
      </c>
      <c r="F1056" s="460">
        <v>43789</v>
      </c>
      <c r="G1056" s="369" t="s">
        <v>1395</v>
      </c>
      <c r="H1056" s="54"/>
      <c r="I1056" s="81">
        <v>15</v>
      </c>
      <c r="J1056" s="81">
        <v>0</v>
      </c>
      <c r="K1056" s="108">
        <v>0</v>
      </c>
      <c r="L1056" s="173"/>
      <c r="M1056" s="173"/>
      <c r="N1056" s="173"/>
      <c r="O1056" s="337"/>
      <c r="P1056" s="173"/>
      <c r="Q1056" s="173"/>
      <c r="R1056" s="312"/>
      <c r="S1056" s="82"/>
      <c r="T1056" s="31">
        <f t="shared" si="583"/>
        <v>0</v>
      </c>
      <c r="U1056" s="364"/>
      <c r="V1056" s="364"/>
      <c r="W1056" s="82"/>
      <c r="X1056" s="85">
        <f t="shared" si="576"/>
        <v>0</v>
      </c>
      <c r="Z1056" s="31"/>
      <c r="AA1056" s="85">
        <f t="shared" si="577"/>
        <v>0</v>
      </c>
      <c r="AB1056" s="85"/>
      <c r="AC1056" s="31">
        <f t="shared" si="578"/>
        <v>0</v>
      </c>
      <c r="AD1056" s="31"/>
      <c r="AE1056" s="85"/>
      <c r="AF1056" s="85">
        <f>IFERROR(COUNTIF(AK805:AT805,"S")/(COUNTIF(AK805:AT805,"V")+COUNTIF(AK805:AT805,"S")),0)</f>
        <v>0</v>
      </c>
      <c r="AG1056" s="31">
        <f t="shared" si="580"/>
        <v>0</v>
      </c>
      <c r="AH1056" s="31"/>
      <c r="AI1056" s="31">
        <f t="shared" si="581"/>
        <v>0</v>
      </c>
      <c r="AJ1056" s="85">
        <f t="shared" si="582"/>
        <v>0</v>
      </c>
      <c r="AK1056" s="85"/>
      <c r="AL1056" s="85"/>
      <c r="AM1056" s="85"/>
      <c r="AN1056" s="85"/>
      <c r="AO1056" s="85"/>
      <c r="AP1056" s="85"/>
      <c r="AQ1056" s="85"/>
      <c r="AR1056" s="85"/>
      <c r="AS1056" s="85"/>
      <c r="AT1056" s="85"/>
      <c r="AU1056" s="85"/>
      <c r="AV1056" s="31"/>
      <c r="AW1056" s="31"/>
    </row>
    <row r="1057" spans="2:49" s="154" customFormat="1" ht="13" outlineLevel="1">
      <c r="B1057" s="464"/>
      <c r="C1057" s="482"/>
      <c r="D1057" s="311" t="s">
        <v>2794</v>
      </c>
      <c r="E1057" s="470"/>
      <c r="F1057" s="461"/>
      <c r="G1057" s="369" t="s">
        <v>1395</v>
      </c>
      <c r="H1057" s="54"/>
      <c r="I1057" s="81">
        <v>15</v>
      </c>
      <c r="J1057" s="81">
        <v>5</v>
      </c>
      <c r="K1057" s="108">
        <v>0</v>
      </c>
      <c r="L1057" s="173"/>
      <c r="M1057" s="173"/>
      <c r="N1057" s="173"/>
      <c r="O1057" s="337"/>
      <c r="P1057" s="173"/>
      <c r="Q1057" s="173"/>
      <c r="R1057" s="312"/>
      <c r="S1057" s="82"/>
      <c r="T1057" s="31">
        <f>SUMIF(S1057,"Y",I1057)</f>
        <v>0</v>
      </c>
      <c r="U1057" s="364"/>
      <c r="V1057" s="364"/>
      <c r="W1057" s="82"/>
      <c r="X1057" s="85">
        <f>T1057*W1057</f>
        <v>0</v>
      </c>
      <c r="Z1057" s="31"/>
      <c r="AA1057" s="85">
        <f>SUMIF(Z1057,"Y",K1057)*W1057</f>
        <v>0</v>
      </c>
      <c r="AB1057" s="85"/>
      <c r="AC1057" s="31">
        <f>(I1057-AA1057)*COUNTIF(AK1057:AT1057,"L")</f>
        <v>0</v>
      </c>
      <c r="AD1057" s="31"/>
      <c r="AE1057" s="85"/>
      <c r="AF1057" s="85">
        <f>IFERROR(COUNTIF(AK804:AT804,"S")/(COUNTIF(AK804:AT804,"V")+COUNTIF(AK804:AT804,"S")),0)</f>
        <v>0</v>
      </c>
      <c r="AG1057" s="31">
        <f>(X1057-AA1057-AC1057)*AF1057</f>
        <v>0</v>
      </c>
      <c r="AH1057" s="31"/>
      <c r="AI1057" s="31">
        <f>COUNTIF(AK1057:AT1057,"V")</f>
        <v>0</v>
      </c>
      <c r="AJ1057" s="85">
        <f>X1057-AA1057-AC1057-AG1057</f>
        <v>0</v>
      </c>
      <c r="AK1057" s="85"/>
      <c r="AL1057" s="85"/>
      <c r="AM1057" s="85"/>
      <c r="AN1057" s="85"/>
      <c r="AO1057" s="85"/>
      <c r="AP1057" s="85"/>
      <c r="AQ1057" s="85"/>
      <c r="AR1057" s="85"/>
      <c r="AS1057" s="85"/>
      <c r="AT1057" s="85"/>
      <c r="AU1057" s="85"/>
      <c r="AV1057" s="31"/>
      <c r="AW1057" s="31"/>
    </row>
    <row r="1058" spans="2:49" s="154" customFormat="1" ht="13" outlineLevel="1">
      <c r="B1058" s="464"/>
      <c r="C1058" s="482"/>
      <c r="D1058" s="311" t="s">
        <v>2795</v>
      </c>
      <c r="E1058" s="470"/>
      <c r="F1058" s="461"/>
      <c r="G1058" s="369" t="s">
        <v>1395</v>
      </c>
      <c r="H1058" s="54"/>
      <c r="I1058" s="81">
        <v>75</v>
      </c>
      <c r="J1058" s="81">
        <v>90</v>
      </c>
      <c r="K1058" s="108">
        <v>0</v>
      </c>
      <c r="L1058" s="173"/>
      <c r="M1058" s="173"/>
      <c r="N1058" s="173"/>
      <c r="O1058" s="337"/>
      <c r="P1058" s="173"/>
      <c r="Q1058" s="173"/>
      <c r="R1058" s="312"/>
      <c r="S1058" s="82"/>
      <c r="T1058" s="31">
        <f t="shared" ref="T1058:T1059" si="627">SUMIF(S1058,"Y",I1058)</f>
        <v>0</v>
      </c>
      <c r="U1058" s="364"/>
      <c r="V1058" s="364"/>
      <c r="W1058" s="82"/>
      <c r="X1058" s="85">
        <f t="shared" ref="X1058:X1059" si="628">T1058*W1058</f>
        <v>0</v>
      </c>
      <c r="Z1058" s="31"/>
      <c r="AA1058" s="85">
        <f t="shared" ref="AA1058:AA1059" si="629">SUMIF(Z1058,"Y",K1058)*W1058</f>
        <v>0</v>
      </c>
      <c r="AB1058" s="85"/>
      <c r="AC1058" s="31">
        <f t="shared" ref="AC1058:AC1059" si="630">(I1058-AA1058)*COUNTIF(AK1058:AT1058,"L")</f>
        <v>0</v>
      </c>
      <c r="AD1058" s="31"/>
      <c r="AE1058" s="85"/>
      <c r="AF1058" s="85">
        <f>IFERROR(COUNTIF(AK804:AT804,"S")/(COUNTIF(AK804:AT804,"V")+COUNTIF(AK804:AT804,"S")),0)</f>
        <v>0</v>
      </c>
      <c r="AG1058" s="31">
        <f t="shared" ref="AG1058:AG1059" si="631">(X1058-AA1058-AC1058)*AF1058</f>
        <v>0</v>
      </c>
      <c r="AH1058" s="31"/>
      <c r="AI1058" s="31">
        <f t="shared" ref="AI1058:AI1059" si="632">COUNTIF(AK1058:AT1058,"V")</f>
        <v>0</v>
      </c>
      <c r="AJ1058" s="85">
        <f t="shared" ref="AJ1058:AJ1059" si="633">X1058-AA1058-AC1058-AG1058</f>
        <v>0</v>
      </c>
      <c r="AK1058" s="85"/>
      <c r="AL1058" s="85"/>
      <c r="AM1058" s="85"/>
      <c r="AN1058" s="85"/>
      <c r="AO1058" s="85"/>
      <c r="AP1058" s="85"/>
      <c r="AQ1058" s="85"/>
      <c r="AR1058" s="85"/>
      <c r="AS1058" s="85"/>
      <c r="AT1058" s="85"/>
      <c r="AU1058" s="85"/>
      <c r="AV1058" s="31"/>
      <c r="AW1058" s="31"/>
    </row>
    <row r="1059" spans="2:49" s="154" customFormat="1" ht="13" outlineLevel="1">
      <c r="B1059" s="464"/>
      <c r="C1059" s="482"/>
      <c r="D1059" s="311" t="s">
        <v>2796</v>
      </c>
      <c r="E1059" s="470"/>
      <c r="F1059" s="461"/>
      <c r="G1059" s="369" t="s">
        <v>1395</v>
      </c>
      <c r="H1059" s="54"/>
      <c r="I1059" s="81">
        <v>60</v>
      </c>
      <c r="J1059" s="81">
        <v>30</v>
      </c>
      <c r="K1059" s="108">
        <v>0</v>
      </c>
      <c r="L1059" s="173"/>
      <c r="M1059" s="173"/>
      <c r="N1059" s="173"/>
      <c r="O1059" s="337"/>
      <c r="P1059" s="173"/>
      <c r="Q1059" s="173"/>
      <c r="R1059" s="312"/>
      <c r="S1059" s="82"/>
      <c r="T1059" s="31">
        <f t="shared" si="627"/>
        <v>0</v>
      </c>
      <c r="U1059" s="364"/>
      <c r="V1059" s="364"/>
      <c r="W1059" s="82"/>
      <c r="X1059" s="85">
        <f t="shared" si="628"/>
        <v>0</v>
      </c>
      <c r="Z1059" s="31"/>
      <c r="AA1059" s="85">
        <f t="shared" si="629"/>
        <v>0</v>
      </c>
      <c r="AB1059" s="85"/>
      <c r="AC1059" s="31">
        <f t="shared" si="630"/>
        <v>0</v>
      </c>
      <c r="AD1059" s="31"/>
      <c r="AE1059" s="85"/>
      <c r="AF1059" s="85">
        <f>IFERROR(COUNTIF(AK804:AT804,"S")/(COUNTIF(AK804:AT804,"V")+COUNTIF(AK804:AT804,"S")),0)</f>
        <v>0</v>
      </c>
      <c r="AG1059" s="31">
        <f t="shared" si="631"/>
        <v>0</v>
      </c>
      <c r="AH1059" s="31"/>
      <c r="AI1059" s="31">
        <f t="shared" si="632"/>
        <v>0</v>
      </c>
      <c r="AJ1059" s="85">
        <f t="shared" si="633"/>
        <v>0</v>
      </c>
      <c r="AK1059" s="85"/>
      <c r="AL1059" s="85"/>
      <c r="AM1059" s="85"/>
      <c r="AN1059" s="85"/>
      <c r="AO1059" s="85"/>
      <c r="AP1059" s="85"/>
      <c r="AQ1059" s="85"/>
      <c r="AR1059" s="85"/>
      <c r="AS1059" s="85"/>
      <c r="AT1059" s="85"/>
      <c r="AU1059" s="85"/>
      <c r="AV1059" s="31"/>
      <c r="AW1059" s="31"/>
    </row>
    <row r="1060" spans="2:49" s="154" customFormat="1" ht="13" outlineLevel="1">
      <c r="B1060" s="465"/>
      <c r="C1060" s="483"/>
      <c r="D1060" s="311" t="s">
        <v>2797</v>
      </c>
      <c r="E1060" s="471"/>
      <c r="F1060" s="462"/>
      <c r="G1060" s="369" t="s">
        <v>1395</v>
      </c>
      <c r="H1060" s="54"/>
      <c r="I1060" s="81">
        <v>5</v>
      </c>
      <c r="J1060" s="81">
        <v>120</v>
      </c>
      <c r="K1060" s="108">
        <v>0</v>
      </c>
      <c r="L1060" s="173"/>
      <c r="M1060" s="173"/>
      <c r="N1060" s="173"/>
      <c r="O1060" s="337"/>
      <c r="P1060" s="173"/>
      <c r="Q1060" s="173"/>
      <c r="R1060" s="312"/>
      <c r="S1060" s="82"/>
      <c r="T1060" s="31">
        <f t="shared" ref="T1060" si="634">SUMIF(S1060,"Y",I1060)</f>
        <v>0</v>
      </c>
      <c r="U1060" s="364"/>
      <c r="V1060" s="364"/>
      <c r="W1060" s="82"/>
      <c r="X1060" s="85">
        <f t="shared" ref="X1060" si="635">T1060*W1060</f>
        <v>0</v>
      </c>
      <c r="Z1060" s="31"/>
      <c r="AA1060" s="85">
        <f t="shared" ref="AA1060" si="636">SUMIF(Z1060,"Y",K1060)*W1060</f>
        <v>0</v>
      </c>
      <c r="AB1060" s="85"/>
      <c r="AC1060" s="31">
        <f t="shared" ref="AC1060" si="637">(I1060-AA1060)*COUNTIF(AK1060:AT1060,"L")</f>
        <v>0</v>
      </c>
      <c r="AD1060" s="31"/>
      <c r="AE1060" s="85"/>
      <c r="AF1060" s="85">
        <f>IFERROR(COUNTIF(AK805:AT805,"S")/(COUNTIF(AK805:AT805,"V")+COUNTIF(AK805:AT805,"S")),0)</f>
        <v>0</v>
      </c>
      <c r="AG1060" s="31">
        <f t="shared" ref="AG1060" si="638">(X1060-AA1060-AC1060)*AF1060</f>
        <v>0</v>
      </c>
      <c r="AH1060" s="31"/>
      <c r="AI1060" s="31">
        <f t="shared" ref="AI1060" si="639">COUNTIF(AK1060:AT1060,"V")</f>
        <v>0</v>
      </c>
      <c r="AJ1060" s="85">
        <f t="shared" ref="AJ1060" si="640">X1060-AA1060-AC1060-AG1060</f>
        <v>0</v>
      </c>
      <c r="AK1060" s="85"/>
      <c r="AL1060" s="85"/>
      <c r="AM1060" s="85"/>
      <c r="AN1060" s="85"/>
      <c r="AO1060" s="85"/>
      <c r="AP1060" s="85"/>
      <c r="AQ1060" s="85"/>
      <c r="AR1060" s="85"/>
      <c r="AS1060" s="85"/>
      <c r="AT1060" s="85"/>
      <c r="AU1060" s="85"/>
      <c r="AV1060" s="31"/>
      <c r="AW1060" s="31"/>
    </row>
    <row r="1061" spans="2:49" s="154" customFormat="1" ht="13" outlineLevel="1">
      <c r="B1061" s="463" t="s">
        <v>2475</v>
      </c>
      <c r="C1061" s="481" t="s">
        <v>2476</v>
      </c>
      <c r="D1061" s="311" t="s">
        <v>1746</v>
      </c>
      <c r="E1061" s="469" t="s">
        <v>505</v>
      </c>
      <c r="F1061" s="460">
        <v>43789</v>
      </c>
      <c r="G1061" s="369" t="s">
        <v>1395</v>
      </c>
      <c r="H1061" s="54"/>
      <c r="I1061" s="81">
        <v>10</v>
      </c>
      <c r="J1061" s="81">
        <v>30</v>
      </c>
      <c r="K1061" s="108">
        <v>0</v>
      </c>
      <c r="L1061" s="173"/>
      <c r="M1061" s="173"/>
      <c r="N1061" s="173"/>
      <c r="O1061" s="337"/>
      <c r="P1061" s="173"/>
      <c r="Q1061" s="173"/>
      <c r="R1061" s="312"/>
      <c r="S1061" s="82"/>
      <c r="T1061" s="31">
        <f t="shared" si="583"/>
        <v>0</v>
      </c>
      <c r="U1061" s="364"/>
      <c r="V1061" s="364"/>
      <c r="W1061" s="82"/>
      <c r="X1061" s="85">
        <f t="shared" si="576"/>
        <v>0</v>
      </c>
      <c r="Z1061" s="31"/>
      <c r="AA1061" s="85">
        <f t="shared" si="577"/>
        <v>0</v>
      </c>
      <c r="AB1061" s="85"/>
      <c r="AC1061" s="31">
        <f t="shared" si="578"/>
        <v>0</v>
      </c>
      <c r="AD1061" s="31"/>
      <c r="AE1061" s="85"/>
      <c r="AF1061" s="85">
        <f>IFERROR(COUNTIF(AK806:AT806,"S")/(COUNTIF(AK806:AT806,"V")+COUNTIF(AK806:AT806,"S")),0)</f>
        <v>0</v>
      </c>
      <c r="AG1061" s="31">
        <f t="shared" si="580"/>
        <v>0</v>
      </c>
      <c r="AH1061" s="31"/>
      <c r="AI1061" s="31">
        <f t="shared" si="581"/>
        <v>0</v>
      </c>
      <c r="AJ1061" s="85">
        <f t="shared" si="582"/>
        <v>0</v>
      </c>
      <c r="AK1061" s="85"/>
      <c r="AL1061" s="85"/>
      <c r="AM1061" s="85"/>
      <c r="AN1061" s="85"/>
      <c r="AO1061" s="85"/>
      <c r="AP1061" s="85"/>
      <c r="AQ1061" s="85"/>
      <c r="AR1061" s="85"/>
      <c r="AS1061" s="85"/>
      <c r="AT1061" s="85"/>
      <c r="AU1061" s="85"/>
      <c r="AV1061" s="31"/>
      <c r="AW1061" s="31"/>
    </row>
    <row r="1062" spans="2:49" s="154" customFormat="1" ht="13" outlineLevel="1">
      <c r="B1062" s="464"/>
      <c r="C1062" s="482"/>
      <c r="D1062" s="311" t="s">
        <v>2798</v>
      </c>
      <c r="E1062" s="470"/>
      <c r="F1062" s="461"/>
      <c r="G1062" s="369" t="s">
        <v>1395</v>
      </c>
      <c r="H1062" s="54"/>
      <c r="I1062" s="81">
        <v>2</v>
      </c>
      <c r="J1062" s="81">
        <v>0</v>
      </c>
      <c r="K1062" s="108">
        <v>0</v>
      </c>
      <c r="L1062" s="173"/>
      <c r="M1062" s="173"/>
      <c r="N1062" s="173"/>
      <c r="O1062" s="337"/>
      <c r="P1062" s="173"/>
      <c r="Q1062" s="173"/>
      <c r="R1062" s="312"/>
      <c r="S1062" s="82"/>
      <c r="T1062" s="31">
        <f t="shared" si="583"/>
        <v>0</v>
      </c>
      <c r="U1062" s="364"/>
      <c r="V1062" s="364"/>
      <c r="W1062" s="82"/>
      <c r="X1062" s="85">
        <f t="shared" si="576"/>
        <v>0</v>
      </c>
      <c r="Z1062" s="31"/>
      <c r="AA1062" s="85">
        <f t="shared" si="577"/>
        <v>0</v>
      </c>
      <c r="AB1062" s="85"/>
      <c r="AC1062" s="31">
        <f t="shared" si="578"/>
        <v>0</v>
      </c>
      <c r="AD1062" s="31"/>
      <c r="AE1062" s="85"/>
      <c r="AF1062" s="85">
        <f t="shared" ref="AF1062:AF1067" si="641">IFERROR(COUNTIF(AK802:AT802,"S")/(COUNTIF(AK802:AT802,"V")+COUNTIF(AK802:AT802,"S")),0)</f>
        <v>0</v>
      </c>
      <c r="AG1062" s="31">
        <f t="shared" si="580"/>
        <v>0</v>
      </c>
      <c r="AH1062" s="31"/>
      <c r="AI1062" s="31">
        <f t="shared" si="581"/>
        <v>0</v>
      </c>
      <c r="AJ1062" s="85">
        <f t="shared" si="582"/>
        <v>0</v>
      </c>
      <c r="AK1062" s="85"/>
      <c r="AL1062" s="85"/>
      <c r="AM1062" s="85"/>
      <c r="AN1062" s="85"/>
      <c r="AO1062" s="85"/>
      <c r="AP1062" s="85"/>
      <c r="AQ1062" s="85"/>
      <c r="AR1062" s="85"/>
      <c r="AS1062" s="85"/>
      <c r="AT1062" s="85"/>
      <c r="AU1062" s="85"/>
      <c r="AV1062" s="31"/>
      <c r="AW1062" s="31"/>
    </row>
    <row r="1063" spans="2:49" s="154" customFormat="1" ht="13" outlineLevel="1">
      <c r="B1063" s="464"/>
      <c r="C1063" s="482"/>
      <c r="D1063" s="311" t="s">
        <v>2799</v>
      </c>
      <c r="E1063" s="470"/>
      <c r="F1063" s="461"/>
      <c r="G1063" s="369" t="s">
        <v>1395</v>
      </c>
      <c r="H1063" s="54"/>
      <c r="I1063" s="81">
        <v>10</v>
      </c>
      <c r="J1063" s="81">
        <v>90</v>
      </c>
      <c r="K1063" s="108">
        <v>0</v>
      </c>
      <c r="L1063" s="173"/>
      <c r="M1063" s="173"/>
      <c r="N1063" s="173"/>
      <c r="O1063" s="337"/>
      <c r="P1063" s="173"/>
      <c r="Q1063" s="173"/>
      <c r="R1063" s="312"/>
      <c r="S1063" s="82"/>
      <c r="T1063" s="31">
        <f t="shared" si="583"/>
        <v>0</v>
      </c>
      <c r="U1063" s="364"/>
      <c r="V1063" s="364"/>
      <c r="W1063" s="82"/>
      <c r="X1063" s="85">
        <f t="shared" si="576"/>
        <v>0</v>
      </c>
      <c r="Z1063" s="31"/>
      <c r="AA1063" s="85">
        <f t="shared" si="577"/>
        <v>0</v>
      </c>
      <c r="AB1063" s="85"/>
      <c r="AC1063" s="31">
        <f t="shared" si="578"/>
        <v>0</v>
      </c>
      <c r="AD1063" s="31"/>
      <c r="AE1063" s="85"/>
      <c r="AF1063" s="85">
        <f t="shared" si="641"/>
        <v>0</v>
      </c>
      <c r="AG1063" s="31">
        <f t="shared" si="580"/>
        <v>0</v>
      </c>
      <c r="AH1063" s="31"/>
      <c r="AI1063" s="31">
        <f t="shared" si="581"/>
        <v>0</v>
      </c>
      <c r="AJ1063" s="85">
        <f t="shared" si="582"/>
        <v>0</v>
      </c>
      <c r="AK1063" s="85"/>
      <c r="AL1063" s="85"/>
      <c r="AM1063" s="85"/>
      <c r="AN1063" s="85"/>
      <c r="AO1063" s="85"/>
      <c r="AP1063" s="85"/>
      <c r="AQ1063" s="85"/>
      <c r="AR1063" s="85"/>
      <c r="AS1063" s="85"/>
      <c r="AT1063" s="85"/>
      <c r="AU1063" s="85"/>
      <c r="AV1063" s="31"/>
      <c r="AW1063" s="31"/>
    </row>
    <row r="1064" spans="2:49" s="154" customFormat="1" ht="13" outlineLevel="1">
      <c r="B1064" s="464"/>
      <c r="C1064" s="482"/>
      <c r="D1064" s="311" t="s">
        <v>2800</v>
      </c>
      <c r="E1064" s="470"/>
      <c r="F1064" s="461"/>
      <c r="G1064" s="369" t="s">
        <v>1395</v>
      </c>
      <c r="H1064" s="54"/>
      <c r="I1064" s="81">
        <v>90</v>
      </c>
      <c r="J1064" s="81">
        <v>0</v>
      </c>
      <c r="K1064" s="108">
        <v>0</v>
      </c>
      <c r="L1064" s="173"/>
      <c r="M1064" s="173"/>
      <c r="N1064" s="173"/>
      <c r="O1064" s="337"/>
      <c r="P1064" s="173"/>
      <c r="Q1064" s="173"/>
      <c r="R1064" s="312"/>
      <c r="S1064" s="82"/>
      <c r="T1064" s="31">
        <f t="shared" ref="T1064:T1065" si="642">SUMIF(S1064,"Y",I1064)</f>
        <v>0</v>
      </c>
      <c r="U1064" s="364"/>
      <c r="V1064" s="364"/>
      <c r="W1064" s="82"/>
      <c r="X1064" s="85">
        <f t="shared" ref="X1064:X1065" si="643">T1064*W1064</f>
        <v>0</v>
      </c>
      <c r="Z1064" s="31"/>
      <c r="AA1064" s="85">
        <f t="shared" ref="AA1064:AA1065" si="644">SUMIF(Z1064,"Y",K1064)*W1064</f>
        <v>0</v>
      </c>
      <c r="AB1064" s="85"/>
      <c r="AC1064" s="31">
        <f t="shared" ref="AC1064:AC1065" si="645">(I1064-AA1064)*COUNTIF(AK1064:AT1064,"L")</f>
        <v>0</v>
      </c>
      <c r="AD1064" s="31"/>
      <c r="AE1064" s="85"/>
      <c r="AF1064" s="85">
        <f t="shared" si="641"/>
        <v>0</v>
      </c>
      <c r="AG1064" s="31">
        <f t="shared" ref="AG1064:AG1065" si="646">(X1064-AA1064-AC1064)*AF1064</f>
        <v>0</v>
      </c>
      <c r="AH1064" s="31"/>
      <c r="AI1064" s="31">
        <f t="shared" ref="AI1064:AI1065" si="647">COUNTIF(AK1064:AT1064,"V")</f>
        <v>0</v>
      </c>
      <c r="AJ1064" s="85">
        <f t="shared" ref="AJ1064:AJ1065" si="648">X1064-AA1064-AC1064-AG1064</f>
        <v>0</v>
      </c>
      <c r="AK1064" s="85"/>
      <c r="AL1064" s="85"/>
      <c r="AM1064" s="85"/>
      <c r="AN1064" s="85"/>
      <c r="AO1064" s="85"/>
      <c r="AP1064" s="85"/>
      <c r="AQ1064" s="85"/>
      <c r="AR1064" s="85"/>
      <c r="AS1064" s="85"/>
      <c r="AT1064" s="85"/>
      <c r="AU1064" s="85"/>
      <c r="AV1064" s="31"/>
      <c r="AW1064" s="31"/>
    </row>
    <row r="1065" spans="2:49" s="154" customFormat="1" ht="13" outlineLevel="1">
      <c r="B1065" s="464"/>
      <c r="C1065" s="482"/>
      <c r="D1065" s="311" t="s">
        <v>2801</v>
      </c>
      <c r="E1065" s="470"/>
      <c r="F1065" s="461"/>
      <c r="G1065" s="369" t="s">
        <v>1395</v>
      </c>
      <c r="H1065" s="54"/>
      <c r="I1065" s="81">
        <v>120</v>
      </c>
      <c r="J1065" s="81">
        <v>0</v>
      </c>
      <c r="K1065" s="108">
        <v>0</v>
      </c>
      <c r="L1065" s="173"/>
      <c r="M1065" s="173"/>
      <c r="N1065" s="173"/>
      <c r="O1065" s="337"/>
      <c r="P1065" s="173"/>
      <c r="Q1065" s="173"/>
      <c r="R1065" s="312"/>
      <c r="S1065" s="82"/>
      <c r="T1065" s="31">
        <f t="shared" si="642"/>
        <v>0</v>
      </c>
      <c r="U1065" s="364"/>
      <c r="V1065" s="364"/>
      <c r="W1065" s="82"/>
      <c r="X1065" s="85">
        <f t="shared" si="643"/>
        <v>0</v>
      </c>
      <c r="Z1065" s="31"/>
      <c r="AA1065" s="85">
        <f t="shared" si="644"/>
        <v>0</v>
      </c>
      <c r="AB1065" s="85"/>
      <c r="AC1065" s="31">
        <f t="shared" si="645"/>
        <v>0</v>
      </c>
      <c r="AD1065" s="31"/>
      <c r="AE1065" s="85"/>
      <c r="AF1065" s="85">
        <f t="shared" si="641"/>
        <v>0</v>
      </c>
      <c r="AG1065" s="31">
        <f t="shared" si="646"/>
        <v>0</v>
      </c>
      <c r="AH1065" s="31"/>
      <c r="AI1065" s="31">
        <f t="shared" si="647"/>
        <v>0</v>
      </c>
      <c r="AJ1065" s="85">
        <f t="shared" si="648"/>
        <v>0</v>
      </c>
      <c r="AK1065" s="85"/>
      <c r="AL1065" s="85"/>
      <c r="AM1065" s="85"/>
      <c r="AN1065" s="85"/>
      <c r="AO1065" s="85"/>
      <c r="AP1065" s="85"/>
      <c r="AQ1065" s="85"/>
      <c r="AR1065" s="85"/>
      <c r="AS1065" s="85"/>
      <c r="AT1065" s="85"/>
      <c r="AU1065" s="85"/>
      <c r="AV1065" s="31"/>
      <c r="AW1065" s="31"/>
    </row>
    <row r="1066" spans="2:49" s="154" customFormat="1" ht="13" outlineLevel="1">
      <c r="B1066" s="464"/>
      <c r="C1066" s="482"/>
      <c r="D1066" s="311" t="s">
        <v>2802</v>
      </c>
      <c r="E1066" s="470"/>
      <c r="F1066" s="461"/>
      <c r="G1066" s="369" t="s">
        <v>1395</v>
      </c>
      <c r="H1066" s="54"/>
      <c r="I1066" s="81">
        <v>5</v>
      </c>
      <c r="J1066" s="81">
        <v>20</v>
      </c>
      <c r="K1066" s="108">
        <v>0</v>
      </c>
      <c r="L1066" s="173"/>
      <c r="M1066" s="173"/>
      <c r="N1066" s="173"/>
      <c r="O1066" s="337"/>
      <c r="P1066" s="173"/>
      <c r="Q1066" s="173"/>
      <c r="R1066" s="312"/>
      <c r="S1066" s="82"/>
      <c r="T1066" s="31">
        <f t="shared" si="583"/>
        <v>0</v>
      </c>
      <c r="U1066" s="364"/>
      <c r="V1066" s="364"/>
      <c r="W1066" s="82"/>
      <c r="X1066" s="85">
        <f t="shared" si="576"/>
        <v>0</v>
      </c>
      <c r="Z1066" s="31"/>
      <c r="AA1066" s="85">
        <f t="shared" si="577"/>
        <v>0</v>
      </c>
      <c r="AB1066" s="85"/>
      <c r="AC1066" s="31">
        <f t="shared" si="578"/>
        <v>0</v>
      </c>
      <c r="AD1066" s="31"/>
      <c r="AE1066" s="85"/>
      <c r="AF1066" s="85">
        <f t="shared" si="641"/>
        <v>0</v>
      </c>
      <c r="AG1066" s="31">
        <f t="shared" si="580"/>
        <v>0</v>
      </c>
      <c r="AH1066" s="31"/>
      <c r="AI1066" s="31">
        <f t="shared" si="581"/>
        <v>0</v>
      </c>
      <c r="AJ1066" s="85">
        <f t="shared" si="582"/>
        <v>0</v>
      </c>
      <c r="AK1066" s="85"/>
      <c r="AL1066" s="85"/>
      <c r="AM1066" s="85"/>
      <c r="AN1066" s="85"/>
      <c r="AO1066" s="85"/>
      <c r="AP1066" s="85"/>
      <c r="AQ1066" s="85"/>
      <c r="AR1066" s="85"/>
      <c r="AS1066" s="85"/>
      <c r="AT1066" s="85"/>
      <c r="AU1066" s="85"/>
      <c r="AV1066" s="31"/>
      <c r="AW1066" s="31"/>
    </row>
    <row r="1067" spans="2:49" s="154" customFormat="1" ht="13" outlineLevel="1">
      <c r="B1067" s="465"/>
      <c r="C1067" s="483"/>
      <c r="D1067" s="311" t="s">
        <v>2797</v>
      </c>
      <c r="E1067" s="471"/>
      <c r="F1067" s="462"/>
      <c r="G1067" s="369" t="s">
        <v>1395</v>
      </c>
      <c r="H1067" s="54"/>
      <c r="I1067" s="81">
        <v>5</v>
      </c>
      <c r="J1067" s="81">
        <v>720</v>
      </c>
      <c r="K1067" s="108">
        <v>0</v>
      </c>
      <c r="L1067" s="173"/>
      <c r="M1067" s="173"/>
      <c r="N1067" s="173"/>
      <c r="O1067" s="337"/>
      <c r="P1067" s="173"/>
      <c r="Q1067" s="173"/>
      <c r="R1067" s="312"/>
      <c r="S1067" s="82"/>
      <c r="T1067" s="31">
        <f t="shared" ref="T1067" si="649">SUMIF(S1067,"Y",I1067)</f>
        <v>0</v>
      </c>
      <c r="U1067" s="364"/>
      <c r="V1067" s="364"/>
      <c r="W1067" s="82"/>
      <c r="X1067" s="85">
        <f t="shared" ref="X1067" si="650">T1067*W1067</f>
        <v>0</v>
      </c>
      <c r="Z1067" s="31"/>
      <c r="AA1067" s="85">
        <f t="shared" ref="AA1067" si="651">SUMIF(Z1067,"Y",K1067)*W1067</f>
        <v>0</v>
      </c>
      <c r="AB1067" s="85"/>
      <c r="AC1067" s="31">
        <f t="shared" ref="AC1067" si="652">(I1067-AA1067)*COUNTIF(AK1067:AT1067,"L")</f>
        <v>0</v>
      </c>
      <c r="AD1067" s="31"/>
      <c r="AE1067" s="85"/>
      <c r="AF1067" s="85">
        <f t="shared" si="641"/>
        <v>0</v>
      </c>
      <c r="AG1067" s="31">
        <f t="shared" ref="AG1067" si="653">(X1067-AA1067-AC1067)*AF1067</f>
        <v>0</v>
      </c>
      <c r="AH1067" s="31"/>
      <c r="AI1067" s="31">
        <f t="shared" ref="AI1067" si="654">COUNTIF(AK1067:AT1067,"V")</f>
        <v>0</v>
      </c>
      <c r="AJ1067" s="85">
        <f t="shared" ref="AJ1067" si="655">X1067-AA1067-AC1067-AG1067</f>
        <v>0</v>
      </c>
      <c r="AK1067" s="85"/>
      <c r="AL1067" s="85"/>
      <c r="AM1067" s="85"/>
      <c r="AN1067" s="85"/>
      <c r="AO1067" s="85"/>
      <c r="AP1067" s="85"/>
      <c r="AQ1067" s="85"/>
      <c r="AR1067" s="85"/>
      <c r="AS1067" s="85"/>
      <c r="AT1067" s="85"/>
      <c r="AU1067" s="85"/>
      <c r="AV1067" s="31"/>
      <c r="AW1067" s="31"/>
    </row>
    <row r="1068" spans="2:49" s="154" customFormat="1" ht="13.75" customHeight="1" outlineLevel="1">
      <c r="B1068" s="463" t="s">
        <v>796</v>
      </c>
      <c r="C1068" s="475" t="s">
        <v>2477</v>
      </c>
      <c r="D1068" s="158" t="s">
        <v>1818</v>
      </c>
      <c r="E1068" s="469" t="s">
        <v>50</v>
      </c>
      <c r="F1068" s="472">
        <v>43117</v>
      </c>
      <c r="G1068" s="369" t="s">
        <v>1395</v>
      </c>
      <c r="H1068" s="54" t="s">
        <v>13</v>
      </c>
      <c r="I1068" s="81">
        <v>15</v>
      </c>
      <c r="J1068" s="81">
        <v>120</v>
      </c>
      <c r="K1068" s="108">
        <v>0</v>
      </c>
      <c r="L1068" s="85" t="s">
        <v>1155</v>
      </c>
      <c r="M1068" s="85" t="s">
        <v>1155</v>
      </c>
      <c r="N1068" s="85" t="s">
        <v>1142</v>
      </c>
      <c r="O1068" s="176" t="s">
        <v>1176</v>
      </c>
      <c r="P1068" s="85" t="s">
        <v>1142</v>
      </c>
      <c r="Q1068" s="85" t="s">
        <v>1155</v>
      </c>
      <c r="R1068" s="475" t="s">
        <v>1280</v>
      </c>
      <c r="S1068" s="82"/>
      <c r="T1068" s="31">
        <f t="shared" si="583"/>
        <v>0</v>
      </c>
      <c r="U1068" s="632"/>
      <c r="V1068" s="632"/>
      <c r="W1068" s="82"/>
      <c r="X1068" s="85">
        <f t="shared" si="576"/>
        <v>0</v>
      </c>
      <c r="Z1068" s="31"/>
      <c r="AA1068" s="85">
        <f t="shared" si="577"/>
        <v>0</v>
      </c>
      <c r="AB1068" s="85"/>
      <c r="AC1068" s="31">
        <f t="shared" si="578"/>
        <v>0</v>
      </c>
      <c r="AD1068" s="31"/>
      <c r="AE1068" s="85"/>
      <c r="AF1068" s="85">
        <f>IFERROR(COUNTIF(AK807:AT807,"S")/(COUNTIF(AK807:AT807,"V")+COUNTIF(AK807:AT807,"S")),0)</f>
        <v>0</v>
      </c>
      <c r="AG1068" s="31">
        <f t="shared" si="580"/>
        <v>0</v>
      </c>
      <c r="AH1068" s="31"/>
      <c r="AI1068" s="31">
        <f t="shared" si="581"/>
        <v>0</v>
      </c>
      <c r="AJ1068" s="85">
        <f t="shared" si="582"/>
        <v>0</v>
      </c>
      <c r="AK1068" s="85"/>
      <c r="AL1068" s="85"/>
      <c r="AM1068" s="85"/>
      <c r="AN1068" s="85"/>
      <c r="AO1068" s="85"/>
      <c r="AP1068" s="85"/>
      <c r="AQ1068" s="85"/>
      <c r="AR1068" s="85"/>
      <c r="AS1068" s="85"/>
      <c r="AT1068" s="85"/>
      <c r="AU1068" s="85"/>
      <c r="AV1068" s="31"/>
      <c r="AW1068" s="31"/>
    </row>
    <row r="1069" spans="2:49" s="154" customFormat="1" ht="13" outlineLevel="1">
      <c r="B1069" s="464"/>
      <c r="C1069" s="476"/>
      <c r="D1069" s="158" t="s">
        <v>2478</v>
      </c>
      <c r="E1069" s="470"/>
      <c r="F1069" s="473"/>
      <c r="G1069" s="369" t="s">
        <v>1395</v>
      </c>
      <c r="H1069" s="54" t="s">
        <v>24</v>
      </c>
      <c r="I1069" s="81">
        <v>80</v>
      </c>
      <c r="J1069" s="81">
        <v>80</v>
      </c>
      <c r="K1069" s="108">
        <v>0</v>
      </c>
      <c r="L1069" s="85" t="s">
        <v>1759</v>
      </c>
      <c r="M1069" s="85" t="s">
        <v>1703</v>
      </c>
      <c r="N1069" s="85" t="s">
        <v>1693</v>
      </c>
      <c r="O1069" s="176" t="s">
        <v>1176</v>
      </c>
      <c r="P1069" s="85" t="s">
        <v>1142</v>
      </c>
      <c r="Q1069" s="85" t="s">
        <v>1155</v>
      </c>
      <c r="R1069" s="476"/>
      <c r="S1069" s="82"/>
      <c r="T1069" s="31">
        <f t="shared" si="583"/>
        <v>0</v>
      </c>
      <c r="U1069" s="633"/>
      <c r="V1069" s="633"/>
      <c r="W1069" s="82"/>
      <c r="X1069" s="85">
        <f t="shared" si="576"/>
        <v>0</v>
      </c>
      <c r="Z1069" s="31"/>
      <c r="AA1069" s="85">
        <f t="shared" si="577"/>
        <v>0</v>
      </c>
      <c r="AB1069" s="85"/>
      <c r="AC1069" s="31">
        <f t="shared" si="578"/>
        <v>0</v>
      </c>
      <c r="AD1069" s="31"/>
      <c r="AE1069" s="85"/>
      <c r="AF1069" s="85">
        <f t="shared" ref="AF1069:AF1076" si="656">IFERROR(COUNTIF(AK809:AT809,"S")/(COUNTIF(AK809:AT809,"V")+COUNTIF(AK809:AT809,"S")),0)</f>
        <v>0</v>
      </c>
      <c r="AG1069" s="31">
        <f t="shared" si="580"/>
        <v>0</v>
      </c>
      <c r="AH1069" s="31"/>
      <c r="AI1069" s="31">
        <f t="shared" si="581"/>
        <v>0</v>
      </c>
      <c r="AJ1069" s="85">
        <f t="shared" si="582"/>
        <v>0</v>
      </c>
      <c r="AK1069" s="85"/>
      <c r="AL1069" s="85"/>
      <c r="AM1069" s="85"/>
      <c r="AN1069" s="85"/>
      <c r="AO1069" s="85"/>
      <c r="AP1069" s="85"/>
      <c r="AQ1069" s="85"/>
      <c r="AR1069" s="85"/>
      <c r="AS1069" s="85"/>
      <c r="AT1069" s="85"/>
      <c r="AU1069" s="85"/>
      <c r="AV1069" s="31"/>
      <c r="AW1069" s="31"/>
    </row>
    <row r="1070" spans="2:49" s="154" customFormat="1" ht="13" outlineLevel="1">
      <c r="B1070" s="464"/>
      <c r="C1070" s="476"/>
      <c r="D1070" s="158" t="s">
        <v>2479</v>
      </c>
      <c r="E1070" s="470"/>
      <c r="F1070" s="473"/>
      <c r="G1070" s="369" t="s">
        <v>1395</v>
      </c>
      <c r="H1070" s="54" t="s">
        <v>13</v>
      </c>
      <c r="I1070" s="81">
        <v>15</v>
      </c>
      <c r="J1070" s="81">
        <v>1500</v>
      </c>
      <c r="K1070" s="108">
        <v>0</v>
      </c>
      <c r="L1070" s="85" t="s">
        <v>1759</v>
      </c>
      <c r="M1070" s="85" t="s">
        <v>1703</v>
      </c>
      <c r="N1070" s="85" t="s">
        <v>1142</v>
      </c>
      <c r="O1070" s="176" t="s">
        <v>1176</v>
      </c>
      <c r="P1070" s="85" t="s">
        <v>1142</v>
      </c>
      <c r="Q1070" s="85" t="s">
        <v>1142</v>
      </c>
      <c r="R1070" s="476"/>
      <c r="S1070" s="82"/>
      <c r="T1070" s="31">
        <f t="shared" si="583"/>
        <v>0</v>
      </c>
      <c r="U1070" s="633"/>
      <c r="V1070" s="633"/>
      <c r="W1070" s="82"/>
      <c r="X1070" s="85">
        <f t="shared" si="576"/>
        <v>0</v>
      </c>
      <c r="Z1070" s="31"/>
      <c r="AA1070" s="85">
        <f t="shared" si="577"/>
        <v>0</v>
      </c>
      <c r="AB1070" s="85"/>
      <c r="AC1070" s="31">
        <f t="shared" si="578"/>
        <v>0</v>
      </c>
      <c r="AD1070" s="31"/>
      <c r="AE1070" s="85"/>
      <c r="AF1070" s="85">
        <f t="shared" si="656"/>
        <v>0</v>
      </c>
      <c r="AG1070" s="31">
        <f t="shared" si="580"/>
        <v>0</v>
      </c>
      <c r="AH1070" s="31"/>
      <c r="AI1070" s="31">
        <f t="shared" si="581"/>
        <v>0</v>
      </c>
      <c r="AJ1070" s="85">
        <f t="shared" si="582"/>
        <v>0</v>
      </c>
      <c r="AK1070" s="85"/>
      <c r="AL1070" s="85"/>
      <c r="AM1070" s="85"/>
      <c r="AN1070" s="85"/>
      <c r="AO1070" s="85"/>
      <c r="AP1070" s="85"/>
      <c r="AQ1070" s="85"/>
      <c r="AR1070" s="85"/>
      <c r="AS1070" s="85"/>
      <c r="AT1070" s="85"/>
      <c r="AU1070" s="85"/>
      <c r="AV1070" s="31"/>
      <c r="AW1070" s="31"/>
    </row>
    <row r="1071" spans="2:49" s="154" customFormat="1" ht="13" outlineLevel="1">
      <c r="B1071" s="465"/>
      <c r="C1071" s="477"/>
      <c r="D1071" s="158" t="s">
        <v>2438</v>
      </c>
      <c r="E1071" s="471"/>
      <c r="F1071" s="474"/>
      <c r="G1071" s="369" t="s">
        <v>1395</v>
      </c>
      <c r="H1071" s="54" t="s">
        <v>13</v>
      </c>
      <c r="I1071" s="81">
        <v>120</v>
      </c>
      <c r="J1071" s="81">
        <v>120</v>
      </c>
      <c r="K1071" s="108">
        <v>0</v>
      </c>
      <c r="L1071" s="85" t="s">
        <v>1759</v>
      </c>
      <c r="M1071" s="85" t="s">
        <v>1703</v>
      </c>
      <c r="N1071" s="85" t="s">
        <v>1142</v>
      </c>
      <c r="O1071" s="176" t="s">
        <v>1176</v>
      </c>
      <c r="P1071" s="85" t="s">
        <v>1142</v>
      </c>
      <c r="Q1071" s="85" t="s">
        <v>1155</v>
      </c>
      <c r="R1071" s="477"/>
      <c r="S1071" s="82"/>
      <c r="T1071" s="31">
        <f t="shared" si="583"/>
        <v>0</v>
      </c>
      <c r="U1071" s="634"/>
      <c r="V1071" s="634"/>
      <c r="W1071" s="82"/>
      <c r="X1071" s="85">
        <f t="shared" si="576"/>
        <v>0</v>
      </c>
      <c r="Z1071" s="31"/>
      <c r="AA1071" s="85">
        <f t="shared" si="577"/>
        <v>0</v>
      </c>
      <c r="AB1071" s="85"/>
      <c r="AC1071" s="31">
        <f t="shared" si="578"/>
        <v>0</v>
      </c>
      <c r="AD1071" s="31"/>
      <c r="AE1071" s="85"/>
      <c r="AF1071" s="85">
        <f t="shared" si="656"/>
        <v>0</v>
      </c>
      <c r="AG1071" s="31">
        <f t="shared" si="580"/>
        <v>0</v>
      </c>
      <c r="AH1071" s="31"/>
      <c r="AI1071" s="31">
        <f t="shared" si="581"/>
        <v>0</v>
      </c>
      <c r="AJ1071" s="85">
        <f t="shared" si="582"/>
        <v>0</v>
      </c>
      <c r="AK1071" s="85"/>
      <c r="AL1071" s="85"/>
      <c r="AM1071" s="85"/>
      <c r="AN1071" s="85"/>
      <c r="AO1071" s="85"/>
      <c r="AP1071" s="85"/>
      <c r="AQ1071" s="85"/>
      <c r="AR1071" s="85"/>
      <c r="AS1071" s="85"/>
      <c r="AT1071" s="85"/>
      <c r="AU1071" s="85"/>
      <c r="AV1071" s="31"/>
      <c r="AW1071" s="31"/>
    </row>
    <row r="1072" spans="2:49" s="154" customFormat="1" ht="13" outlineLevel="1">
      <c r="B1072" s="463" t="s">
        <v>798</v>
      </c>
      <c r="C1072" s="475" t="s">
        <v>2565</v>
      </c>
      <c r="D1072" s="158" t="s">
        <v>1690</v>
      </c>
      <c r="E1072" s="475" t="s">
        <v>2564</v>
      </c>
      <c r="F1072" s="460">
        <v>43119</v>
      </c>
      <c r="G1072" s="369" t="s">
        <v>1395</v>
      </c>
      <c r="H1072" s="54" t="s">
        <v>13</v>
      </c>
      <c r="I1072" s="81">
        <v>3</v>
      </c>
      <c r="J1072" s="81">
        <v>0</v>
      </c>
      <c r="K1072" s="108">
        <v>0</v>
      </c>
      <c r="L1072" s="85" t="s">
        <v>1759</v>
      </c>
      <c r="M1072" s="85" t="s">
        <v>1703</v>
      </c>
      <c r="N1072" s="85" t="s">
        <v>1142</v>
      </c>
      <c r="O1072" s="176" t="s">
        <v>1176</v>
      </c>
      <c r="P1072" s="85" t="s">
        <v>1142</v>
      </c>
      <c r="Q1072" s="85" t="s">
        <v>1155</v>
      </c>
      <c r="R1072" s="475" t="s">
        <v>1280</v>
      </c>
      <c r="S1072" s="82"/>
      <c r="T1072" s="31">
        <f t="shared" si="583"/>
        <v>0</v>
      </c>
      <c r="U1072" s="632"/>
      <c r="V1072" s="632"/>
      <c r="W1072" s="82"/>
      <c r="X1072" s="85">
        <f t="shared" si="576"/>
        <v>0</v>
      </c>
      <c r="Z1072" s="31"/>
      <c r="AA1072" s="85">
        <f t="shared" si="577"/>
        <v>0</v>
      </c>
      <c r="AB1072" s="85"/>
      <c r="AC1072" s="31">
        <f t="shared" si="578"/>
        <v>0</v>
      </c>
      <c r="AD1072" s="31"/>
      <c r="AE1072" s="85"/>
      <c r="AF1072" s="85">
        <f t="shared" si="656"/>
        <v>0</v>
      </c>
      <c r="AG1072" s="31">
        <f t="shared" si="580"/>
        <v>0</v>
      </c>
      <c r="AH1072" s="31"/>
      <c r="AI1072" s="31">
        <f t="shared" si="581"/>
        <v>0</v>
      </c>
      <c r="AJ1072" s="85">
        <f t="shared" si="582"/>
        <v>0</v>
      </c>
      <c r="AK1072" s="85"/>
      <c r="AL1072" s="85"/>
      <c r="AM1072" s="85"/>
      <c r="AN1072" s="85"/>
      <c r="AO1072" s="85"/>
      <c r="AP1072" s="85"/>
      <c r="AQ1072" s="85"/>
      <c r="AR1072" s="85"/>
      <c r="AS1072" s="85"/>
      <c r="AT1072" s="85"/>
      <c r="AU1072" s="85"/>
      <c r="AV1072" s="31"/>
      <c r="AW1072" s="31"/>
    </row>
    <row r="1073" spans="2:49" s="154" customFormat="1" ht="13" outlineLevel="1">
      <c r="B1073" s="464"/>
      <c r="C1073" s="476"/>
      <c r="D1073" s="320" t="s">
        <v>2560</v>
      </c>
      <c r="E1073" s="476"/>
      <c r="F1073" s="461"/>
      <c r="G1073" s="369" t="s">
        <v>1395</v>
      </c>
      <c r="H1073" s="54" t="s">
        <v>13</v>
      </c>
      <c r="I1073" s="81">
        <v>10</v>
      </c>
      <c r="J1073" s="81">
        <v>0</v>
      </c>
      <c r="K1073" s="108">
        <v>0</v>
      </c>
      <c r="L1073" s="85" t="s">
        <v>1759</v>
      </c>
      <c r="M1073" s="85" t="s">
        <v>1703</v>
      </c>
      <c r="N1073" s="85" t="s">
        <v>1142</v>
      </c>
      <c r="O1073" s="176" t="s">
        <v>1176</v>
      </c>
      <c r="P1073" s="85" t="s">
        <v>1142</v>
      </c>
      <c r="Q1073" s="85" t="s">
        <v>1142</v>
      </c>
      <c r="R1073" s="476"/>
      <c r="S1073" s="82"/>
      <c r="T1073" s="31">
        <f t="shared" si="583"/>
        <v>0</v>
      </c>
      <c r="U1073" s="633"/>
      <c r="V1073" s="633"/>
      <c r="W1073" s="82"/>
      <c r="X1073" s="85">
        <f t="shared" si="576"/>
        <v>0</v>
      </c>
      <c r="Z1073" s="31"/>
      <c r="AA1073" s="85">
        <f t="shared" si="577"/>
        <v>0</v>
      </c>
      <c r="AB1073" s="85"/>
      <c r="AC1073" s="31">
        <f t="shared" si="578"/>
        <v>0</v>
      </c>
      <c r="AD1073" s="31"/>
      <c r="AE1073" s="85"/>
      <c r="AF1073" s="85">
        <f t="shared" si="656"/>
        <v>0</v>
      </c>
      <c r="AG1073" s="31">
        <f t="shared" si="580"/>
        <v>0</v>
      </c>
      <c r="AH1073" s="31"/>
      <c r="AI1073" s="31">
        <f t="shared" si="581"/>
        <v>0</v>
      </c>
      <c r="AJ1073" s="85">
        <f t="shared" si="582"/>
        <v>0</v>
      </c>
      <c r="AK1073" s="85"/>
      <c r="AL1073" s="85"/>
      <c r="AM1073" s="85"/>
      <c r="AN1073" s="85"/>
      <c r="AO1073" s="85"/>
      <c r="AP1073" s="85"/>
      <c r="AQ1073" s="85"/>
      <c r="AR1073" s="85"/>
      <c r="AS1073" s="85"/>
      <c r="AT1073" s="85"/>
      <c r="AU1073" s="85"/>
      <c r="AV1073" s="31"/>
      <c r="AW1073" s="31"/>
    </row>
    <row r="1074" spans="2:49" s="154" customFormat="1" ht="13" outlineLevel="1">
      <c r="B1074" s="464"/>
      <c r="C1074" s="476"/>
      <c r="D1074" s="376" t="s">
        <v>2561</v>
      </c>
      <c r="E1074" s="476"/>
      <c r="F1074" s="461"/>
      <c r="G1074" s="369" t="s">
        <v>1395</v>
      </c>
      <c r="H1074" s="54" t="s">
        <v>13</v>
      </c>
      <c r="I1074" s="81">
        <v>50</v>
      </c>
      <c r="J1074" s="81">
        <v>0</v>
      </c>
      <c r="K1074" s="108">
        <v>0</v>
      </c>
      <c r="L1074" s="85" t="s">
        <v>1759</v>
      </c>
      <c r="M1074" s="85" t="s">
        <v>1703</v>
      </c>
      <c r="N1074" s="85" t="s">
        <v>1142</v>
      </c>
      <c r="O1074" s="176" t="s">
        <v>1176</v>
      </c>
      <c r="P1074" s="85" t="s">
        <v>1142</v>
      </c>
      <c r="Q1074" s="85" t="s">
        <v>1139</v>
      </c>
      <c r="R1074" s="476"/>
      <c r="S1074" s="82"/>
      <c r="T1074" s="31">
        <f t="shared" si="583"/>
        <v>0</v>
      </c>
      <c r="U1074" s="633"/>
      <c r="V1074" s="633"/>
      <c r="W1074" s="82"/>
      <c r="X1074" s="85">
        <f t="shared" si="576"/>
        <v>0</v>
      </c>
      <c r="Z1074" s="31"/>
      <c r="AA1074" s="85">
        <f t="shared" si="577"/>
        <v>0</v>
      </c>
      <c r="AB1074" s="85"/>
      <c r="AC1074" s="31">
        <f t="shared" si="578"/>
        <v>0</v>
      </c>
      <c r="AD1074" s="31"/>
      <c r="AE1074" s="85"/>
      <c r="AF1074" s="85">
        <f t="shared" si="656"/>
        <v>0</v>
      </c>
      <c r="AG1074" s="31">
        <f t="shared" si="580"/>
        <v>0</v>
      </c>
      <c r="AH1074" s="31"/>
      <c r="AI1074" s="31">
        <f t="shared" si="581"/>
        <v>0</v>
      </c>
      <c r="AJ1074" s="85">
        <f t="shared" si="582"/>
        <v>0</v>
      </c>
      <c r="AK1074" s="85"/>
      <c r="AL1074" s="85"/>
      <c r="AM1074" s="85"/>
      <c r="AN1074" s="85"/>
      <c r="AO1074" s="85"/>
      <c r="AP1074" s="85"/>
      <c r="AQ1074" s="85"/>
      <c r="AR1074" s="85"/>
      <c r="AS1074" s="85"/>
      <c r="AT1074" s="85"/>
      <c r="AU1074" s="85"/>
      <c r="AV1074" s="31"/>
      <c r="AW1074" s="31"/>
    </row>
    <row r="1075" spans="2:49" s="154" customFormat="1" ht="13" outlineLevel="1">
      <c r="B1075" s="464"/>
      <c r="C1075" s="476"/>
      <c r="D1075" s="320" t="s">
        <v>2562</v>
      </c>
      <c r="E1075" s="476"/>
      <c r="F1075" s="461"/>
      <c r="G1075" s="369" t="s">
        <v>1395</v>
      </c>
      <c r="H1075" s="54" t="s">
        <v>24</v>
      </c>
      <c r="I1075" s="81">
        <v>100</v>
      </c>
      <c r="J1075" s="81">
        <v>0</v>
      </c>
      <c r="K1075" s="108">
        <v>0</v>
      </c>
      <c r="L1075" s="85" t="s">
        <v>1759</v>
      </c>
      <c r="M1075" s="85" t="s">
        <v>1703</v>
      </c>
      <c r="N1075" s="85" t="s">
        <v>1142</v>
      </c>
      <c r="O1075" s="176" t="s">
        <v>1176</v>
      </c>
      <c r="P1075" s="85" t="s">
        <v>1142</v>
      </c>
      <c r="Q1075" s="85" t="s">
        <v>1155</v>
      </c>
      <c r="R1075" s="476"/>
      <c r="S1075" s="82"/>
      <c r="T1075" s="31">
        <f t="shared" si="583"/>
        <v>0</v>
      </c>
      <c r="U1075" s="633"/>
      <c r="V1075" s="633"/>
      <c r="W1075" s="82"/>
      <c r="X1075" s="85">
        <f t="shared" si="576"/>
        <v>0</v>
      </c>
      <c r="Z1075" s="31"/>
      <c r="AA1075" s="85">
        <f t="shared" si="577"/>
        <v>0</v>
      </c>
      <c r="AB1075" s="85"/>
      <c r="AC1075" s="31">
        <f t="shared" si="578"/>
        <v>0</v>
      </c>
      <c r="AD1075" s="31"/>
      <c r="AE1075" s="85"/>
      <c r="AF1075" s="85">
        <f t="shared" si="656"/>
        <v>0</v>
      </c>
      <c r="AG1075" s="31">
        <f t="shared" si="580"/>
        <v>0</v>
      </c>
      <c r="AH1075" s="31"/>
      <c r="AI1075" s="31">
        <f t="shared" si="581"/>
        <v>0</v>
      </c>
      <c r="AJ1075" s="85">
        <f t="shared" si="582"/>
        <v>0</v>
      </c>
      <c r="AK1075" s="85"/>
      <c r="AL1075" s="85"/>
      <c r="AM1075" s="85"/>
      <c r="AN1075" s="85"/>
      <c r="AO1075" s="85"/>
      <c r="AP1075" s="85"/>
      <c r="AQ1075" s="85"/>
      <c r="AR1075" s="85"/>
      <c r="AS1075" s="85"/>
      <c r="AT1075" s="85"/>
      <c r="AU1075" s="85"/>
      <c r="AV1075" s="31"/>
      <c r="AW1075" s="31"/>
    </row>
    <row r="1076" spans="2:49" s="154" customFormat="1" ht="13" outlineLevel="1">
      <c r="B1076" s="465"/>
      <c r="C1076" s="477"/>
      <c r="D1076" s="320" t="s">
        <v>2563</v>
      </c>
      <c r="E1076" s="477"/>
      <c r="F1076" s="462"/>
      <c r="G1076" s="369" t="s">
        <v>1395</v>
      </c>
      <c r="H1076" s="54" t="s">
        <v>24</v>
      </c>
      <c r="I1076" s="81">
        <v>79.800000000000011</v>
      </c>
      <c r="J1076" s="81">
        <v>120</v>
      </c>
      <c r="K1076" s="108">
        <v>0</v>
      </c>
      <c r="L1076" s="85" t="s">
        <v>1759</v>
      </c>
      <c r="M1076" s="85" t="s">
        <v>1703</v>
      </c>
      <c r="N1076" s="85" t="s">
        <v>1142</v>
      </c>
      <c r="O1076" s="176" t="s">
        <v>1176</v>
      </c>
      <c r="P1076" s="85" t="s">
        <v>1142</v>
      </c>
      <c r="Q1076" s="85" t="s">
        <v>1142</v>
      </c>
      <c r="R1076" s="477"/>
      <c r="S1076" s="82"/>
      <c r="T1076" s="31">
        <f t="shared" si="583"/>
        <v>0</v>
      </c>
      <c r="U1076" s="634"/>
      <c r="V1076" s="634"/>
      <c r="W1076" s="82"/>
      <c r="X1076" s="85">
        <f t="shared" si="576"/>
        <v>0</v>
      </c>
      <c r="Z1076" s="31"/>
      <c r="AA1076" s="85">
        <f t="shared" si="577"/>
        <v>0</v>
      </c>
      <c r="AB1076" s="85"/>
      <c r="AC1076" s="31">
        <f t="shared" si="578"/>
        <v>0</v>
      </c>
      <c r="AD1076" s="31"/>
      <c r="AE1076" s="85"/>
      <c r="AF1076" s="85">
        <f t="shared" si="656"/>
        <v>0</v>
      </c>
      <c r="AG1076" s="31">
        <f t="shared" si="580"/>
        <v>0</v>
      </c>
      <c r="AH1076" s="31"/>
      <c r="AI1076" s="31">
        <f t="shared" si="581"/>
        <v>0</v>
      </c>
      <c r="AJ1076" s="85">
        <f t="shared" si="582"/>
        <v>0</v>
      </c>
      <c r="AK1076" s="85"/>
      <c r="AL1076" s="85"/>
      <c r="AM1076" s="85"/>
      <c r="AN1076" s="85"/>
      <c r="AO1076" s="85"/>
      <c r="AP1076" s="85"/>
      <c r="AQ1076" s="85"/>
      <c r="AR1076" s="85"/>
      <c r="AS1076" s="85"/>
      <c r="AT1076" s="85"/>
      <c r="AU1076" s="85"/>
      <c r="AV1076" s="31"/>
      <c r="AW1076" s="31"/>
    </row>
    <row r="1077" spans="2:49" s="154" customFormat="1" ht="13">
      <c r="B1077" s="484" t="s">
        <v>2480</v>
      </c>
      <c r="C1077" s="485"/>
      <c r="D1077" s="485"/>
      <c r="E1077" s="486"/>
      <c r="F1077" s="99"/>
      <c r="G1077" s="99" t="s">
        <v>7</v>
      </c>
      <c r="H1077" s="101"/>
      <c r="I1077" s="105">
        <f>I1078/60</f>
        <v>19.229999999999997</v>
      </c>
      <c r="J1077" s="105">
        <f>J1078/60</f>
        <v>128.17666666666665</v>
      </c>
      <c r="K1077" s="259">
        <f>K1078/60</f>
        <v>0</v>
      </c>
      <c r="L1077" s="166"/>
      <c r="M1077" s="166"/>
      <c r="N1077" s="166"/>
      <c r="O1077" s="166"/>
      <c r="P1077" s="166"/>
      <c r="Q1077" s="166"/>
      <c r="R1077" s="102"/>
      <c r="S1077" s="166"/>
      <c r="T1077" s="101">
        <f>T1078/60</f>
        <v>0</v>
      </c>
      <c r="U1077" s="102"/>
      <c r="V1077" s="166"/>
      <c r="W1077" s="166"/>
      <c r="X1077" s="101">
        <f>X1078/60</f>
        <v>0</v>
      </c>
      <c r="Z1077" s="101"/>
      <c r="AA1077" s="101">
        <f>AA1078/60</f>
        <v>0</v>
      </c>
      <c r="AB1077" s="101"/>
      <c r="AC1077" s="101">
        <f t="shared" ref="AC1077" si="657">AC1078/60</f>
        <v>0</v>
      </c>
      <c r="AD1077" s="101"/>
      <c r="AE1077" s="101"/>
      <c r="AF1077" s="101"/>
      <c r="AG1077" s="101">
        <f>AG1078/60</f>
        <v>0</v>
      </c>
      <c r="AH1077" s="101"/>
      <c r="AI1077" s="101"/>
      <c r="AJ1077" s="105">
        <f>SUM(AJ1078:AJ1120)</f>
        <v>0</v>
      </c>
      <c r="AK1077" s="166"/>
      <c r="AL1077" s="101"/>
      <c r="AM1077" s="166"/>
      <c r="AN1077" s="166"/>
      <c r="AO1077" s="166"/>
      <c r="AP1077" s="166"/>
      <c r="AQ1077" s="166"/>
      <c r="AR1077" s="166"/>
      <c r="AS1077" s="166"/>
      <c r="AT1077" s="166"/>
      <c r="AU1077" s="166"/>
      <c r="AV1077" s="101"/>
      <c r="AW1077" s="105">
        <f>AW1078/60</f>
        <v>0</v>
      </c>
    </row>
    <row r="1078" spans="2:49" s="154" customFormat="1" ht="13">
      <c r="B1078" s="487"/>
      <c r="C1078" s="488"/>
      <c r="D1078" s="488"/>
      <c r="E1078" s="489"/>
      <c r="F1078" s="103"/>
      <c r="G1078" s="103" t="s">
        <v>8</v>
      </c>
      <c r="H1078" s="105"/>
      <c r="I1078" s="105">
        <f>SUMIF(G1079:G1120,"DQA",$I1079:$I1120)</f>
        <v>1153.7999999999997</v>
      </c>
      <c r="J1078" s="105">
        <f>SUMIF(G1079:G1120,"DQA",$J1079:$J1120)</f>
        <v>7690.5999999999995</v>
      </c>
      <c r="K1078" s="260">
        <f>SUM(K1079:K1120)</f>
        <v>0</v>
      </c>
      <c r="L1078" s="166"/>
      <c r="M1078" s="166"/>
      <c r="N1078" s="166"/>
      <c r="O1078" s="166"/>
      <c r="P1078" s="166"/>
      <c r="Q1078" s="166"/>
      <c r="R1078" s="102"/>
      <c r="S1078" s="166"/>
      <c r="T1078" s="105">
        <f>SUM(T1079:T1120)</f>
        <v>0</v>
      </c>
      <c r="U1078" s="102"/>
      <c r="V1078" s="166"/>
      <c r="W1078" s="166"/>
      <c r="X1078" s="105">
        <f>SUM(X1079:X1120)</f>
        <v>0</v>
      </c>
      <c r="Z1078" s="101"/>
      <c r="AA1078" s="105">
        <f>SUM(AA1079:AA1120)</f>
        <v>0</v>
      </c>
      <c r="AB1078" s="101"/>
      <c r="AC1078" s="105">
        <f>SUM(AC1079:AC1120)</f>
        <v>0</v>
      </c>
      <c r="AD1078" s="101"/>
      <c r="AE1078" s="101"/>
      <c r="AF1078" s="101"/>
      <c r="AG1078" s="105">
        <f>SUM(AG1079:AG1120)</f>
        <v>0</v>
      </c>
      <c r="AH1078" s="101"/>
      <c r="AI1078" s="101"/>
      <c r="AJ1078" s="105">
        <f>SUM(AJ1079:AJ1120)</f>
        <v>0</v>
      </c>
      <c r="AK1078" s="166"/>
      <c r="AL1078" s="101"/>
      <c r="AM1078" s="166"/>
      <c r="AN1078" s="166"/>
      <c r="AO1078" s="166"/>
      <c r="AP1078" s="166"/>
      <c r="AQ1078" s="166"/>
      <c r="AR1078" s="166"/>
      <c r="AS1078" s="166"/>
      <c r="AT1078" s="166"/>
      <c r="AU1078" s="166"/>
      <c r="AV1078" s="101"/>
      <c r="AW1078" s="105">
        <f>SUM(AW1079:AW1120)</f>
        <v>0</v>
      </c>
    </row>
    <row r="1079" spans="2:49" s="154" customFormat="1" ht="13" outlineLevel="1">
      <c r="B1079" s="478" t="s">
        <v>815</v>
      </c>
      <c r="C1079" s="475" t="s">
        <v>1009</v>
      </c>
      <c r="D1079" s="158" t="s">
        <v>1746</v>
      </c>
      <c r="E1079" s="475" t="s">
        <v>1008</v>
      </c>
      <c r="F1079" s="460">
        <v>43524</v>
      </c>
      <c r="G1079" s="369" t="s">
        <v>2044</v>
      </c>
      <c r="H1079" s="46" t="s">
        <v>13</v>
      </c>
      <c r="I1079" s="57">
        <v>4.8</v>
      </c>
      <c r="J1079" s="57">
        <v>5</v>
      </c>
      <c r="K1079" s="108">
        <v>0</v>
      </c>
      <c r="L1079" s="85" t="s">
        <v>1691</v>
      </c>
      <c r="M1079" s="85" t="s">
        <v>1759</v>
      </c>
      <c r="N1079" s="85" t="s">
        <v>1693</v>
      </c>
      <c r="O1079" s="85" t="s">
        <v>1142</v>
      </c>
      <c r="P1079" s="85" t="s">
        <v>1142</v>
      </c>
      <c r="Q1079" s="85" t="s">
        <v>1155</v>
      </c>
      <c r="R1079" s="475" t="s">
        <v>1283</v>
      </c>
      <c r="S1079" s="82"/>
      <c r="T1079" s="31">
        <f t="shared" ref="T1079:T1120" si="658">SUMIF(S1079,"Y",I1079)</f>
        <v>0</v>
      </c>
      <c r="U1079" s="632"/>
      <c r="V1079" s="632"/>
      <c r="W1079" s="82"/>
      <c r="X1079" s="85">
        <f t="shared" ref="X1079:X1120" si="659">T1079*W1079</f>
        <v>0</v>
      </c>
      <c r="Z1079" s="31"/>
      <c r="AA1079" s="85">
        <f t="shared" ref="AA1079" si="660">SUMIF(Z1079,"Y",K1079)*W1079</f>
        <v>0</v>
      </c>
      <c r="AB1079" s="85"/>
      <c r="AC1079" s="31">
        <f t="shared" ref="AC1079" si="661">(I1079-AA1079)*COUNTIF(AK1079:AT1079,"L")</f>
        <v>0</v>
      </c>
      <c r="AD1079" s="31"/>
      <c r="AE1079" s="85"/>
      <c r="AF1079" s="85">
        <f t="shared" ref="AF1079:AF1087" si="662">IFERROR(COUNTIF(AK819:AT819,"S")/(COUNTIF(AK819:AT819,"V")+COUNTIF(AK819:AT819,"S")),0)</f>
        <v>0</v>
      </c>
      <c r="AG1079" s="31">
        <f t="shared" ref="AG1079" si="663">(X1079-AA1079-AC1079)*AF1079</f>
        <v>0</v>
      </c>
      <c r="AH1079" s="31"/>
      <c r="AI1079" s="31">
        <f t="shared" ref="AI1079" si="664">COUNTIF(AK1079:AT1079,"V")</f>
        <v>0</v>
      </c>
      <c r="AJ1079" s="85">
        <f t="shared" ref="AJ1079" si="665">X1079-AA1079-AC1079-AG1079</f>
        <v>0</v>
      </c>
      <c r="AK1079" s="85"/>
      <c r="AL1079" s="85"/>
      <c r="AM1079" s="85"/>
      <c r="AN1079" s="85"/>
      <c r="AO1079" s="85"/>
      <c r="AP1079" s="85"/>
      <c r="AQ1079" s="85"/>
      <c r="AR1079" s="85"/>
      <c r="AS1079" s="85"/>
      <c r="AT1079" s="85"/>
      <c r="AU1079" s="85"/>
      <c r="AV1079" s="31"/>
      <c r="AW1079" s="31"/>
    </row>
    <row r="1080" spans="2:49" s="154" customFormat="1" ht="13" outlineLevel="1">
      <c r="B1080" s="479"/>
      <c r="C1080" s="476"/>
      <c r="D1080" s="158" t="s">
        <v>2444</v>
      </c>
      <c r="E1080" s="476"/>
      <c r="F1080" s="461"/>
      <c r="G1080" s="369" t="s">
        <v>1395</v>
      </c>
      <c r="H1080" s="46" t="s">
        <v>13</v>
      </c>
      <c r="I1080" s="57">
        <v>10.200000000000001</v>
      </c>
      <c r="J1080" s="57">
        <v>10.200000000000001</v>
      </c>
      <c r="K1080" s="108">
        <v>0</v>
      </c>
      <c r="L1080" s="85" t="s">
        <v>1155</v>
      </c>
      <c r="M1080" s="85" t="s">
        <v>1155</v>
      </c>
      <c r="N1080" s="85" t="s">
        <v>1708</v>
      </c>
      <c r="O1080" s="85" t="s">
        <v>1698</v>
      </c>
      <c r="P1080" s="85" t="s">
        <v>1761</v>
      </c>
      <c r="Q1080" s="85" t="s">
        <v>1703</v>
      </c>
      <c r="R1080" s="476"/>
      <c r="S1080" s="82"/>
      <c r="T1080" s="31">
        <f t="shared" si="658"/>
        <v>0</v>
      </c>
      <c r="U1080" s="633"/>
      <c r="V1080" s="633"/>
      <c r="W1080" s="82"/>
      <c r="X1080" s="85">
        <f t="shared" si="659"/>
        <v>0</v>
      </c>
      <c r="Z1080" s="31"/>
      <c r="AA1080" s="85">
        <f t="shared" ref="AA1080:AA1120" si="666">SUMIF(Z1080,"Y",K1080)*W1080</f>
        <v>0</v>
      </c>
      <c r="AB1080" s="85"/>
      <c r="AC1080" s="31">
        <f t="shared" ref="AC1080:AC1120" si="667">(I1080-AA1080)*COUNTIF(AK1080:AT1080,"L")</f>
        <v>0</v>
      </c>
      <c r="AD1080" s="31"/>
      <c r="AE1080" s="85"/>
      <c r="AF1080" s="85">
        <f t="shared" si="662"/>
        <v>0</v>
      </c>
      <c r="AG1080" s="31">
        <f t="shared" ref="AG1080:AG1120" si="668">(X1080-AA1080-AC1080)*AF1080</f>
        <v>0</v>
      </c>
      <c r="AH1080" s="31"/>
      <c r="AI1080" s="31">
        <f t="shared" ref="AI1080:AI1120" si="669">COUNTIF(AK1080:AT1080,"V")</f>
        <v>0</v>
      </c>
      <c r="AJ1080" s="85">
        <f t="shared" ref="AJ1080:AJ1120" si="670">X1080-AA1080-AC1080-AG1080</f>
        <v>0</v>
      </c>
      <c r="AK1080" s="85"/>
      <c r="AL1080" s="85"/>
      <c r="AM1080" s="85"/>
      <c r="AN1080" s="85"/>
      <c r="AO1080" s="85"/>
      <c r="AP1080" s="85"/>
      <c r="AQ1080" s="85"/>
      <c r="AR1080" s="85"/>
      <c r="AS1080" s="85"/>
      <c r="AT1080" s="85"/>
      <c r="AU1080" s="85"/>
      <c r="AV1080" s="31"/>
      <c r="AW1080" s="31"/>
    </row>
    <row r="1081" spans="2:49" s="154" customFormat="1" ht="13" outlineLevel="1">
      <c r="B1081" s="479"/>
      <c r="C1081" s="476"/>
      <c r="D1081" s="158" t="s">
        <v>2445</v>
      </c>
      <c r="E1081" s="476"/>
      <c r="F1081" s="461"/>
      <c r="G1081" s="369" t="s">
        <v>1395</v>
      </c>
      <c r="H1081" s="46" t="s">
        <v>24</v>
      </c>
      <c r="I1081" s="57">
        <v>10.200000000000001</v>
      </c>
      <c r="J1081" s="57">
        <v>10.200000000000001</v>
      </c>
      <c r="K1081" s="108">
        <v>0</v>
      </c>
      <c r="L1081" s="85" t="s">
        <v>1155</v>
      </c>
      <c r="M1081" s="85" t="s">
        <v>1155</v>
      </c>
      <c r="N1081" s="85" t="s">
        <v>1708</v>
      </c>
      <c r="O1081" s="85" t="s">
        <v>1698</v>
      </c>
      <c r="P1081" s="85" t="s">
        <v>1761</v>
      </c>
      <c r="Q1081" s="85" t="s">
        <v>1693</v>
      </c>
      <c r="R1081" s="476"/>
      <c r="S1081" s="82"/>
      <c r="T1081" s="31">
        <f t="shared" si="658"/>
        <v>0</v>
      </c>
      <c r="U1081" s="633"/>
      <c r="V1081" s="633"/>
      <c r="W1081" s="82"/>
      <c r="X1081" s="85">
        <f t="shared" si="659"/>
        <v>0</v>
      </c>
      <c r="Z1081" s="31"/>
      <c r="AA1081" s="85">
        <f t="shared" si="666"/>
        <v>0</v>
      </c>
      <c r="AB1081" s="85"/>
      <c r="AC1081" s="31">
        <f t="shared" si="667"/>
        <v>0</v>
      </c>
      <c r="AD1081" s="31"/>
      <c r="AE1081" s="85"/>
      <c r="AF1081" s="85">
        <f t="shared" si="662"/>
        <v>0</v>
      </c>
      <c r="AG1081" s="31">
        <f t="shared" si="668"/>
        <v>0</v>
      </c>
      <c r="AH1081" s="31"/>
      <c r="AI1081" s="31">
        <f t="shared" si="669"/>
        <v>0</v>
      </c>
      <c r="AJ1081" s="85">
        <f t="shared" si="670"/>
        <v>0</v>
      </c>
      <c r="AK1081" s="85"/>
      <c r="AL1081" s="85"/>
      <c r="AM1081" s="85"/>
      <c r="AN1081" s="85"/>
      <c r="AO1081" s="85"/>
      <c r="AP1081" s="85"/>
      <c r="AQ1081" s="85"/>
      <c r="AR1081" s="85"/>
      <c r="AS1081" s="85"/>
      <c r="AT1081" s="85"/>
      <c r="AU1081" s="85"/>
      <c r="AV1081" s="31"/>
      <c r="AW1081" s="31"/>
    </row>
    <row r="1082" spans="2:49" s="154" customFormat="1" ht="13" outlineLevel="1">
      <c r="B1082" s="480"/>
      <c r="C1082" s="477"/>
      <c r="D1082" s="158" t="s">
        <v>2446</v>
      </c>
      <c r="E1082" s="477"/>
      <c r="F1082" s="462"/>
      <c r="G1082" s="369" t="s">
        <v>1395</v>
      </c>
      <c r="H1082" s="46" t="s">
        <v>24</v>
      </c>
      <c r="I1082" s="57">
        <v>19.8</v>
      </c>
      <c r="J1082" s="57">
        <v>20</v>
      </c>
      <c r="K1082" s="108">
        <v>0</v>
      </c>
      <c r="L1082" s="85" t="s">
        <v>1155</v>
      </c>
      <c r="M1082" s="85" t="s">
        <v>1155</v>
      </c>
      <c r="N1082" s="85" t="s">
        <v>1708</v>
      </c>
      <c r="O1082" s="85" t="s">
        <v>1698</v>
      </c>
      <c r="P1082" s="85" t="s">
        <v>1761</v>
      </c>
      <c r="Q1082" s="85" t="s">
        <v>1693</v>
      </c>
      <c r="R1082" s="477"/>
      <c r="S1082" s="82"/>
      <c r="T1082" s="31">
        <f t="shared" si="658"/>
        <v>0</v>
      </c>
      <c r="U1082" s="634"/>
      <c r="V1082" s="634"/>
      <c r="W1082" s="82"/>
      <c r="X1082" s="85">
        <f t="shared" si="659"/>
        <v>0</v>
      </c>
      <c r="Z1082" s="31"/>
      <c r="AA1082" s="85">
        <f t="shared" si="666"/>
        <v>0</v>
      </c>
      <c r="AB1082" s="85"/>
      <c r="AC1082" s="31">
        <f t="shared" si="667"/>
        <v>0</v>
      </c>
      <c r="AD1082" s="31"/>
      <c r="AE1082" s="85"/>
      <c r="AF1082" s="85">
        <f t="shared" si="662"/>
        <v>0</v>
      </c>
      <c r="AG1082" s="31">
        <f t="shared" si="668"/>
        <v>0</v>
      </c>
      <c r="AH1082" s="31"/>
      <c r="AI1082" s="31">
        <f t="shared" si="669"/>
        <v>0</v>
      </c>
      <c r="AJ1082" s="85">
        <f t="shared" si="670"/>
        <v>0</v>
      </c>
      <c r="AK1082" s="85"/>
      <c r="AL1082" s="85"/>
      <c r="AM1082" s="85"/>
      <c r="AN1082" s="85"/>
      <c r="AO1082" s="85"/>
      <c r="AP1082" s="85"/>
      <c r="AQ1082" s="85"/>
      <c r="AR1082" s="85"/>
      <c r="AS1082" s="85"/>
      <c r="AT1082" s="85"/>
      <c r="AU1082" s="85"/>
      <c r="AV1082" s="31"/>
      <c r="AW1082" s="31"/>
    </row>
    <row r="1083" spans="2:49" s="154" customFormat="1" ht="13" outlineLevel="1">
      <c r="B1083" s="478" t="s">
        <v>816</v>
      </c>
      <c r="C1083" s="475" t="s">
        <v>1010</v>
      </c>
      <c r="D1083" s="158" t="s">
        <v>1746</v>
      </c>
      <c r="E1083" s="475" t="s">
        <v>947</v>
      </c>
      <c r="F1083" s="460">
        <v>43524</v>
      </c>
      <c r="G1083" s="369" t="s">
        <v>1395</v>
      </c>
      <c r="H1083" s="46" t="s">
        <v>13</v>
      </c>
      <c r="I1083" s="57">
        <v>4.8</v>
      </c>
      <c r="J1083" s="57">
        <v>4.8</v>
      </c>
      <c r="K1083" s="108">
        <v>0</v>
      </c>
      <c r="L1083" s="85" t="s">
        <v>1691</v>
      </c>
      <c r="M1083" s="85" t="s">
        <v>1759</v>
      </c>
      <c r="N1083" s="85" t="s">
        <v>1693</v>
      </c>
      <c r="O1083" s="85" t="s">
        <v>1693</v>
      </c>
      <c r="P1083" s="85" t="s">
        <v>1142</v>
      </c>
      <c r="Q1083" s="85" t="s">
        <v>1155</v>
      </c>
      <c r="R1083" s="475" t="s">
        <v>1283</v>
      </c>
      <c r="S1083" s="82"/>
      <c r="T1083" s="31">
        <f t="shared" si="658"/>
        <v>0</v>
      </c>
      <c r="U1083" s="632"/>
      <c r="V1083" s="632"/>
      <c r="W1083" s="82"/>
      <c r="X1083" s="85">
        <f t="shared" si="659"/>
        <v>0</v>
      </c>
      <c r="Z1083" s="31"/>
      <c r="AA1083" s="85">
        <f t="shared" si="666"/>
        <v>0</v>
      </c>
      <c r="AB1083" s="85"/>
      <c r="AC1083" s="31">
        <f t="shared" si="667"/>
        <v>0</v>
      </c>
      <c r="AD1083" s="31"/>
      <c r="AE1083" s="85"/>
      <c r="AF1083" s="85">
        <f t="shared" si="662"/>
        <v>0</v>
      </c>
      <c r="AG1083" s="31">
        <f t="shared" si="668"/>
        <v>0</v>
      </c>
      <c r="AH1083" s="31"/>
      <c r="AI1083" s="31">
        <f t="shared" si="669"/>
        <v>0</v>
      </c>
      <c r="AJ1083" s="85">
        <f t="shared" si="670"/>
        <v>0</v>
      </c>
      <c r="AK1083" s="85"/>
      <c r="AL1083" s="85"/>
      <c r="AM1083" s="85"/>
      <c r="AN1083" s="85"/>
      <c r="AO1083" s="85"/>
      <c r="AP1083" s="85"/>
      <c r="AQ1083" s="85"/>
      <c r="AR1083" s="85"/>
      <c r="AS1083" s="85"/>
      <c r="AT1083" s="85"/>
      <c r="AU1083" s="85"/>
      <c r="AV1083" s="31"/>
      <c r="AW1083" s="31"/>
    </row>
    <row r="1084" spans="2:49" s="154" customFormat="1" ht="13" outlineLevel="1">
      <c r="B1084" s="479"/>
      <c r="C1084" s="476"/>
      <c r="D1084" s="158" t="s">
        <v>2481</v>
      </c>
      <c r="E1084" s="476"/>
      <c r="F1084" s="461"/>
      <c r="G1084" s="369" t="s">
        <v>1395</v>
      </c>
      <c r="H1084" s="46" t="s">
        <v>13</v>
      </c>
      <c r="I1084" s="57">
        <v>10.200000000000001</v>
      </c>
      <c r="J1084" s="57">
        <v>10.200000000000001</v>
      </c>
      <c r="K1084" s="108">
        <v>0</v>
      </c>
      <c r="L1084" s="85" t="s">
        <v>1155</v>
      </c>
      <c r="M1084" s="85" t="s">
        <v>1155</v>
      </c>
      <c r="N1084" s="85" t="s">
        <v>1708</v>
      </c>
      <c r="O1084" s="85" t="s">
        <v>1698</v>
      </c>
      <c r="P1084" s="85" t="s">
        <v>1761</v>
      </c>
      <c r="Q1084" s="85" t="s">
        <v>1703</v>
      </c>
      <c r="R1084" s="476"/>
      <c r="S1084" s="82"/>
      <c r="T1084" s="31">
        <f t="shared" si="658"/>
        <v>0</v>
      </c>
      <c r="U1084" s="633"/>
      <c r="V1084" s="633"/>
      <c r="W1084" s="82"/>
      <c r="X1084" s="85">
        <f t="shared" si="659"/>
        <v>0</v>
      </c>
      <c r="Z1084" s="31"/>
      <c r="AA1084" s="85">
        <f t="shared" si="666"/>
        <v>0</v>
      </c>
      <c r="AB1084" s="85"/>
      <c r="AC1084" s="31">
        <f t="shared" si="667"/>
        <v>0</v>
      </c>
      <c r="AD1084" s="31"/>
      <c r="AE1084" s="85"/>
      <c r="AF1084" s="85">
        <f t="shared" si="662"/>
        <v>0</v>
      </c>
      <c r="AG1084" s="31">
        <f t="shared" si="668"/>
        <v>0</v>
      </c>
      <c r="AH1084" s="31"/>
      <c r="AI1084" s="31">
        <f t="shared" si="669"/>
        <v>0</v>
      </c>
      <c r="AJ1084" s="85">
        <f t="shared" si="670"/>
        <v>0</v>
      </c>
      <c r="AK1084" s="85"/>
      <c r="AL1084" s="85"/>
      <c r="AM1084" s="85"/>
      <c r="AN1084" s="85"/>
      <c r="AO1084" s="85"/>
      <c r="AP1084" s="85"/>
      <c r="AQ1084" s="85"/>
      <c r="AR1084" s="85"/>
      <c r="AS1084" s="85"/>
      <c r="AT1084" s="85"/>
      <c r="AU1084" s="85"/>
      <c r="AV1084" s="31"/>
      <c r="AW1084" s="31"/>
    </row>
    <row r="1085" spans="2:49" s="154" customFormat="1" ht="13" outlineLevel="1">
      <c r="B1085" s="480"/>
      <c r="C1085" s="477"/>
      <c r="D1085" s="158" t="s">
        <v>1705</v>
      </c>
      <c r="E1085" s="477"/>
      <c r="F1085" s="462"/>
      <c r="G1085" s="369" t="s">
        <v>1395</v>
      </c>
      <c r="H1085" s="46" t="s">
        <v>24</v>
      </c>
      <c r="I1085" s="57">
        <v>15</v>
      </c>
      <c r="J1085" s="57">
        <v>15</v>
      </c>
      <c r="K1085" s="108">
        <v>0</v>
      </c>
      <c r="L1085" s="85" t="s">
        <v>1155</v>
      </c>
      <c r="M1085" s="85" t="s">
        <v>1155</v>
      </c>
      <c r="N1085" s="85" t="s">
        <v>1708</v>
      </c>
      <c r="O1085" s="85" t="s">
        <v>1698</v>
      </c>
      <c r="P1085" s="85" t="s">
        <v>1761</v>
      </c>
      <c r="Q1085" s="85" t="s">
        <v>1703</v>
      </c>
      <c r="R1085" s="477"/>
      <c r="S1085" s="82"/>
      <c r="T1085" s="31">
        <f t="shared" si="658"/>
        <v>0</v>
      </c>
      <c r="U1085" s="634"/>
      <c r="V1085" s="634"/>
      <c r="W1085" s="82"/>
      <c r="X1085" s="85">
        <f t="shared" si="659"/>
        <v>0</v>
      </c>
      <c r="Z1085" s="31"/>
      <c r="AA1085" s="85">
        <f t="shared" si="666"/>
        <v>0</v>
      </c>
      <c r="AB1085" s="85"/>
      <c r="AC1085" s="31">
        <f t="shared" si="667"/>
        <v>0</v>
      </c>
      <c r="AD1085" s="31"/>
      <c r="AE1085" s="85"/>
      <c r="AF1085" s="85">
        <f t="shared" si="662"/>
        <v>0</v>
      </c>
      <c r="AG1085" s="31">
        <f t="shared" si="668"/>
        <v>0</v>
      </c>
      <c r="AH1085" s="31"/>
      <c r="AI1085" s="31">
        <f t="shared" si="669"/>
        <v>0</v>
      </c>
      <c r="AJ1085" s="85">
        <f t="shared" si="670"/>
        <v>0</v>
      </c>
      <c r="AK1085" s="85"/>
      <c r="AL1085" s="85"/>
      <c r="AM1085" s="85"/>
      <c r="AN1085" s="85"/>
      <c r="AO1085" s="85"/>
      <c r="AP1085" s="85"/>
      <c r="AQ1085" s="85"/>
      <c r="AR1085" s="85"/>
      <c r="AS1085" s="85"/>
      <c r="AT1085" s="85"/>
      <c r="AU1085" s="85"/>
      <c r="AV1085" s="31"/>
      <c r="AW1085" s="31"/>
    </row>
    <row r="1086" spans="2:49" s="154" customFormat="1" ht="13" outlineLevel="1">
      <c r="B1086" s="478" t="s">
        <v>817</v>
      </c>
      <c r="C1086" s="475" t="s">
        <v>1012</v>
      </c>
      <c r="D1086" s="158" t="s">
        <v>1746</v>
      </c>
      <c r="E1086" s="475" t="s">
        <v>2087</v>
      </c>
      <c r="F1086" s="446">
        <v>43697</v>
      </c>
      <c r="G1086" s="369" t="s">
        <v>1395</v>
      </c>
      <c r="H1086" s="46" t="s">
        <v>13</v>
      </c>
      <c r="I1086" s="57">
        <v>4.8</v>
      </c>
      <c r="J1086" s="57">
        <v>4.8</v>
      </c>
      <c r="K1086" s="108">
        <v>0</v>
      </c>
      <c r="L1086" s="85" t="s">
        <v>1691</v>
      </c>
      <c r="M1086" s="85" t="s">
        <v>1759</v>
      </c>
      <c r="N1086" s="85" t="s">
        <v>1693</v>
      </c>
      <c r="O1086" s="85" t="s">
        <v>1693</v>
      </c>
      <c r="P1086" s="85" t="s">
        <v>1142</v>
      </c>
      <c r="Q1086" s="85" t="s">
        <v>1155</v>
      </c>
      <c r="R1086" s="475" t="s">
        <v>1283</v>
      </c>
      <c r="S1086" s="82"/>
      <c r="T1086" s="31">
        <f t="shared" si="658"/>
        <v>0</v>
      </c>
      <c r="U1086" s="632"/>
      <c r="V1086" s="632"/>
      <c r="W1086" s="82"/>
      <c r="X1086" s="85">
        <f t="shared" si="659"/>
        <v>0</v>
      </c>
      <c r="Z1086" s="31"/>
      <c r="AA1086" s="85">
        <f t="shared" si="666"/>
        <v>0</v>
      </c>
      <c r="AB1086" s="85"/>
      <c r="AC1086" s="31">
        <f t="shared" si="667"/>
        <v>0</v>
      </c>
      <c r="AD1086" s="31"/>
      <c r="AE1086" s="85"/>
      <c r="AF1086" s="85">
        <f t="shared" si="662"/>
        <v>0</v>
      </c>
      <c r="AG1086" s="31">
        <f t="shared" si="668"/>
        <v>0</v>
      </c>
      <c r="AH1086" s="31"/>
      <c r="AI1086" s="31">
        <f t="shared" si="669"/>
        <v>0</v>
      </c>
      <c r="AJ1086" s="85">
        <f t="shared" si="670"/>
        <v>0</v>
      </c>
      <c r="AK1086" s="85"/>
      <c r="AL1086" s="85"/>
      <c r="AM1086" s="85"/>
      <c r="AN1086" s="85"/>
      <c r="AO1086" s="85"/>
      <c r="AP1086" s="85"/>
      <c r="AQ1086" s="85"/>
      <c r="AR1086" s="85"/>
      <c r="AS1086" s="85"/>
      <c r="AT1086" s="85"/>
      <c r="AU1086" s="85"/>
      <c r="AV1086" s="31"/>
      <c r="AW1086" s="31"/>
    </row>
    <row r="1087" spans="2:49" s="154" customFormat="1" ht="13" outlineLevel="1">
      <c r="B1087" s="479"/>
      <c r="C1087" s="476"/>
      <c r="D1087" s="158" t="s">
        <v>2482</v>
      </c>
      <c r="E1087" s="476"/>
      <c r="F1087" s="497"/>
      <c r="G1087" s="369" t="s">
        <v>1395</v>
      </c>
      <c r="H1087" s="46" t="s">
        <v>13</v>
      </c>
      <c r="I1087" s="57">
        <v>10.200000000000001</v>
      </c>
      <c r="J1087" s="57">
        <v>10.200000000000001</v>
      </c>
      <c r="K1087" s="108">
        <v>0</v>
      </c>
      <c r="L1087" s="85" t="s">
        <v>1155</v>
      </c>
      <c r="M1087" s="85" t="s">
        <v>1155</v>
      </c>
      <c r="N1087" s="85" t="s">
        <v>1708</v>
      </c>
      <c r="O1087" s="85" t="s">
        <v>1698</v>
      </c>
      <c r="P1087" s="85" t="s">
        <v>1761</v>
      </c>
      <c r="Q1087" s="85" t="s">
        <v>1703</v>
      </c>
      <c r="R1087" s="476"/>
      <c r="S1087" s="82"/>
      <c r="T1087" s="31">
        <f t="shared" si="658"/>
        <v>0</v>
      </c>
      <c r="U1087" s="633"/>
      <c r="V1087" s="633"/>
      <c r="W1087" s="82"/>
      <c r="X1087" s="85">
        <f t="shared" si="659"/>
        <v>0</v>
      </c>
      <c r="Z1087" s="31"/>
      <c r="AA1087" s="85">
        <f t="shared" si="666"/>
        <v>0</v>
      </c>
      <c r="AB1087" s="85"/>
      <c r="AC1087" s="31">
        <f t="shared" si="667"/>
        <v>0</v>
      </c>
      <c r="AD1087" s="31"/>
      <c r="AE1087" s="85"/>
      <c r="AF1087" s="85">
        <f t="shared" si="662"/>
        <v>0</v>
      </c>
      <c r="AG1087" s="31">
        <f t="shared" si="668"/>
        <v>0</v>
      </c>
      <c r="AH1087" s="31"/>
      <c r="AI1087" s="31">
        <f t="shared" si="669"/>
        <v>0</v>
      </c>
      <c r="AJ1087" s="85">
        <f t="shared" si="670"/>
        <v>0</v>
      </c>
      <c r="AK1087" s="85"/>
      <c r="AL1087" s="85"/>
      <c r="AM1087" s="85"/>
      <c r="AN1087" s="85"/>
      <c r="AO1087" s="85"/>
      <c r="AP1087" s="85"/>
      <c r="AQ1087" s="85"/>
      <c r="AR1087" s="85"/>
      <c r="AS1087" s="85"/>
      <c r="AT1087" s="85"/>
      <c r="AU1087" s="85"/>
      <c r="AV1087" s="31"/>
      <c r="AW1087" s="31"/>
    </row>
    <row r="1088" spans="2:49" s="154" customFormat="1" ht="13" outlineLevel="1">
      <c r="B1088" s="479"/>
      <c r="C1088" s="476"/>
      <c r="D1088" s="158" t="s">
        <v>2483</v>
      </c>
      <c r="E1088" s="476"/>
      <c r="F1088" s="497"/>
      <c r="G1088" s="369" t="s">
        <v>1395</v>
      </c>
      <c r="H1088" s="46" t="s">
        <v>24</v>
      </c>
      <c r="I1088" s="57">
        <v>19.8</v>
      </c>
      <c r="J1088" s="57">
        <v>19.8</v>
      </c>
      <c r="K1088" s="108">
        <v>0</v>
      </c>
      <c r="L1088" s="85" t="s">
        <v>1155</v>
      </c>
      <c r="M1088" s="85" t="s">
        <v>1155</v>
      </c>
      <c r="N1088" s="85" t="s">
        <v>1708</v>
      </c>
      <c r="O1088" s="85" t="s">
        <v>1698</v>
      </c>
      <c r="P1088" s="85" t="s">
        <v>1761</v>
      </c>
      <c r="Q1088" s="85" t="s">
        <v>1703</v>
      </c>
      <c r="R1088" s="476"/>
      <c r="S1088" s="82"/>
      <c r="T1088" s="31">
        <f t="shared" si="658"/>
        <v>0</v>
      </c>
      <c r="U1088" s="633"/>
      <c r="V1088" s="633"/>
      <c r="W1088" s="82"/>
      <c r="X1088" s="85">
        <f t="shared" si="659"/>
        <v>0</v>
      </c>
      <c r="Z1088" s="31"/>
      <c r="AA1088" s="85">
        <f t="shared" si="666"/>
        <v>0</v>
      </c>
      <c r="AB1088" s="85"/>
      <c r="AC1088" s="31">
        <f t="shared" si="667"/>
        <v>0</v>
      </c>
      <c r="AD1088" s="31"/>
      <c r="AE1088" s="85"/>
      <c r="AF1088" s="85">
        <f>IFERROR(COUNTIF(#REF!,"S")/(COUNTIF(#REF!,"V")+COUNTIF(#REF!,"S")),0)</f>
        <v>0</v>
      </c>
      <c r="AG1088" s="31">
        <f t="shared" si="668"/>
        <v>0</v>
      </c>
      <c r="AH1088" s="31"/>
      <c r="AI1088" s="31">
        <f t="shared" si="669"/>
        <v>0</v>
      </c>
      <c r="AJ1088" s="85">
        <f t="shared" si="670"/>
        <v>0</v>
      </c>
      <c r="AK1088" s="85"/>
      <c r="AL1088" s="85"/>
      <c r="AM1088" s="85"/>
      <c r="AN1088" s="85"/>
      <c r="AO1088" s="85"/>
      <c r="AP1088" s="85"/>
      <c r="AQ1088" s="85"/>
      <c r="AR1088" s="85"/>
      <c r="AS1088" s="85"/>
      <c r="AT1088" s="85"/>
      <c r="AU1088" s="85"/>
      <c r="AV1088" s="31"/>
      <c r="AW1088" s="31"/>
    </row>
    <row r="1089" spans="2:49" s="154" customFormat="1" ht="13" outlineLevel="1">
      <c r="B1089" s="480"/>
      <c r="C1089" s="477"/>
      <c r="D1089" s="158" t="s">
        <v>454</v>
      </c>
      <c r="E1089" s="477"/>
      <c r="F1089" s="447"/>
      <c r="G1089" s="369" t="s">
        <v>1395</v>
      </c>
      <c r="H1089" s="46" t="s">
        <v>24</v>
      </c>
      <c r="I1089" s="57">
        <v>90</v>
      </c>
      <c r="J1089" s="57">
        <v>90</v>
      </c>
      <c r="K1089" s="108">
        <v>0</v>
      </c>
      <c r="L1089" s="85" t="s">
        <v>1155</v>
      </c>
      <c r="M1089" s="85" t="s">
        <v>1155</v>
      </c>
      <c r="N1089" s="85" t="s">
        <v>1708</v>
      </c>
      <c r="O1089" s="85" t="s">
        <v>1698</v>
      </c>
      <c r="P1089" s="85" t="s">
        <v>1761</v>
      </c>
      <c r="Q1089" s="85" t="s">
        <v>1693</v>
      </c>
      <c r="R1089" s="477"/>
      <c r="S1089" s="82"/>
      <c r="T1089" s="31">
        <f t="shared" si="658"/>
        <v>0</v>
      </c>
      <c r="U1089" s="634"/>
      <c r="V1089" s="634"/>
      <c r="W1089" s="82"/>
      <c r="X1089" s="85">
        <f t="shared" si="659"/>
        <v>0</v>
      </c>
      <c r="Z1089" s="31"/>
      <c r="AA1089" s="85">
        <f t="shared" si="666"/>
        <v>0</v>
      </c>
      <c r="AB1089" s="85"/>
      <c r="AC1089" s="31">
        <f t="shared" si="667"/>
        <v>0</v>
      </c>
      <c r="AD1089" s="31"/>
      <c r="AE1089" s="85"/>
      <c r="AF1089" s="85">
        <f>IFERROR(COUNTIF(#REF!,"S")/(COUNTIF(#REF!,"V")+COUNTIF(#REF!,"S")),0)</f>
        <v>0</v>
      </c>
      <c r="AG1089" s="31">
        <f t="shared" si="668"/>
        <v>0</v>
      </c>
      <c r="AH1089" s="31"/>
      <c r="AI1089" s="31">
        <f t="shared" si="669"/>
        <v>0</v>
      </c>
      <c r="AJ1089" s="85">
        <f t="shared" si="670"/>
        <v>0</v>
      </c>
      <c r="AK1089" s="85"/>
      <c r="AL1089" s="85"/>
      <c r="AM1089" s="85"/>
      <c r="AN1089" s="85"/>
      <c r="AO1089" s="85"/>
      <c r="AP1089" s="85"/>
      <c r="AQ1089" s="85"/>
      <c r="AR1089" s="85"/>
      <c r="AS1089" s="85"/>
      <c r="AT1089" s="85"/>
      <c r="AU1089" s="85"/>
      <c r="AV1089" s="31"/>
      <c r="AW1089" s="31"/>
    </row>
    <row r="1090" spans="2:49" s="154" customFormat="1" ht="13" outlineLevel="1">
      <c r="B1090" s="478" t="s">
        <v>818</v>
      </c>
      <c r="C1090" s="475" t="s">
        <v>1013</v>
      </c>
      <c r="D1090" s="158" t="s">
        <v>2425</v>
      </c>
      <c r="E1090" s="475" t="s">
        <v>947</v>
      </c>
      <c r="F1090" s="446">
        <v>43676</v>
      </c>
      <c r="G1090" s="369" t="s">
        <v>1395</v>
      </c>
      <c r="H1090" s="46" t="s">
        <v>13</v>
      </c>
      <c r="I1090" s="57">
        <v>75</v>
      </c>
      <c r="J1090" s="57">
        <v>75</v>
      </c>
      <c r="K1090" s="108">
        <v>0</v>
      </c>
      <c r="L1090" s="85" t="s">
        <v>1691</v>
      </c>
      <c r="M1090" s="85" t="s">
        <v>1759</v>
      </c>
      <c r="N1090" s="85" t="s">
        <v>1693</v>
      </c>
      <c r="O1090" s="85" t="s">
        <v>1693</v>
      </c>
      <c r="P1090" s="85" t="s">
        <v>1142</v>
      </c>
      <c r="Q1090" s="85" t="s">
        <v>1155</v>
      </c>
      <c r="R1090" s="475" t="s">
        <v>1283</v>
      </c>
      <c r="S1090" s="82"/>
      <c r="T1090" s="31">
        <f t="shared" si="658"/>
        <v>0</v>
      </c>
      <c r="U1090" s="632"/>
      <c r="V1090" s="632"/>
      <c r="W1090" s="82"/>
      <c r="X1090" s="85">
        <f t="shared" si="659"/>
        <v>0</v>
      </c>
      <c r="Z1090" s="31"/>
      <c r="AA1090" s="85">
        <f t="shared" si="666"/>
        <v>0</v>
      </c>
      <c r="AB1090" s="85"/>
      <c r="AC1090" s="31">
        <f t="shared" si="667"/>
        <v>0</v>
      </c>
      <c r="AD1090" s="31"/>
      <c r="AE1090" s="85"/>
      <c r="AF1090" s="85">
        <f t="shared" ref="AF1090:AF1098" si="671">IFERROR(COUNTIF(AK829:AT829,"S")/(COUNTIF(AK829:AT829,"V")+COUNTIF(AK829:AT829,"S")),0)</f>
        <v>0</v>
      </c>
      <c r="AG1090" s="31">
        <f t="shared" si="668"/>
        <v>0</v>
      </c>
      <c r="AH1090" s="31"/>
      <c r="AI1090" s="31">
        <f t="shared" si="669"/>
        <v>0</v>
      </c>
      <c r="AJ1090" s="85">
        <f t="shared" si="670"/>
        <v>0</v>
      </c>
      <c r="AK1090" s="85"/>
      <c r="AL1090" s="85"/>
      <c r="AM1090" s="85"/>
      <c r="AN1090" s="85"/>
      <c r="AO1090" s="85"/>
      <c r="AP1090" s="85"/>
      <c r="AQ1090" s="85"/>
      <c r="AR1090" s="85"/>
      <c r="AS1090" s="85"/>
      <c r="AT1090" s="85"/>
      <c r="AU1090" s="85"/>
      <c r="AV1090" s="31"/>
      <c r="AW1090" s="31"/>
    </row>
    <row r="1091" spans="2:49" s="154" customFormat="1" ht="13" outlineLevel="1">
      <c r="B1091" s="479"/>
      <c r="C1091" s="476"/>
      <c r="D1091" s="158" t="s">
        <v>2427</v>
      </c>
      <c r="E1091" s="476"/>
      <c r="F1091" s="497"/>
      <c r="G1091" s="369" t="s">
        <v>1395</v>
      </c>
      <c r="H1091" s="46" t="s">
        <v>13</v>
      </c>
      <c r="I1091" s="57">
        <v>60</v>
      </c>
      <c r="J1091" s="57">
        <v>60</v>
      </c>
      <c r="K1091" s="108">
        <v>0</v>
      </c>
      <c r="L1091" s="85" t="s">
        <v>1155</v>
      </c>
      <c r="M1091" s="85" t="s">
        <v>1155</v>
      </c>
      <c r="N1091" s="85" t="s">
        <v>1708</v>
      </c>
      <c r="O1091" s="85" t="s">
        <v>1698</v>
      </c>
      <c r="P1091" s="85" t="s">
        <v>1761</v>
      </c>
      <c r="Q1091" s="85" t="s">
        <v>1703</v>
      </c>
      <c r="R1091" s="476"/>
      <c r="S1091" s="82"/>
      <c r="T1091" s="31">
        <f t="shared" si="658"/>
        <v>0</v>
      </c>
      <c r="U1091" s="633"/>
      <c r="V1091" s="633"/>
      <c r="W1091" s="82"/>
      <c r="X1091" s="85">
        <f t="shared" si="659"/>
        <v>0</v>
      </c>
      <c r="Z1091" s="31"/>
      <c r="AA1091" s="85">
        <f t="shared" si="666"/>
        <v>0</v>
      </c>
      <c r="AB1091" s="85"/>
      <c r="AC1091" s="31">
        <f t="shared" si="667"/>
        <v>0</v>
      </c>
      <c r="AD1091" s="31"/>
      <c r="AE1091" s="85"/>
      <c r="AF1091" s="85">
        <f t="shared" si="671"/>
        <v>0</v>
      </c>
      <c r="AG1091" s="31">
        <f t="shared" si="668"/>
        <v>0</v>
      </c>
      <c r="AH1091" s="31"/>
      <c r="AI1091" s="31">
        <f t="shared" si="669"/>
        <v>0</v>
      </c>
      <c r="AJ1091" s="85">
        <f t="shared" si="670"/>
        <v>0</v>
      </c>
      <c r="AK1091" s="85"/>
      <c r="AL1091" s="85"/>
      <c r="AM1091" s="85"/>
      <c r="AN1091" s="85"/>
      <c r="AO1091" s="85"/>
      <c r="AP1091" s="85"/>
      <c r="AQ1091" s="85"/>
      <c r="AR1091" s="85"/>
      <c r="AS1091" s="85"/>
      <c r="AT1091" s="85"/>
      <c r="AU1091" s="85"/>
      <c r="AV1091" s="31"/>
      <c r="AW1091" s="31"/>
    </row>
    <row r="1092" spans="2:49" s="154" customFormat="1" ht="13" outlineLevel="1">
      <c r="B1092" s="480"/>
      <c r="C1092" s="477"/>
      <c r="D1092" s="158" t="s">
        <v>2048</v>
      </c>
      <c r="E1092" s="477"/>
      <c r="F1092" s="447"/>
      <c r="G1092" s="369" t="s">
        <v>1395</v>
      </c>
      <c r="H1092" s="46" t="s">
        <v>24</v>
      </c>
      <c r="I1092" s="57">
        <v>19.8</v>
      </c>
      <c r="J1092" s="57">
        <v>980</v>
      </c>
      <c r="K1092" s="108">
        <v>0</v>
      </c>
      <c r="L1092" s="85" t="s">
        <v>1155</v>
      </c>
      <c r="M1092" s="85" t="s">
        <v>1155</v>
      </c>
      <c r="N1092" s="85" t="s">
        <v>1708</v>
      </c>
      <c r="O1092" s="85" t="s">
        <v>1698</v>
      </c>
      <c r="P1092" s="85" t="s">
        <v>1761</v>
      </c>
      <c r="Q1092" s="85" t="s">
        <v>1693</v>
      </c>
      <c r="R1092" s="477"/>
      <c r="S1092" s="82"/>
      <c r="T1092" s="31">
        <f t="shared" si="658"/>
        <v>0</v>
      </c>
      <c r="U1092" s="634"/>
      <c r="V1092" s="634"/>
      <c r="W1092" s="82"/>
      <c r="X1092" s="85">
        <f t="shared" si="659"/>
        <v>0</v>
      </c>
      <c r="Z1092" s="31"/>
      <c r="AA1092" s="85">
        <f t="shared" si="666"/>
        <v>0</v>
      </c>
      <c r="AB1092" s="85"/>
      <c r="AC1092" s="31">
        <f t="shared" si="667"/>
        <v>0</v>
      </c>
      <c r="AD1092" s="31"/>
      <c r="AE1092" s="85"/>
      <c r="AF1092" s="85">
        <f t="shared" si="671"/>
        <v>0</v>
      </c>
      <c r="AG1092" s="31">
        <f t="shared" si="668"/>
        <v>0</v>
      </c>
      <c r="AH1092" s="31"/>
      <c r="AI1092" s="31">
        <f t="shared" si="669"/>
        <v>0</v>
      </c>
      <c r="AJ1092" s="85">
        <f t="shared" si="670"/>
        <v>0</v>
      </c>
      <c r="AK1092" s="85"/>
      <c r="AL1092" s="85"/>
      <c r="AM1092" s="85"/>
      <c r="AN1092" s="85"/>
      <c r="AO1092" s="85"/>
      <c r="AP1092" s="85"/>
      <c r="AQ1092" s="85"/>
      <c r="AR1092" s="85"/>
      <c r="AS1092" s="85"/>
      <c r="AT1092" s="85"/>
      <c r="AU1092" s="85"/>
      <c r="AV1092" s="31"/>
      <c r="AW1092" s="31"/>
    </row>
    <row r="1093" spans="2:49" s="154" customFormat="1" ht="13" outlineLevel="1">
      <c r="B1093" s="478" t="s">
        <v>819</v>
      </c>
      <c r="C1093" s="475" t="s">
        <v>2484</v>
      </c>
      <c r="D1093" s="158" t="s">
        <v>1818</v>
      </c>
      <c r="E1093" s="475" t="s">
        <v>1008</v>
      </c>
      <c r="F1093" s="446">
        <v>43524</v>
      </c>
      <c r="G1093" s="369" t="s">
        <v>1395</v>
      </c>
      <c r="H1093" s="46" t="s">
        <v>13</v>
      </c>
      <c r="I1093" s="57">
        <v>10.200000000000001</v>
      </c>
      <c r="J1093" s="57">
        <v>130</v>
      </c>
      <c r="K1093" s="108">
        <v>0</v>
      </c>
      <c r="L1093" s="85" t="s">
        <v>1691</v>
      </c>
      <c r="M1093" s="85" t="s">
        <v>1759</v>
      </c>
      <c r="N1093" s="85" t="s">
        <v>1693</v>
      </c>
      <c r="O1093" s="85" t="s">
        <v>1693</v>
      </c>
      <c r="P1093" s="85" t="s">
        <v>1142</v>
      </c>
      <c r="Q1093" s="85" t="s">
        <v>1155</v>
      </c>
      <c r="R1093" s="475" t="s">
        <v>1283</v>
      </c>
      <c r="S1093" s="82"/>
      <c r="T1093" s="31">
        <f t="shared" si="658"/>
        <v>0</v>
      </c>
      <c r="U1093" s="632"/>
      <c r="V1093" s="632"/>
      <c r="W1093" s="82"/>
      <c r="X1093" s="85">
        <f t="shared" si="659"/>
        <v>0</v>
      </c>
      <c r="Z1093" s="31"/>
      <c r="AA1093" s="85">
        <f t="shared" si="666"/>
        <v>0</v>
      </c>
      <c r="AB1093" s="85"/>
      <c r="AC1093" s="31">
        <f t="shared" si="667"/>
        <v>0</v>
      </c>
      <c r="AD1093" s="31"/>
      <c r="AE1093" s="85"/>
      <c r="AF1093" s="85">
        <f t="shared" si="671"/>
        <v>0</v>
      </c>
      <c r="AG1093" s="31">
        <f t="shared" si="668"/>
        <v>0</v>
      </c>
      <c r="AH1093" s="31"/>
      <c r="AI1093" s="31">
        <f t="shared" si="669"/>
        <v>0</v>
      </c>
      <c r="AJ1093" s="85">
        <f t="shared" si="670"/>
        <v>0</v>
      </c>
      <c r="AK1093" s="85"/>
      <c r="AL1093" s="85"/>
      <c r="AM1093" s="85"/>
      <c r="AN1093" s="85"/>
      <c r="AO1093" s="85"/>
      <c r="AP1093" s="85"/>
      <c r="AQ1093" s="85"/>
      <c r="AR1093" s="85"/>
      <c r="AS1093" s="85"/>
      <c r="AT1093" s="85"/>
      <c r="AU1093" s="85"/>
      <c r="AV1093" s="31"/>
      <c r="AW1093" s="31"/>
    </row>
    <row r="1094" spans="2:49" s="154" customFormat="1" ht="13" outlineLevel="1">
      <c r="B1094" s="479"/>
      <c r="C1094" s="476"/>
      <c r="D1094" s="158" t="s">
        <v>2191</v>
      </c>
      <c r="E1094" s="476"/>
      <c r="F1094" s="497"/>
      <c r="G1094" s="369" t="s">
        <v>1395</v>
      </c>
      <c r="H1094" s="46" t="s">
        <v>13</v>
      </c>
      <c r="I1094" s="57">
        <v>60</v>
      </c>
      <c r="J1094" s="57">
        <v>60</v>
      </c>
      <c r="K1094" s="108">
        <v>0</v>
      </c>
      <c r="L1094" s="85" t="s">
        <v>1155</v>
      </c>
      <c r="M1094" s="85" t="s">
        <v>1155</v>
      </c>
      <c r="N1094" s="85" t="s">
        <v>1708</v>
      </c>
      <c r="O1094" s="85" t="s">
        <v>1698</v>
      </c>
      <c r="P1094" s="85" t="s">
        <v>1761</v>
      </c>
      <c r="Q1094" s="85" t="s">
        <v>1703</v>
      </c>
      <c r="R1094" s="476"/>
      <c r="S1094" s="82"/>
      <c r="T1094" s="31">
        <f t="shared" si="658"/>
        <v>0</v>
      </c>
      <c r="U1094" s="633"/>
      <c r="V1094" s="633"/>
      <c r="W1094" s="82"/>
      <c r="X1094" s="85">
        <f t="shared" si="659"/>
        <v>0</v>
      </c>
      <c r="Z1094" s="31"/>
      <c r="AA1094" s="85">
        <f t="shared" si="666"/>
        <v>0</v>
      </c>
      <c r="AB1094" s="85"/>
      <c r="AC1094" s="31">
        <f t="shared" si="667"/>
        <v>0</v>
      </c>
      <c r="AD1094" s="31"/>
      <c r="AE1094" s="85"/>
      <c r="AF1094" s="85">
        <f t="shared" si="671"/>
        <v>0</v>
      </c>
      <c r="AG1094" s="31">
        <f t="shared" si="668"/>
        <v>0</v>
      </c>
      <c r="AH1094" s="31"/>
      <c r="AI1094" s="31">
        <f t="shared" si="669"/>
        <v>0</v>
      </c>
      <c r="AJ1094" s="85">
        <f t="shared" si="670"/>
        <v>0</v>
      </c>
      <c r="AK1094" s="85"/>
      <c r="AL1094" s="85"/>
      <c r="AM1094" s="85"/>
      <c r="AN1094" s="85"/>
      <c r="AO1094" s="85"/>
      <c r="AP1094" s="85"/>
      <c r="AQ1094" s="85"/>
      <c r="AR1094" s="85"/>
      <c r="AS1094" s="85"/>
      <c r="AT1094" s="85"/>
      <c r="AU1094" s="85"/>
      <c r="AV1094" s="31"/>
      <c r="AW1094" s="31"/>
    </row>
    <row r="1095" spans="2:49" s="154" customFormat="1" ht="13" outlineLevel="1">
      <c r="B1095" s="480"/>
      <c r="C1095" s="477"/>
      <c r="D1095" s="158" t="s">
        <v>1914</v>
      </c>
      <c r="E1095" s="477"/>
      <c r="F1095" s="447"/>
      <c r="G1095" s="369" t="s">
        <v>1395</v>
      </c>
      <c r="H1095" s="46" t="s">
        <v>24</v>
      </c>
      <c r="I1095" s="57">
        <v>30</v>
      </c>
      <c r="J1095" s="57">
        <v>30</v>
      </c>
      <c r="K1095" s="108">
        <v>0</v>
      </c>
      <c r="L1095" s="85" t="s">
        <v>1155</v>
      </c>
      <c r="M1095" s="85" t="s">
        <v>1155</v>
      </c>
      <c r="N1095" s="85" t="s">
        <v>1708</v>
      </c>
      <c r="O1095" s="85" t="s">
        <v>1698</v>
      </c>
      <c r="P1095" s="85" t="s">
        <v>1761</v>
      </c>
      <c r="Q1095" s="85" t="s">
        <v>1693</v>
      </c>
      <c r="R1095" s="477"/>
      <c r="S1095" s="82"/>
      <c r="T1095" s="31">
        <f t="shared" si="658"/>
        <v>0</v>
      </c>
      <c r="U1095" s="634"/>
      <c r="V1095" s="634"/>
      <c r="W1095" s="82"/>
      <c r="X1095" s="85">
        <f t="shared" si="659"/>
        <v>0</v>
      </c>
      <c r="Z1095" s="31"/>
      <c r="AA1095" s="85">
        <f t="shared" si="666"/>
        <v>0</v>
      </c>
      <c r="AB1095" s="85"/>
      <c r="AC1095" s="31">
        <f t="shared" si="667"/>
        <v>0</v>
      </c>
      <c r="AD1095" s="31"/>
      <c r="AE1095" s="85"/>
      <c r="AF1095" s="85">
        <f t="shared" si="671"/>
        <v>0</v>
      </c>
      <c r="AG1095" s="31">
        <f t="shared" si="668"/>
        <v>0</v>
      </c>
      <c r="AH1095" s="31"/>
      <c r="AI1095" s="31">
        <f t="shared" si="669"/>
        <v>0</v>
      </c>
      <c r="AJ1095" s="85">
        <f t="shared" si="670"/>
        <v>0</v>
      </c>
      <c r="AK1095" s="85"/>
      <c r="AL1095" s="85"/>
      <c r="AM1095" s="85"/>
      <c r="AN1095" s="85"/>
      <c r="AO1095" s="85"/>
      <c r="AP1095" s="85"/>
      <c r="AQ1095" s="85"/>
      <c r="AR1095" s="85"/>
      <c r="AS1095" s="85"/>
      <c r="AT1095" s="85"/>
      <c r="AU1095" s="85"/>
      <c r="AV1095" s="31"/>
      <c r="AW1095" s="31"/>
    </row>
    <row r="1096" spans="2:49" s="154" customFormat="1" ht="13.75" customHeight="1" outlineLevel="1">
      <c r="B1096" s="478" t="s">
        <v>821</v>
      </c>
      <c r="C1096" s="475" t="s">
        <v>2485</v>
      </c>
      <c r="D1096" s="158" t="s">
        <v>1818</v>
      </c>
      <c r="E1096" s="475" t="s">
        <v>1008</v>
      </c>
      <c r="F1096" s="446">
        <v>43524</v>
      </c>
      <c r="G1096" s="369" t="s">
        <v>1395</v>
      </c>
      <c r="H1096" s="46" t="s">
        <v>13</v>
      </c>
      <c r="I1096" s="57">
        <v>15</v>
      </c>
      <c r="J1096" s="57">
        <v>120</v>
      </c>
      <c r="K1096" s="108">
        <v>0</v>
      </c>
      <c r="L1096" s="85" t="s">
        <v>1691</v>
      </c>
      <c r="M1096" s="85" t="s">
        <v>1759</v>
      </c>
      <c r="N1096" s="85" t="s">
        <v>1693</v>
      </c>
      <c r="O1096" s="85" t="s">
        <v>1693</v>
      </c>
      <c r="P1096" s="85" t="s">
        <v>1142</v>
      </c>
      <c r="Q1096" s="85" t="s">
        <v>1155</v>
      </c>
      <c r="R1096" s="475" t="s">
        <v>1283</v>
      </c>
      <c r="S1096" s="82"/>
      <c r="T1096" s="31">
        <f t="shared" si="658"/>
        <v>0</v>
      </c>
      <c r="U1096" s="632"/>
      <c r="V1096" s="632"/>
      <c r="W1096" s="82"/>
      <c r="X1096" s="85">
        <f t="shared" si="659"/>
        <v>0</v>
      </c>
      <c r="Z1096" s="31"/>
      <c r="AA1096" s="85">
        <f t="shared" si="666"/>
        <v>0</v>
      </c>
      <c r="AB1096" s="85"/>
      <c r="AC1096" s="31">
        <f t="shared" si="667"/>
        <v>0</v>
      </c>
      <c r="AD1096" s="31"/>
      <c r="AE1096" s="85"/>
      <c r="AF1096" s="85">
        <f t="shared" si="671"/>
        <v>0</v>
      </c>
      <c r="AG1096" s="31">
        <f t="shared" si="668"/>
        <v>0</v>
      </c>
      <c r="AH1096" s="31"/>
      <c r="AI1096" s="31">
        <f t="shared" si="669"/>
        <v>0</v>
      </c>
      <c r="AJ1096" s="85">
        <f t="shared" si="670"/>
        <v>0</v>
      </c>
      <c r="AK1096" s="85"/>
      <c r="AL1096" s="85"/>
      <c r="AM1096" s="85"/>
      <c r="AN1096" s="85"/>
      <c r="AO1096" s="85"/>
      <c r="AP1096" s="85"/>
      <c r="AQ1096" s="85"/>
      <c r="AR1096" s="85"/>
      <c r="AS1096" s="85"/>
      <c r="AT1096" s="85"/>
      <c r="AU1096" s="85"/>
      <c r="AV1096" s="31"/>
      <c r="AW1096" s="31"/>
    </row>
    <row r="1097" spans="2:49" s="154" customFormat="1" ht="13" outlineLevel="1">
      <c r="B1097" s="479"/>
      <c r="C1097" s="476"/>
      <c r="D1097" s="158" t="s">
        <v>2436</v>
      </c>
      <c r="E1097" s="476"/>
      <c r="F1097" s="497"/>
      <c r="G1097" s="369" t="s">
        <v>1395</v>
      </c>
      <c r="H1097" s="46" t="s">
        <v>13</v>
      </c>
      <c r="I1097" s="57">
        <v>90</v>
      </c>
      <c r="J1097" s="57">
        <v>0</v>
      </c>
      <c r="K1097" s="108">
        <v>0</v>
      </c>
      <c r="L1097" s="85" t="s">
        <v>1155</v>
      </c>
      <c r="M1097" s="85" t="s">
        <v>1155</v>
      </c>
      <c r="N1097" s="85" t="s">
        <v>1708</v>
      </c>
      <c r="O1097" s="85" t="s">
        <v>1698</v>
      </c>
      <c r="P1097" s="85" t="s">
        <v>1761</v>
      </c>
      <c r="Q1097" s="85" t="s">
        <v>1703</v>
      </c>
      <c r="R1097" s="476"/>
      <c r="S1097" s="82"/>
      <c r="T1097" s="31">
        <f t="shared" si="658"/>
        <v>0</v>
      </c>
      <c r="U1097" s="633"/>
      <c r="V1097" s="633"/>
      <c r="W1097" s="82"/>
      <c r="X1097" s="85">
        <f t="shared" si="659"/>
        <v>0</v>
      </c>
      <c r="Z1097" s="31"/>
      <c r="AA1097" s="85">
        <f t="shared" si="666"/>
        <v>0</v>
      </c>
      <c r="AB1097" s="85"/>
      <c r="AC1097" s="31">
        <f t="shared" si="667"/>
        <v>0</v>
      </c>
      <c r="AD1097" s="31"/>
      <c r="AE1097" s="85"/>
      <c r="AF1097" s="85">
        <f t="shared" si="671"/>
        <v>0</v>
      </c>
      <c r="AG1097" s="31">
        <f t="shared" si="668"/>
        <v>0</v>
      </c>
      <c r="AH1097" s="31"/>
      <c r="AI1097" s="31">
        <f t="shared" si="669"/>
        <v>0</v>
      </c>
      <c r="AJ1097" s="85">
        <f t="shared" si="670"/>
        <v>0</v>
      </c>
      <c r="AK1097" s="85"/>
      <c r="AL1097" s="85"/>
      <c r="AM1097" s="85"/>
      <c r="AN1097" s="85"/>
      <c r="AO1097" s="85"/>
      <c r="AP1097" s="85"/>
      <c r="AQ1097" s="85"/>
      <c r="AR1097" s="85"/>
      <c r="AS1097" s="85"/>
      <c r="AT1097" s="85"/>
      <c r="AU1097" s="85"/>
      <c r="AV1097" s="31"/>
      <c r="AW1097" s="31"/>
    </row>
    <row r="1098" spans="2:49" s="154" customFormat="1" ht="13" outlineLevel="1">
      <c r="B1098" s="479"/>
      <c r="C1098" s="476"/>
      <c r="D1098" s="158" t="s">
        <v>2437</v>
      </c>
      <c r="E1098" s="476"/>
      <c r="F1098" s="497"/>
      <c r="G1098" s="369" t="s">
        <v>1395</v>
      </c>
      <c r="H1098" s="46" t="s">
        <v>24</v>
      </c>
      <c r="I1098" s="57">
        <v>15</v>
      </c>
      <c r="J1098" s="57">
        <v>1500</v>
      </c>
      <c r="K1098" s="108">
        <v>0</v>
      </c>
      <c r="L1098" s="85" t="s">
        <v>1155</v>
      </c>
      <c r="M1098" s="85" t="s">
        <v>1155</v>
      </c>
      <c r="N1098" s="85" t="s">
        <v>1708</v>
      </c>
      <c r="O1098" s="85" t="s">
        <v>1698</v>
      </c>
      <c r="P1098" s="85" t="s">
        <v>1761</v>
      </c>
      <c r="Q1098" s="85" t="s">
        <v>1693</v>
      </c>
      <c r="R1098" s="476"/>
      <c r="S1098" s="82"/>
      <c r="T1098" s="31">
        <f t="shared" si="658"/>
        <v>0</v>
      </c>
      <c r="U1098" s="633"/>
      <c r="V1098" s="633"/>
      <c r="W1098" s="82"/>
      <c r="X1098" s="85">
        <f t="shared" si="659"/>
        <v>0</v>
      </c>
      <c r="Z1098" s="31"/>
      <c r="AA1098" s="85">
        <f t="shared" si="666"/>
        <v>0</v>
      </c>
      <c r="AB1098" s="85"/>
      <c r="AC1098" s="31">
        <f t="shared" si="667"/>
        <v>0</v>
      </c>
      <c r="AD1098" s="31"/>
      <c r="AE1098" s="85"/>
      <c r="AF1098" s="85">
        <f t="shared" si="671"/>
        <v>0</v>
      </c>
      <c r="AG1098" s="31">
        <f t="shared" si="668"/>
        <v>0</v>
      </c>
      <c r="AH1098" s="31"/>
      <c r="AI1098" s="31">
        <f t="shared" si="669"/>
        <v>0</v>
      </c>
      <c r="AJ1098" s="85">
        <f t="shared" si="670"/>
        <v>0</v>
      </c>
      <c r="AK1098" s="85"/>
      <c r="AL1098" s="85"/>
      <c r="AM1098" s="85"/>
      <c r="AN1098" s="85"/>
      <c r="AO1098" s="85"/>
      <c r="AP1098" s="85"/>
      <c r="AQ1098" s="85"/>
      <c r="AR1098" s="85"/>
      <c r="AS1098" s="85"/>
      <c r="AT1098" s="85"/>
      <c r="AU1098" s="85"/>
      <c r="AV1098" s="31"/>
      <c r="AW1098" s="31"/>
    </row>
    <row r="1099" spans="2:49" s="154" customFormat="1" ht="13" outlineLevel="1">
      <c r="B1099" s="479"/>
      <c r="C1099" s="476"/>
      <c r="D1099" s="158" t="s">
        <v>2438</v>
      </c>
      <c r="E1099" s="476"/>
      <c r="F1099" s="497"/>
      <c r="G1099" s="369" t="s">
        <v>1395</v>
      </c>
      <c r="H1099" s="46" t="s">
        <v>24</v>
      </c>
      <c r="I1099" s="57">
        <v>120</v>
      </c>
      <c r="J1099" s="57">
        <v>0</v>
      </c>
      <c r="K1099" s="108">
        <v>0</v>
      </c>
      <c r="L1099" s="85" t="s">
        <v>1155</v>
      </c>
      <c r="M1099" s="85" t="s">
        <v>1155</v>
      </c>
      <c r="N1099" s="85" t="s">
        <v>1708</v>
      </c>
      <c r="O1099" s="85" t="s">
        <v>1698</v>
      </c>
      <c r="P1099" s="85" t="s">
        <v>1761</v>
      </c>
      <c r="Q1099" s="85" t="s">
        <v>1703</v>
      </c>
      <c r="R1099" s="476"/>
      <c r="S1099" s="82"/>
      <c r="T1099" s="31">
        <f t="shared" si="658"/>
        <v>0</v>
      </c>
      <c r="U1099" s="633"/>
      <c r="V1099" s="633"/>
      <c r="W1099" s="82"/>
      <c r="X1099" s="85">
        <f t="shared" si="659"/>
        <v>0</v>
      </c>
      <c r="Z1099" s="31"/>
      <c r="AA1099" s="85">
        <f t="shared" si="666"/>
        <v>0</v>
      </c>
      <c r="AB1099" s="85"/>
      <c r="AC1099" s="31">
        <f t="shared" si="667"/>
        <v>0</v>
      </c>
      <c r="AD1099" s="31"/>
      <c r="AE1099" s="85"/>
      <c r="AF1099" s="85">
        <f>IFERROR(COUNTIF(AK839:AT839,"S")/(COUNTIF(AK839:AT839,"V")+COUNTIF(AK839:AT839,"S")),0)</f>
        <v>0</v>
      </c>
      <c r="AG1099" s="31">
        <f t="shared" si="668"/>
        <v>0</v>
      </c>
      <c r="AH1099" s="31"/>
      <c r="AI1099" s="31">
        <f t="shared" si="669"/>
        <v>0</v>
      </c>
      <c r="AJ1099" s="85">
        <f t="shared" si="670"/>
        <v>0</v>
      </c>
      <c r="AK1099" s="85"/>
      <c r="AL1099" s="85"/>
      <c r="AM1099" s="85"/>
      <c r="AN1099" s="85"/>
      <c r="AO1099" s="85"/>
      <c r="AP1099" s="85"/>
      <c r="AQ1099" s="85"/>
      <c r="AR1099" s="85"/>
      <c r="AS1099" s="85"/>
      <c r="AT1099" s="85"/>
      <c r="AU1099" s="85"/>
      <c r="AV1099" s="31"/>
      <c r="AW1099" s="31"/>
    </row>
    <row r="1100" spans="2:49" s="154" customFormat="1" ht="13" outlineLevel="1">
      <c r="B1100" s="480"/>
      <c r="C1100" s="477"/>
      <c r="D1100" s="158" t="s">
        <v>2486</v>
      </c>
      <c r="E1100" s="477"/>
      <c r="F1100" s="447"/>
      <c r="G1100" s="369" t="s">
        <v>1395</v>
      </c>
      <c r="H1100" s="46" t="s">
        <v>13</v>
      </c>
      <c r="I1100" s="57">
        <v>60</v>
      </c>
      <c r="J1100" s="57">
        <v>60</v>
      </c>
      <c r="K1100" s="108">
        <v>0</v>
      </c>
      <c r="L1100" s="85" t="s">
        <v>1155</v>
      </c>
      <c r="M1100" s="85" t="s">
        <v>1155</v>
      </c>
      <c r="N1100" s="85" t="s">
        <v>1708</v>
      </c>
      <c r="O1100" s="85" t="s">
        <v>1698</v>
      </c>
      <c r="P1100" s="85" t="s">
        <v>1761</v>
      </c>
      <c r="Q1100" s="85" t="s">
        <v>1703</v>
      </c>
      <c r="R1100" s="477"/>
      <c r="S1100" s="82"/>
      <c r="T1100" s="31">
        <f t="shared" si="658"/>
        <v>0</v>
      </c>
      <c r="U1100" s="634"/>
      <c r="V1100" s="634"/>
      <c r="W1100" s="82"/>
      <c r="X1100" s="85">
        <f t="shared" si="659"/>
        <v>0</v>
      </c>
      <c r="Z1100" s="31"/>
      <c r="AA1100" s="85">
        <f t="shared" si="666"/>
        <v>0</v>
      </c>
      <c r="AB1100" s="85"/>
      <c r="AC1100" s="31">
        <f t="shared" si="667"/>
        <v>0</v>
      </c>
      <c r="AD1100" s="31"/>
      <c r="AE1100" s="85"/>
      <c r="AF1100" s="85">
        <f>IFERROR(COUNTIF(AK841:AT841,"S")/(COUNTIF(AK841:AT841,"V")+COUNTIF(AK841:AT841,"S")),0)</f>
        <v>0</v>
      </c>
      <c r="AG1100" s="31">
        <f t="shared" si="668"/>
        <v>0</v>
      </c>
      <c r="AH1100" s="31"/>
      <c r="AI1100" s="31">
        <f t="shared" si="669"/>
        <v>0</v>
      </c>
      <c r="AJ1100" s="85">
        <f t="shared" si="670"/>
        <v>0</v>
      </c>
      <c r="AK1100" s="85"/>
      <c r="AL1100" s="85"/>
      <c r="AM1100" s="85"/>
      <c r="AN1100" s="85"/>
      <c r="AO1100" s="85"/>
      <c r="AP1100" s="85"/>
      <c r="AQ1100" s="85"/>
      <c r="AR1100" s="85"/>
      <c r="AS1100" s="85"/>
      <c r="AT1100" s="85"/>
      <c r="AU1100" s="85"/>
      <c r="AV1100" s="31"/>
      <c r="AW1100" s="31"/>
    </row>
    <row r="1101" spans="2:49" s="154" customFormat="1" ht="13" outlineLevel="1">
      <c r="B1101" s="478" t="s">
        <v>823</v>
      </c>
      <c r="C1101" s="475" t="s">
        <v>2487</v>
      </c>
      <c r="D1101" s="158" t="s">
        <v>1818</v>
      </c>
      <c r="E1101" s="475" t="s">
        <v>2087</v>
      </c>
      <c r="F1101" s="446">
        <v>43524</v>
      </c>
      <c r="G1101" s="369" t="s">
        <v>1395</v>
      </c>
      <c r="H1101" s="46" t="s">
        <v>13</v>
      </c>
      <c r="I1101" s="57">
        <v>10.200000000000001</v>
      </c>
      <c r="J1101" s="57">
        <v>130</v>
      </c>
      <c r="K1101" s="108">
        <v>0</v>
      </c>
      <c r="L1101" s="85" t="s">
        <v>1691</v>
      </c>
      <c r="M1101" s="85" t="s">
        <v>1759</v>
      </c>
      <c r="N1101" s="85" t="s">
        <v>1693</v>
      </c>
      <c r="O1101" s="85" t="s">
        <v>1693</v>
      </c>
      <c r="P1101" s="85" t="s">
        <v>1142</v>
      </c>
      <c r="Q1101" s="85" t="s">
        <v>1155</v>
      </c>
      <c r="R1101" s="475" t="s">
        <v>1283</v>
      </c>
      <c r="S1101" s="82"/>
      <c r="T1101" s="31">
        <f t="shared" si="658"/>
        <v>0</v>
      </c>
      <c r="U1101" s="632"/>
      <c r="V1101" s="632"/>
      <c r="W1101" s="82"/>
      <c r="X1101" s="85">
        <f t="shared" si="659"/>
        <v>0</v>
      </c>
      <c r="Z1101" s="31"/>
      <c r="AA1101" s="85">
        <f t="shared" si="666"/>
        <v>0</v>
      </c>
      <c r="AB1101" s="85"/>
      <c r="AC1101" s="31">
        <f t="shared" si="667"/>
        <v>0</v>
      </c>
      <c r="AD1101" s="31"/>
      <c r="AE1101" s="85"/>
      <c r="AF1101" s="85">
        <f>IFERROR(COUNTIF(AK842:AT842,"S")/(COUNTIF(AK842:AT842,"V")+COUNTIF(AK842:AT842,"S")),0)</f>
        <v>0</v>
      </c>
      <c r="AG1101" s="31">
        <f t="shared" si="668"/>
        <v>0</v>
      </c>
      <c r="AH1101" s="31"/>
      <c r="AI1101" s="31">
        <f t="shared" si="669"/>
        <v>0</v>
      </c>
      <c r="AJ1101" s="85">
        <f t="shared" si="670"/>
        <v>0</v>
      </c>
      <c r="AK1101" s="85"/>
      <c r="AL1101" s="85"/>
      <c r="AM1101" s="85"/>
      <c r="AN1101" s="85"/>
      <c r="AO1101" s="85"/>
      <c r="AP1101" s="85"/>
      <c r="AQ1101" s="85"/>
      <c r="AR1101" s="85"/>
      <c r="AS1101" s="85"/>
      <c r="AT1101" s="85"/>
      <c r="AU1101" s="85"/>
      <c r="AV1101" s="31"/>
      <c r="AW1101" s="31"/>
    </row>
    <row r="1102" spans="2:49" s="154" customFormat="1" ht="13" outlineLevel="1">
      <c r="B1102" s="479"/>
      <c r="C1102" s="476"/>
      <c r="D1102" s="158" t="s">
        <v>2465</v>
      </c>
      <c r="E1102" s="476"/>
      <c r="F1102" s="497"/>
      <c r="G1102" s="369" t="s">
        <v>1395</v>
      </c>
      <c r="H1102" s="46" t="s">
        <v>13</v>
      </c>
      <c r="I1102" s="57">
        <v>19.8</v>
      </c>
      <c r="J1102" s="57">
        <v>500</v>
      </c>
      <c r="K1102" s="108">
        <v>0</v>
      </c>
      <c r="L1102" s="85" t="s">
        <v>1155</v>
      </c>
      <c r="M1102" s="85" t="s">
        <v>1155</v>
      </c>
      <c r="N1102" s="85" t="s">
        <v>1708</v>
      </c>
      <c r="O1102" s="85" t="s">
        <v>1698</v>
      </c>
      <c r="P1102" s="85" t="s">
        <v>1761</v>
      </c>
      <c r="Q1102" s="85" t="s">
        <v>1703</v>
      </c>
      <c r="R1102" s="476"/>
      <c r="S1102" s="82"/>
      <c r="T1102" s="31">
        <f t="shared" si="658"/>
        <v>0</v>
      </c>
      <c r="U1102" s="633"/>
      <c r="V1102" s="633"/>
      <c r="W1102" s="82"/>
      <c r="X1102" s="85">
        <f t="shared" si="659"/>
        <v>0</v>
      </c>
      <c r="Z1102" s="31"/>
      <c r="AA1102" s="85">
        <f t="shared" si="666"/>
        <v>0</v>
      </c>
      <c r="AB1102" s="85"/>
      <c r="AC1102" s="31">
        <f t="shared" si="667"/>
        <v>0</v>
      </c>
      <c r="AD1102" s="31"/>
      <c r="AE1102" s="85"/>
      <c r="AF1102" s="85">
        <f>IFERROR(COUNTIF(AK844:AT844,"S")/(COUNTIF(AK844:AT844,"V")+COUNTIF(AK844:AT844,"S")),0)</f>
        <v>0</v>
      </c>
      <c r="AG1102" s="31">
        <f t="shared" si="668"/>
        <v>0</v>
      </c>
      <c r="AH1102" s="31"/>
      <c r="AI1102" s="31">
        <f t="shared" si="669"/>
        <v>0</v>
      </c>
      <c r="AJ1102" s="85">
        <f t="shared" si="670"/>
        <v>0</v>
      </c>
      <c r="AK1102" s="85"/>
      <c r="AL1102" s="85"/>
      <c r="AM1102" s="85"/>
      <c r="AN1102" s="85"/>
      <c r="AO1102" s="85"/>
      <c r="AP1102" s="85"/>
      <c r="AQ1102" s="85"/>
      <c r="AR1102" s="85"/>
      <c r="AS1102" s="85"/>
      <c r="AT1102" s="85"/>
      <c r="AU1102" s="85"/>
      <c r="AV1102" s="31"/>
      <c r="AW1102" s="31"/>
    </row>
    <row r="1103" spans="2:49" s="154" customFormat="1" ht="13" outlineLevel="1">
      <c r="B1103" s="479"/>
      <c r="C1103" s="476"/>
      <c r="D1103" s="158" t="s">
        <v>2441</v>
      </c>
      <c r="E1103" s="476"/>
      <c r="F1103" s="497"/>
      <c r="G1103" s="369" t="s">
        <v>1395</v>
      </c>
      <c r="H1103" s="46" t="s">
        <v>24</v>
      </c>
      <c r="I1103" s="57">
        <v>40.200000000000003</v>
      </c>
      <c r="J1103" s="57">
        <v>40.200000000000003</v>
      </c>
      <c r="K1103" s="108">
        <v>0</v>
      </c>
      <c r="L1103" s="85" t="s">
        <v>1155</v>
      </c>
      <c r="M1103" s="85" t="s">
        <v>1155</v>
      </c>
      <c r="N1103" s="85" t="s">
        <v>1708</v>
      </c>
      <c r="O1103" s="85" t="s">
        <v>1698</v>
      </c>
      <c r="P1103" s="85" t="s">
        <v>1761</v>
      </c>
      <c r="Q1103" s="85" t="s">
        <v>1693</v>
      </c>
      <c r="R1103" s="476"/>
      <c r="S1103" s="82"/>
      <c r="T1103" s="31">
        <f t="shared" si="658"/>
        <v>0</v>
      </c>
      <c r="U1103" s="633"/>
      <c r="V1103" s="633"/>
      <c r="W1103" s="82"/>
      <c r="X1103" s="85">
        <f t="shared" si="659"/>
        <v>0</v>
      </c>
      <c r="Z1103" s="31"/>
      <c r="AA1103" s="85">
        <f t="shared" si="666"/>
        <v>0</v>
      </c>
      <c r="AB1103" s="85"/>
      <c r="AC1103" s="31">
        <f t="shared" si="667"/>
        <v>0</v>
      </c>
      <c r="AD1103" s="31"/>
      <c r="AE1103" s="85"/>
      <c r="AF1103" s="85">
        <f>IFERROR(COUNTIF(AK845:AT845,"S")/(COUNTIF(AK845:AT845,"V")+COUNTIF(AK845:AT845,"S")),0)</f>
        <v>0</v>
      </c>
      <c r="AG1103" s="31">
        <f t="shared" si="668"/>
        <v>0</v>
      </c>
      <c r="AH1103" s="31"/>
      <c r="AI1103" s="31">
        <f t="shared" si="669"/>
        <v>0</v>
      </c>
      <c r="AJ1103" s="85">
        <f t="shared" si="670"/>
        <v>0</v>
      </c>
      <c r="AK1103" s="85"/>
      <c r="AL1103" s="85"/>
      <c r="AM1103" s="85"/>
      <c r="AN1103" s="85"/>
      <c r="AO1103" s="85"/>
      <c r="AP1103" s="85"/>
      <c r="AQ1103" s="85"/>
      <c r="AR1103" s="85"/>
      <c r="AS1103" s="85"/>
      <c r="AT1103" s="85"/>
      <c r="AU1103" s="85"/>
      <c r="AV1103" s="31"/>
      <c r="AW1103" s="31"/>
    </row>
    <row r="1104" spans="2:49" s="154" customFormat="1" ht="13" outlineLevel="1">
      <c r="B1104" s="480"/>
      <c r="C1104" s="477"/>
      <c r="D1104" s="158" t="s">
        <v>2466</v>
      </c>
      <c r="E1104" s="477"/>
      <c r="F1104" s="447"/>
      <c r="G1104" s="369" t="s">
        <v>1395</v>
      </c>
      <c r="H1104" s="46" t="s">
        <v>24</v>
      </c>
      <c r="I1104" s="57">
        <v>40.200000000000003</v>
      </c>
      <c r="J1104" s="57">
        <v>40.200000000000003</v>
      </c>
      <c r="K1104" s="108">
        <v>0</v>
      </c>
      <c r="L1104" s="85" t="s">
        <v>1155</v>
      </c>
      <c r="M1104" s="85" t="s">
        <v>1155</v>
      </c>
      <c r="N1104" s="85" t="s">
        <v>1708</v>
      </c>
      <c r="O1104" s="85" t="s">
        <v>1698</v>
      </c>
      <c r="P1104" s="85" t="s">
        <v>1761</v>
      </c>
      <c r="Q1104" s="85" t="s">
        <v>1693</v>
      </c>
      <c r="R1104" s="477"/>
      <c r="S1104" s="82"/>
      <c r="T1104" s="31">
        <f t="shared" si="658"/>
        <v>0</v>
      </c>
      <c r="U1104" s="634"/>
      <c r="V1104" s="634"/>
      <c r="W1104" s="82"/>
      <c r="X1104" s="85">
        <f t="shared" si="659"/>
        <v>0</v>
      </c>
      <c r="Z1104" s="31"/>
      <c r="AA1104" s="85">
        <f t="shared" si="666"/>
        <v>0</v>
      </c>
      <c r="AB1104" s="85"/>
      <c r="AC1104" s="31">
        <f t="shared" si="667"/>
        <v>0</v>
      </c>
      <c r="AD1104" s="31"/>
      <c r="AE1104" s="85"/>
      <c r="AF1104" s="85">
        <f t="shared" ref="AF1104:AF1117" si="672">IFERROR(COUNTIF(AK847:AT847,"S")/(COUNTIF(AK847:AT847,"V")+COUNTIF(AK847:AT847,"S")),0)</f>
        <v>0</v>
      </c>
      <c r="AG1104" s="31">
        <f t="shared" si="668"/>
        <v>0</v>
      </c>
      <c r="AH1104" s="31"/>
      <c r="AI1104" s="31">
        <f t="shared" si="669"/>
        <v>0</v>
      </c>
      <c r="AJ1104" s="85">
        <f t="shared" si="670"/>
        <v>0</v>
      </c>
      <c r="AK1104" s="85"/>
      <c r="AL1104" s="85"/>
      <c r="AM1104" s="85"/>
      <c r="AN1104" s="85"/>
      <c r="AO1104" s="85"/>
      <c r="AP1104" s="85"/>
      <c r="AQ1104" s="85"/>
      <c r="AR1104" s="85"/>
      <c r="AS1104" s="85"/>
      <c r="AT1104" s="85"/>
      <c r="AU1104" s="85"/>
      <c r="AV1104" s="31"/>
      <c r="AW1104" s="31"/>
    </row>
    <row r="1105" spans="2:49" s="154" customFormat="1" ht="13" outlineLevel="1">
      <c r="B1105" s="478" t="s">
        <v>825</v>
      </c>
      <c r="C1105" s="475" t="s">
        <v>2488</v>
      </c>
      <c r="D1105" s="158" t="s">
        <v>1746</v>
      </c>
      <c r="E1105" s="475" t="s">
        <v>998</v>
      </c>
      <c r="F1105" s="446">
        <v>43524</v>
      </c>
      <c r="G1105" s="369" t="s">
        <v>1395</v>
      </c>
      <c r="H1105" s="46" t="s">
        <v>13</v>
      </c>
      <c r="I1105" s="57">
        <v>4.8</v>
      </c>
      <c r="J1105" s="57">
        <v>120</v>
      </c>
      <c r="K1105" s="108">
        <v>0</v>
      </c>
      <c r="L1105" s="85" t="s">
        <v>1691</v>
      </c>
      <c r="M1105" s="85" t="s">
        <v>1759</v>
      </c>
      <c r="N1105" s="85" t="s">
        <v>1693</v>
      </c>
      <c r="O1105" s="85" t="s">
        <v>1693</v>
      </c>
      <c r="P1105" s="85" t="s">
        <v>1142</v>
      </c>
      <c r="Q1105" s="85" t="s">
        <v>1155</v>
      </c>
      <c r="R1105" s="475" t="s">
        <v>1283</v>
      </c>
      <c r="S1105" s="82"/>
      <c r="T1105" s="31">
        <f t="shared" si="658"/>
        <v>0</v>
      </c>
      <c r="U1105" s="632"/>
      <c r="V1105" s="632"/>
      <c r="W1105" s="82"/>
      <c r="X1105" s="85">
        <f t="shared" si="659"/>
        <v>0</v>
      </c>
      <c r="Z1105" s="31"/>
      <c r="AA1105" s="85">
        <f t="shared" si="666"/>
        <v>0</v>
      </c>
      <c r="AB1105" s="85"/>
      <c r="AC1105" s="31">
        <f t="shared" si="667"/>
        <v>0</v>
      </c>
      <c r="AD1105" s="31"/>
      <c r="AE1105" s="85"/>
      <c r="AF1105" s="85">
        <f t="shared" si="672"/>
        <v>0</v>
      </c>
      <c r="AG1105" s="31">
        <f t="shared" si="668"/>
        <v>0</v>
      </c>
      <c r="AH1105" s="31"/>
      <c r="AI1105" s="31">
        <f t="shared" si="669"/>
        <v>0</v>
      </c>
      <c r="AJ1105" s="85">
        <f t="shared" si="670"/>
        <v>0</v>
      </c>
      <c r="AK1105" s="85"/>
      <c r="AL1105" s="85"/>
      <c r="AM1105" s="85"/>
      <c r="AN1105" s="85"/>
      <c r="AO1105" s="85"/>
      <c r="AP1105" s="85"/>
      <c r="AQ1105" s="85"/>
      <c r="AR1105" s="85"/>
      <c r="AS1105" s="85"/>
      <c r="AT1105" s="85"/>
      <c r="AU1105" s="85"/>
      <c r="AV1105" s="31"/>
      <c r="AW1105" s="31"/>
    </row>
    <row r="1106" spans="2:49" s="154" customFormat="1" ht="13" outlineLevel="1">
      <c r="B1106" s="479"/>
      <c r="C1106" s="476"/>
      <c r="D1106" s="158" t="s">
        <v>2489</v>
      </c>
      <c r="E1106" s="476"/>
      <c r="F1106" s="497"/>
      <c r="G1106" s="369" t="s">
        <v>1395</v>
      </c>
      <c r="H1106" s="46" t="s">
        <v>13</v>
      </c>
      <c r="I1106" s="57">
        <v>30</v>
      </c>
      <c r="J1106" s="57">
        <v>30</v>
      </c>
      <c r="K1106" s="108">
        <v>0</v>
      </c>
      <c r="L1106" s="85" t="s">
        <v>1155</v>
      </c>
      <c r="M1106" s="85" t="s">
        <v>1155</v>
      </c>
      <c r="N1106" s="85" t="s">
        <v>1708</v>
      </c>
      <c r="O1106" s="85" t="s">
        <v>1698</v>
      </c>
      <c r="P1106" s="85" t="s">
        <v>1761</v>
      </c>
      <c r="Q1106" s="85" t="s">
        <v>1703</v>
      </c>
      <c r="R1106" s="476"/>
      <c r="S1106" s="82"/>
      <c r="T1106" s="31">
        <f t="shared" si="658"/>
        <v>0</v>
      </c>
      <c r="U1106" s="633"/>
      <c r="V1106" s="633"/>
      <c r="W1106" s="82"/>
      <c r="X1106" s="85">
        <f t="shared" si="659"/>
        <v>0</v>
      </c>
      <c r="Z1106" s="31"/>
      <c r="AA1106" s="85">
        <f t="shared" si="666"/>
        <v>0</v>
      </c>
      <c r="AB1106" s="85"/>
      <c r="AC1106" s="31">
        <f t="shared" si="667"/>
        <v>0</v>
      </c>
      <c r="AD1106" s="31"/>
      <c r="AE1106" s="85"/>
      <c r="AF1106" s="85">
        <f t="shared" si="672"/>
        <v>0</v>
      </c>
      <c r="AG1106" s="31">
        <f t="shared" si="668"/>
        <v>0</v>
      </c>
      <c r="AH1106" s="31"/>
      <c r="AI1106" s="31">
        <f t="shared" si="669"/>
        <v>0</v>
      </c>
      <c r="AJ1106" s="85">
        <f t="shared" si="670"/>
        <v>0</v>
      </c>
      <c r="AK1106" s="85"/>
      <c r="AL1106" s="85"/>
      <c r="AM1106" s="85"/>
      <c r="AN1106" s="85"/>
      <c r="AO1106" s="85"/>
      <c r="AP1106" s="85"/>
      <c r="AQ1106" s="85"/>
      <c r="AR1106" s="85"/>
      <c r="AS1106" s="85"/>
      <c r="AT1106" s="85"/>
      <c r="AU1106" s="85"/>
      <c r="AV1106" s="31"/>
      <c r="AW1106" s="31"/>
    </row>
    <row r="1107" spans="2:49" s="154" customFormat="1" ht="13" outlineLevel="1">
      <c r="B1107" s="479"/>
      <c r="C1107" s="476"/>
      <c r="D1107" s="158" t="s">
        <v>2490</v>
      </c>
      <c r="E1107" s="476"/>
      <c r="F1107" s="497"/>
      <c r="G1107" s="369" t="s">
        <v>1395</v>
      </c>
      <c r="H1107" s="46" t="s">
        <v>24</v>
      </c>
      <c r="I1107" s="57">
        <v>30</v>
      </c>
      <c r="J1107" s="57">
        <v>30</v>
      </c>
      <c r="K1107" s="108">
        <v>0</v>
      </c>
      <c r="L1107" s="85" t="s">
        <v>1155</v>
      </c>
      <c r="M1107" s="85" t="s">
        <v>1155</v>
      </c>
      <c r="N1107" s="85" t="s">
        <v>1708</v>
      </c>
      <c r="O1107" s="85" t="s">
        <v>1698</v>
      </c>
      <c r="P1107" s="85" t="s">
        <v>1761</v>
      </c>
      <c r="Q1107" s="85" t="s">
        <v>1703</v>
      </c>
      <c r="R1107" s="476"/>
      <c r="S1107" s="82"/>
      <c r="T1107" s="31">
        <f t="shared" si="658"/>
        <v>0</v>
      </c>
      <c r="U1107" s="633"/>
      <c r="V1107" s="633"/>
      <c r="W1107" s="82"/>
      <c r="X1107" s="85">
        <f t="shared" si="659"/>
        <v>0</v>
      </c>
      <c r="Z1107" s="31"/>
      <c r="AA1107" s="85">
        <f t="shared" si="666"/>
        <v>0</v>
      </c>
      <c r="AB1107" s="85"/>
      <c r="AC1107" s="31">
        <f t="shared" si="667"/>
        <v>0</v>
      </c>
      <c r="AD1107" s="31"/>
      <c r="AE1107" s="85"/>
      <c r="AF1107" s="85">
        <f t="shared" si="672"/>
        <v>0</v>
      </c>
      <c r="AG1107" s="31">
        <f t="shared" si="668"/>
        <v>0</v>
      </c>
      <c r="AH1107" s="31"/>
      <c r="AI1107" s="31">
        <f t="shared" si="669"/>
        <v>0</v>
      </c>
      <c r="AJ1107" s="85">
        <f t="shared" si="670"/>
        <v>0</v>
      </c>
      <c r="AK1107" s="85"/>
      <c r="AL1107" s="85"/>
      <c r="AM1107" s="85"/>
      <c r="AN1107" s="85"/>
      <c r="AO1107" s="85"/>
      <c r="AP1107" s="85"/>
      <c r="AQ1107" s="85"/>
      <c r="AR1107" s="85"/>
      <c r="AS1107" s="85"/>
      <c r="AT1107" s="85"/>
      <c r="AU1107" s="85"/>
      <c r="AV1107" s="31"/>
      <c r="AW1107" s="31"/>
    </row>
    <row r="1108" spans="2:49" s="154" customFormat="1" ht="13" outlineLevel="1">
      <c r="B1108" s="479"/>
      <c r="C1108" s="476"/>
      <c r="D1108" s="158" t="s">
        <v>2491</v>
      </c>
      <c r="E1108" s="476"/>
      <c r="F1108" s="497"/>
      <c r="G1108" s="369" t="s">
        <v>1395</v>
      </c>
      <c r="H1108" s="46" t="s">
        <v>24</v>
      </c>
      <c r="I1108" s="57">
        <v>30</v>
      </c>
      <c r="J1108" s="57">
        <v>30</v>
      </c>
      <c r="K1108" s="108">
        <v>0</v>
      </c>
      <c r="L1108" s="85" t="s">
        <v>1155</v>
      </c>
      <c r="M1108" s="85" t="s">
        <v>1155</v>
      </c>
      <c r="N1108" s="85" t="s">
        <v>1708</v>
      </c>
      <c r="O1108" s="85" t="s">
        <v>1698</v>
      </c>
      <c r="P1108" s="85" t="s">
        <v>1761</v>
      </c>
      <c r="Q1108" s="85" t="s">
        <v>1693</v>
      </c>
      <c r="R1108" s="476"/>
      <c r="S1108" s="82"/>
      <c r="T1108" s="31">
        <f t="shared" si="658"/>
        <v>0</v>
      </c>
      <c r="U1108" s="633"/>
      <c r="V1108" s="633"/>
      <c r="W1108" s="82"/>
      <c r="X1108" s="85">
        <f t="shared" si="659"/>
        <v>0</v>
      </c>
      <c r="Z1108" s="31"/>
      <c r="AA1108" s="85">
        <f t="shared" si="666"/>
        <v>0</v>
      </c>
      <c r="AB1108" s="85"/>
      <c r="AC1108" s="31">
        <f t="shared" si="667"/>
        <v>0</v>
      </c>
      <c r="AD1108" s="31"/>
      <c r="AE1108" s="85"/>
      <c r="AF1108" s="85">
        <f t="shared" si="672"/>
        <v>0</v>
      </c>
      <c r="AG1108" s="31">
        <f t="shared" si="668"/>
        <v>0</v>
      </c>
      <c r="AH1108" s="31"/>
      <c r="AI1108" s="31">
        <f t="shared" si="669"/>
        <v>0</v>
      </c>
      <c r="AJ1108" s="85">
        <f t="shared" si="670"/>
        <v>0</v>
      </c>
      <c r="AK1108" s="85"/>
      <c r="AL1108" s="85"/>
      <c r="AM1108" s="85"/>
      <c r="AN1108" s="85"/>
      <c r="AO1108" s="85"/>
      <c r="AP1108" s="85"/>
      <c r="AQ1108" s="85"/>
      <c r="AR1108" s="85"/>
      <c r="AS1108" s="85"/>
      <c r="AT1108" s="85"/>
      <c r="AU1108" s="85"/>
      <c r="AV1108" s="31"/>
      <c r="AW1108" s="31"/>
    </row>
    <row r="1109" spans="2:49" s="154" customFormat="1" ht="13" outlineLevel="1">
      <c r="B1109" s="480"/>
      <c r="C1109" s="477"/>
      <c r="D1109" s="158" t="s">
        <v>2492</v>
      </c>
      <c r="E1109" s="477"/>
      <c r="F1109" s="447"/>
      <c r="G1109" s="369" t="s">
        <v>1395</v>
      </c>
      <c r="H1109" s="46" t="s">
        <v>24</v>
      </c>
      <c r="I1109" s="57">
        <v>60</v>
      </c>
      <c r="J1109" s="57">
        <v>75</v>
      </c>
      <c r="K1109" s="108">
        <v>0</v>
      </c>
      <c r="L1109" s="85" t="s">
        <v>2061</v>
      </c>
      <c r="M1109" s="85" t="s">
        <v>1155</v>
      </c>
      <c r="N1109" s="85" t="s">
        <v>1142</v>
      </c>
      <c r="O1109" s="85" t="s">
        <v>1142</v>
      </c>
      <c r="P1109" s="85" t="s">
        <v>1142</v>
      </c>
      <c r="Q1109" s="85" t="s">
        <v>1698</v>
      </c>
      <c r="R1109" s="477"/>
      <c r="S1109" s="82"/>
      <c r="T1109" s="31">
        <f t="shared" si="658"/>
        <v>0</v>
      </c>
      <c r="U1109" s="634"/>
      <c r="V1109" s="634"/>
      <c r="W1109" s="82"/>
      <c r="X1109" s="85">
        <f t="shared" si="659"/>
        <v>0</v>
      </c>
      <c r="Z1109" s="31"/>
      <c r="AA1109" s="85">
        <f t="shared" si="666"/>
        <v>0</v>
      </c>
      <c r="AB1109" s="85"/>
      <c r="AC1109" s="31">
        <f t="shared" si="667"/>
        <v>0</v>
      </c>
      <c r="AD1109" s="31"/>
      <c r="AE1109" s="85"/>
      <c r="AF1109" s="85">
        <f t="shared" si="672"/>
        <v>0</v>
      </c>
      <c r="AG1109" s="31">
        <f t="shared" si="668"/>
        <v>0</v>
      </c>
      <c r="AH1109" s="31"/>
      <c r="AI1109" s="31">
        <f t="shared" si="669"/>
        <v>0</v>
      </c>
      <c r="AJ1109" s="85">
        <f t="shared" si="670"/>
        <v>0</v>
      </c>
      <c r="AK1109" s="85"/>
      <c r="AL1109" s="85"/>
      <c r="AM1109" s="85"/>
      <c r="AN1109" s="85"/>
      <c r="AO1109" s="85"/>
      <c r="AP1109" s="85"/>
      <c r="AQ1109" s="85"/>
      <c r="AR1109" s="85"/>
      <c r="AS1109" s="85"/>
      <c r="AT1109" s="85"/>
      <c r="AU1109" s="85"/>
      <c r="AV1109" s="31"/>
      <c r="AW1109" s="31"/>
    </row>
    <row r="1110" spans="2:49" s="154" customFormat="1" ht="13" outlineLevel="1">
      <c r="B1110" s="478" t="s">
        <v>826</v>
      </c>
      <c r="C1110" s="475" t="s">
        <v>2493</v>
      </c>
      <c r="D1110" s="158" t="s">
        <v>1746</v>
      </c>
      <c r="E1110" s="475" t="s">
        <v>998</v>
      </c>
      <c r="F1110" s="446">
        <v>43524</v>
      </c>
      <c r="G1110" s="369" t="s">
        <v>1395</v>
      </c>
      <c r="H1110" s="46" t="s">
        <v>24</v>
      </c>
      <c r="I1110" s="57">
        <v>4.8</v>
      </c>
      <c r="J1110" s="57">
        <v>0</v>
      </c>
      <c r="K1110" s="108">
        <v>0</v>
      </c>
      <c r="L1110" s="85" t="s">
        <v>1155</v>
      </c>
      <c r="M1110" s="85" t="s">
        <v>1155</v>
      </c>
      <c r="N1110" s="85" t="s">
        <v>1698</v>
      </c>
      <c r="O1110" s="85" t="s">
        <v>1142</v>
      </c>
      <c r="P1110" s="85" t="s">
        <v>1142</v>
      </c>
      <c r="Q1110" s="85" t="s">
        <v>1155</v>
      </c>
      <c r="R1110" s="475" t="s">
        <v>1283</v>
      </c>
      <c r="S1110" s="82"/>
      <c r="T1110" s="31">
        <f t="shared" si="658"/>
        <v>0</v>
      </c>
      <c r="U1110" s="632"/>
      <c r="V1110" s="632"/>
      <c r="W1110" s="82"/>
      <c r="X1110" s="85">
        <f t="shared" si="659"/>
        <v>0</v>
      </c>
      <c r="Z1110" s="31"/>
      <c r="AA1110" s="85">
        <f t="shared" si="666"/>
        <v>0</v>
      </c>
      <c r="AB1110" s="85"/>
      <c r="AC1110" s="31">
        <f t="shared" si="667"/>
        <v>0</v>
      </c>
      <c r="AD1110" s="31"/>
      <c r="AE1110" s="85"/>
      <c r="AF1110" s="85">
        <f t="shared" si="672"/>
        <v>0</v>
      </c>
      <c r="AG1110" s="31">
        <f t="shared" si="668"/>
        <v>0</v>
      </c>
      <c r="AH1110" s="31"/>
      <c r="AI1110" s="31">
        <f t="shared" si="669"/>
        <v>0</v>
      </c>
      <c r="AJ1110" s="85">
        <f t="shared" si="670"/>
        <v>0</v>
      </c>
      <c r="AK1110" s="85"/>
      <c r="AL1110" s="85"/>
      <c r="AM1110" s="85"/>
      <c r="AN1110" s="85"/>
      <c r="AO1110" s="85"/>
      <c r="AP1110" s="85"/>
      <c r="AQ1110" s="85"/>
      <c r="AR1110" s="85"/>
      <c r="AS1110" s="85"/>
      <c r="AT1110" s="85"/>
      <c r="AU1110" s="85"/>
      <c r="AV1110" s="31"/>
      <c r="AW1110" s="31"/>
    </row>
    <row r="1111" spans="2:49" s="154" customFormat="1" ht="13" outlineLevel="1">
      <c r="B1111" s="479"/>
      <c r="C1111" s="476"/>
      <c r="D1111" s="158" t="s">
        <v>1865</v>
      </c>
      <c r="E1111" s="476"/>
      <c r="F1111" s="497"/>
      <c r="G1111" s="369" t="s">
        <v>1395</v>
      </c>
      <c r="H1111" s="46" t="s">
        <v>24</v>
      </c>
      <c r="I1111" s="57">
        <v>4.8</v>
      </c>
      <c r="J1111" s="57">
        <v>0</v>
      </c>
      <c r="K1111" s="108">
        <v>0</v>
      </c>
      <c r="L1111" s="85" t="s">
        <v>2061</v>
      </c>
      <c r="M1111" s="85" t="s">
        <v>1155</v>
      </c>
      <c r="N1111" s="85" t="s">
        <v>1142</v>
      </c>
      <c r="O1111" s="85" t="s">
        <v>1142</v>
      </c>
      <c r="P1111" s="85" t="s">
        <v>1142</v>
      </c>
      <c r="Q1111" s="85" t="s">
        <v>1691</v>
      </c>
      <c r="R1111" s="476"/>
      <c r="S1111" s="82"/>
      <c r="T1111" s="31">
        <f t="shared" si="658"/>
        <v>0</v>
      </c>
      <c r="U1111" s="633"/>
      <c r="V1111" s="633"/>
      <c r="W1111" s="82"/>
      <c r="X1111" s="85">
        <f t="shared" si="659"/>
        <v>0</v>
      </c>
      <c r="Z1111" s="31"/>
      <c r="AA1111" s="85">
        <f t="shared" si="666"/>
        <v>0</v>
      </c>
      <c r="AB1111" s="85"/>
      <c r="AC1111" s="31">
        <f t="shared" si="667"/>
        <v>0</v>
      </c>
      <c r="AD1111" s="31"/>
      <c r="AE1111" s="85"/>
      <c r="AF1111" s="85">
        <f t="shared" si="672"/>
        <v>0</v>
      </c>
      <c r="AG1111" s="31">
        <f t="shared" si="668"/>
        <v>0</v>
      </c>
      <c r="AH1111" s="31"/>
      <c r="AI1111" s="31">
        <f t="shared" si="669"/>
        <v>0</v>
      </c>
      <c r="AJ1111" s="85">
        <f t="shared" si="670"/>
        <v>0</v>
      </c>
      <c r="AK1111" s="85"/>
      <c r="AL1111" s="85"/>
      <c r="AM1111" s="85"/>
      <c r="AN1111" s="85"/>
      <c r="AO1111" s="85"/>
      <c r="AP1111" s="85"/>
      <c r="AQ1111" s="85"/>
      <c r="AR1111" s="85"/>
      <c r="AS1111" s="85"/>
      <c r="AT1111" s="85"/>
      <c r="AU1111" s="85"/>
      <c r="AV1111" s="31"/>
      <c r="AW1111" s="31"/>
    </row>
    <row r="1112" spans="2:49" s="154" customFormat="1" ht="13" outlineLevel="1">
      <c r="B1112" s="479"/>
      <c r="C1112" s="476"/>
      <c r="D1112" s="158" t="s">
        <v>2494</v>
      </c>
      <c r="E1112" s="476"/>
      <c r="F1112" s="497"/>
      <c r="G1112" s="369" t="s">
        <v>1395</v>
      </c>
      <c r="H1112" s="46" t="s">
        <v>24</v>
      </c>
      <c r="I1112" s="57">
        <v>30</v>
      </c>
      <c r="J1112" s="57">
        <v>0</v>
      </c>
      <c r="K1112" s="108">
        <v>0</v>
      </c>
      <c r="L1112" s="85" t="s">
        <v>2061</v>
      </c>
      <c r="M1112" s="85" t="s">
        <v>1155</v>
      </c>
      <c r="N1112" s="85" t="s">
        <v>1142</v>
      </c>
      <c r="O1112" s="85" t="s">
        <v>1142</v>
      </c>
      <c r="P1112" s="85" t="s">
        <v>1142</v>
      </c>
      <c r="Q1112" s="85" t="s">
        <v>1691</v>
      </c>
      <c r="R1112" s="476"/>
      <c r="S1112" s="82"/>
      <c r="T1112" s="31">
        <f t="shared" si="658"/>
        <v>0</v>
      </c>
      <c r="U1112" s="633"/>
      <c r="V1112" s="633"/>
      <c r="W1112" s="82"/>
      <c r="X1112" s="85">
        <f t="shared" si="659"/>
        <v>0</v>
      </c>
      <c r="Z1112" s="31"/>
      <c r="AA1112" s="85">
        <f t="shared" si="666"/>
        <v>0</v>
      </c>
      <c r="AB1112" s="85"/>
      <c r="AC1112" s="31">
        <f t="shared" si="667"/>
        <v>0</v>
      </c>
      <c r="AD1112" s="31"/>
      <c r="AE1112" s="85"/>
      <c r="AF1112" s="85">
        <f t="shared" si="672"/>
        <v>0</v>
      </c>
      <c r="AG1112" s="31">
        <f t="shared" si="668"/>
        <v>0</v>
      </c>
      <c r="AH1112" s="31"/>
      <c r="AI1112" s="31">
        <f t="shared" si="669"/>
        <v>0</v>
      </c>
      <c r="AJ1112" s="85">
        <f t="shared" si="670"/>
        <v>0</v>
      </c>
      <c r="AK1112" s="85"/>
      <c r="AL1112" s="85"/>
      <c r="AM1112" s="85"/>
      <c r="AN1112" s="85"/>
      <c r="AO1112" s="85"/>
      <c r="AP1112" s="85"/>
      <c r="AQ1112" s="85"/>
      <c r="AR1112" s="85"/>
      <c r="AS1112" s="85"/>
      <c r="AT1112" s="85"/>
      <c r="AU1112" s="85"/>
      <c r="AV1112" s="31"/>
      <c r="AW1112" s="31"/>
    </row>
    <row r="1113" spans="2:49" s="154" customFormat="1" ht="13" outlineLevel="1">
      <c r="B1113" s="479"/>
      <c r="C1113" s="476"/>
      <c r="D1113" s="158" t="s">
        <v>2462</v>
      </c>
      <c r="E1113" s="476"/>
      <c r="F1113" s="497"/>
      <c r="G1113" s="369" t="s">
        <v>1395</v>
      </c>
      <c r="H1113" s="46" t="s">
        <v>24</v>
      </c>
      <c r="I1113" s="57">
        <v>30</v>
      </c>
      <c r="J1113" s="57">
        <v>0</v>
      </c>
      <c r="K1113" s="108">
        <v>0</v>
      </c>
      <c r="L1113" s="85" t="s">
        <v>2061</v>
      </c>
      <c r="M1113" s="85" t="s">
        <v>1155</v>
      </c>
      <c r="N1113" s="85" t="s">
        <v>1142</v>
      </c>
      <c r="O1113" s="85" t="s">
        <v>1142</v>
      </c>
      <c r="P1113" s="85" t="s">
        <v>1142</v>
      </c>
      <c r="Q1113" s="85" t="s">
        <v>1691</v>
      </c>
      <c r="R1113" s="476"/>
      <c r="S1113" s="82"/>
      <c r="T1113" s="31">
        <f t="shared" si="658"/>
        <v>0</v>
      </c>
      <c r="U1113" s="633"/>
      <c r="V1113" s="633"/>
      <c r="W1113" s="82"/>
      <c r="X1113" s="85">
        <f t="shared" si="659"/>
        <v>0</v>
      </c>
      <c r="Z1113" s="31"/>
      <c r="AA1113" s="85">
        <f t="shared" si="666"/>
        <v>0</v>
      </c>
      <c r="AB1113" s="85"/>
      <c r="AC1113" s="31">
        <f t="shared" si="667"/>
        <v>0</v>
      </c>
      <c r="AD1113" s="31"/>
      <c r="AE1113" s="85"/>
      <c r="AF1113" s="85">
        <f t="shared" si="672"/>
        <v>0</v>
      </c>
      <c r="AG1113" s="31">
        <f t="shared" si="668"/>
        <v>0</v>
      </c>
      <c r="AH1113" s="31"/>
      <c r="AI1113" s="31">
        <f t="shared" si="669"/>
        <v>0</v>
      </c>
      <c r="AJ1113" s="85">
        <f t="shared" si="670"/>
        <v>0</v>
      </c>
      <c r="AK1113" s="85"/>
      <c r="AL1113" s="85"/>
      <c r="AM1113" s="85"/>
      <c r="AN1113" s="85"/>
      <c r="AO1113" s="85"/>
      <c r="AP1113" s="85"/>
      <c r="AQ1113" s="85"/>
      <c r="AR1113" s="85"/>
      <c r="AS1113" s="85"/>
      <c r="AT1113" s="85"/>
      <c r="AU1113" s="85"/>
      <c r="AV1113" s="31"/>
      <c r="AW1113" s="31"/>
    </row>
    <row r="1114" spans="2:49" s="154" customFormat="1" ht="13" outlineLevel="1">
      <c r="B1114" s="479"/>
      <c r="C1114" s="476"/>
      <c r="D1114" s="158" t="s">
        <v>2495</v>
      </c>
      <c r="E1114" s="476"/>
      <c r="F1114" s="497"/>
      <c r="G1114" s="369" t="s">
        <v>1395</v>
      </c>
      <c r="H1114" s="46" t="s">
        <v>24</v>
      </c>
      <c r="I1114" s="57">
        <v>4.8</v>
      </c>
      <c r="J1114" s="57">
        <v>600</v>
      </c>
      <c r="K1114" s="108">
        <v>0</v>
      </c>
      <c r="L1114" s="85" t="s">
        <v>2061</v>
      </c>
      <c r="M1114" s="85" t="s">
        <v>1155</v>
      </c>
      <c r="N1114" s="85" t="s">
        <v>1142</v>
      </c>
      <c r="O1114" s="85" t="s">
        <v>1142</v>
      </c>
      <c r="P1114" s="85" t="s">
        <v>1142</v>
      </c>
      <c r="Q1114" s="85" t="s">
        <v>1698</v>
      </c>
      <c r="R1114" s="476"/>
      <c r="S1114" s="82"/>
      <c r="T1114" s="31">
        <f t="shared" si="658"/>
        <v>0</v>
      </c>
      <c r="U1114" s="633"/>
      <c r="V1114" s="633"/>
      <c r="W1114" s="82"/>
      <c r="X1114" s="85">
        <f t="shared" si="659"/>
        <v>0</v>
      </c>
      <c r="Z1114" s="31"/>
      <c r="AA1114" s="85">
        <f t="shared" si="666"/>
        <v>0</v>
      </c>
      <c r="AB1114" s="85"/>
      <c r="AC1114" s="31">
        <f t="shared" si="667"/>
        <v>0</v>
      </c>
      <c r="AD1114" s="31"/>
      <c r="AE1114" s="85"/>
      <c r="AF1114" s="85">
        <f t="shared" si="672"/>
        <v>0</v>
      </c>
      <c r="AG1114" s="31">
        <f t="shared" si="668"/>
        <v>0</v>
      </c>
      <c r="AH1114" s="31"/>
      <c r="AI1114" s="31">
        <f t="shared" si="669"/>
        <v>0</v>
      </c>
      <c r="AJ1114" s="85">
        <f t="shared" si="670"/>
        <v>0</v>
      </c>
      <c r="AK1114" s="85"/>
      <c r="AL1114" s="85"/>
      <c r="AM1114" s="85"/>
      <c r="AN1114" s="85"/>
      <c r="AO1114" s="85"/>
      <c r="AP1114" s="85"/>
      <c r="AQ1114" s="85"/>
      <c r="AR1114" s="85"/>
      <c r="AS1114" s="85"/>
      <c r="AT1114" s="85"/>
      <c r="AU1114" s="85"/>
      <c r="AV1114" s="31"/>
      <c r="AW1114" s="31"/>
    </row>
    <row r="1115" spans="2:49" s="154" customFormat="1" ht="13" outlineLevel="1">
      <c r="B1115" s="480"/>
      <c r="C1115" s="477"/>
      <c r="D1115" s="158" t="s">
        <v>2496</v>
      </c>
      <c r="E1115" s="477"/>
      <c r="F1115" s="447"/>
      <c r="G1115" s="369" t="s">
        <v>1395</v>
      </c>
      <c r="H1115" s="46" t="s">
        <v>24</v>
      </c>
      <c r="I1115" s="57">
        <v>4.8</v>
      </c>
      <c r="J1115" s="57">
        <v>0</v>
      </c>
      <c r="K1115" s="108">
        <v>0</v>
      </c>
      <c r="L1115" s="85" t="s">
        <v>2061</v>
      </c>
      <c r="M1115" s="85" t="s">
        <v>1155</v>
      </c>
      <c r="N1115" s="85" t="s">
        <v>1142</v>
      </c>
      <c r="O1115" s="85" t="s">
        <v>1142</v>
      </c>
      <c r="P1115" s="85" t="s">
        <v>1142</v>
      </c>
      <c r="Q1115" s="85" t="s">
        <v>1691</v>
      </c>
      <c r="R1115" s="477"/>
      <c r="S1115" s="82"/>
      <c r="T1115" s="31">
        <f t="shared" si="658"/>
        <v>0</v>
      </c>
      <c r="U1115" s="634"/>
      <c r="V1115" s="634"/>
      <c r="W1115" s="82"/>
      <c r="X1115" s="85">
        <f t="shared" si="659"/>
        <v>0</v>
      </c>
      <c r="Z1115" s="31"/>
      <c r="AA1115" s="85">
        <f t="shared" si="666"/>
        <v>0</v>
      </c>
      <c r="AB1115" s="85"/>
      <c r="AC1115" s="31">
        <f t="shared" si="667"/>
        <v>0</v>
      </c>
      <c r="AD1115" s="31"/>
      <c r="AE1115" s="85"/>
      <c r="AF1115" s="85">
        <f t="shared" si="672"/>
        <v>0</v>
      </c>
      <c r="AG1115" s="31">
        <f t="shared" si="668"/>
        <v>0</v>
      </c>
      <c r="AH1115" s="31"/>
      <c r="AI1115" s="31">
        <f t="shared" si="669"/>
        <v>0</v>
      </c>
      <c r="AJ1115" s="85">
        <f t="shared" si="670"/>
        <v>0</v>
      </c>
      <c r="AK1115" s="85"/>
      <c r="AL1115" s="85"/>
      <c r="AM1115" s="85"/>
      <c r="AN1115" s="85"/>
      <c r="AO1115" s="85"/>
      <c r="AP1115" s="85"/>
      <c r="AQ1115" s="85"/>
      <c r="AR1115" s="85"/>
      <c r="AS1115" s="85"/>
      <c r="AT1115" s="85"/>
      <c r="AU1115" s="85"/>
      <c r="AV1115" s="31"/>
      <c r="AW1115" s="31"/>
    </row>
    <row r="1116" spans="2:49" s="154" customFormat="1" ht="13" outlineLevel="1">
      <c r="B1116" s="490" t="s">
        <v>972</v>
      </c>
      <c r="C1116" s="475" t="s">
        <v>2497</v>
      </c>
      <c r="D1116" s="158" t="s">
        <v>2468</v>
      </c>
      <c r="E1116" s="475" t="s">
        <v>989</v>
      </c>
      <c r="F1116" s="446">
        <v>43524</v>
      </c>
      <c r="G1116" s="369" t="s">
        <v>1395</v>
      </c>
      <c r="H1116" s="46" t="s">
        <v>24</v>
      </c>
      <c r="I1116" s="57">
        <v>4.8</v>
      </c>
      <c r="J1116" s="57">
        <v>0</v>
      </c>
      <c r="K1116" s="108">
        <v>0</v>
      </c>
      <c r="L1116" s="85" t="s">
        <v>1155</v>
      </c>
      <c r="M1116" s="85" t="s">
        <v>1155</v>
      </c>
      <c r="N1116" s="85" t="s">
        <v>1698</v>
      </c>
      <c r="O1116" s="85" t="s">
        <v>1142</v>
      </c>
      <c r="P1116" s="85" t="s">
        <v>1142</v>
      </c>
      <c r="Q1116" s="85" t="s">
        <v>1155</v>
      </c>
      <c r="R1116" s="475" t="s">
        <v>1283</v>
      </c>
      <c r="S1116" s="82"/>
      <c r="T1116" s="31">
        <f t="shared" si="658"/>
        <v>0</v>
      </c>
      <c r="U1116" s="632"/>
      <c r="V1116" s="632"/>
      <c r="W1116" s="82"/>
      <c r="X1116" s="85">
        <f t="shared" si="659"/>
        <v>0</v>
      </c>
      <c r="Z1116" s="31"/>
      <c r="AA1116" s="85">
        <f t="shared" si="666"/>
        <v>0</v>
      </c>
      <c r="AB1116" s="85"/>
      <c r="AC1116" s="31">
        <f t="shared" si="667"/>
        <v>0</v>
      </c>
      <c r="AD1116" s="31"/>
      <c r="AE1116" s="85"/>
      <c r="AF1116" s="85">
        <f t="shared" si="672"/>
        <v>0</v>
      </c>
      <c r="AG1116" s="31">
        <f t="shared" si="668"/>
        <v>0</v>
      </c>
      <c r="AH1116" s="31"/>
      <c r="AI1116" s="31">
        <f t="shared" si="669"/>
        <v>0</v>
      </c>
      <c r="AJ1116" s="85">
        <f t="shared" si="670"/>
        <v>0</v>
      </c>
      <c r="AK1116" s="85"/>
      <c r="AL1116" s="85"/>
      <c r="AM1116" s="85"/>
      <c r="AN1116" s="85"/>
      <c r="AO1116" s="85"/>
      <c r="AP1116" s="85"/>
      <c r="AQ1116" s="85"/>
      <c r="AR1116" s="85"/>
      <c r="AS1116" s="85"/>
      <c r="AT1116" s="85"/>
      <c r="AU1116" s="85"/>
      <c r="AV1116" s="31"/>
      <c r="AW1116" s="31"/>
    </row>
    <row r="1117" spans="2:49" s="154" customFormat="1" ht="13" outlineLevel="1">
      <c r="B1117" s="491"/>
      <c r="C1117" s="476"/>
      <c r="D1117" s="158" t="s">
        <v>1746</v>
      </c>
      <c r="E1117" s="476"/>
      <c r="F1117" s="497"/>
      <c r="G1117" s="369" t="s">
        <v>1395</v>
      </c>
      <c r="H1117" s="46" t="s">
        <v>13</v>
      </c>
      <c r="I1117" s="57">
        <v>4.8</v>
      </c>
      <c r="J1117" s="57">
        <v>0</v>
      </c>
      <c r="K1117" s="108">
        <v>0</v>
      </c>
      <c r="L1117" s="85" t="s">
        <v>2061</v>
      </c>
      <c r="M1117" s="85" t="s">
        <v>1155</v>
      </c>
      <c r="N1117" s="85" t="s">
        <v>1142</v>
      </c>
      <c r="O1117" s="85" t="s">
        <v>1142</v>
      </c>
      <c r="P1117" s="85" t="s">
        <v>1142</v>
      </c>
      <c r="Q1117" s="85" t="s">
        <v>1691</v>
      </c>
      <c r="R1117" s="476"/>
      <c r="S1117" s="82"/>
      <c r="T1117" s="31">
        <f t="shared" si="658"/>
        <v>0</v>
      </c>
      <c r="U1117" s="633"/>
      <c r="V1117" s="633"/>
      <c r="W1117" s="82"/>
      <c r="X1117" s="85">
        <f t="shared" si="659"/>
        <v>0</v>
      </c>
      <c r="Z1117" s="31"/>
      <c r="AA1117" s="85">
        <f t="shared" si="666"/>
        <v>0</v>
      </c>
      <c r="AB1117" s="85"/>
      <c r="AC1117" s="31">
        <f t="shared" si="667"/>
        <v>0</v>
      </c>
      <c r="AD1117" s="31"/>
      <c r="AE1117" s="85"/>
      <c r="AF1117" s="85">
        <f t="shared" si="672"/>
        <v>0</v>
      </c>
      <c r="AG1117" s="31">
        <f t="shared" si="668"/>
        <v>0</v>
      </c>
      <c r="AH1117" s="31"/>
      <c r="AI1117" s="31">
        <f t="shared" si="669"/>
        <v>0</v>
      </c>
      <c r="AJ1117" s="85">
        <f t="shared" si="670"/>
        <v>0</v>
      </c>
      <c r="AK1117" s="85"/>
      <c r="AL1117" s="85"/>
      <c r="AM1117" s="85"/>
      <c r="AN1117" s="85"/>
      <c r="AO1117" s="85"/>
      <c r="AP1117" s="85"/>
      <c r="AQ1117" s="85"/>
      <c r="AR1117" s="85"/>
      <c r="AS1117" s="85"/>
      <c r="AT1117" s="85"/>
      <c r="AU1117" s="85"/>
      <c r="AV1117" s="31"/>
      <c r="AW1117" s="31"/>
    </row>
    <row r="1118" spans="2:49" s="154" customFormat="1" ht="13" outlineLevel="1">
      <c r="B1118" s="491"/>
      <c r="C1118" s="476"/>
      <c r="D1118" s="158" t="s">
        <v>2498</v>
      </c>
      <c r="E1118" s="476"/>
      <c r="F1118" s="497"/>
      <c r="G1118" s="369" t="s">
        <v>1395</v>
      </c>
      <c r="H1118" s="46" t="s">
        <v>13</v>
      </c>
      <c r="I1118" s="57">
        <v>15</v>
      </c>
      <c r="J1118" s="57">
        <v>480</v>
      </c>
      <c r="K1118" s="108">
        <v>0</v>
      </c>
      <c r="L1118" s="85" t="s">
        <v>2061</v>
      </c>
      <c r="M1118" s="85" t="s">
        <v>1155</v>
      </c>
      <c r="N1118" s="85" t="s">
        <v>1142</v>
      </c>
      <c r="O1118" s="85" t="s">
        <v>1142</v>
      </c>
      <c r="P1118" s="85" t="s">
        <v>1142</v>
      </c>
      <c r="Q1118" s="85" t="s">
        <v>1698</v>
      </c>
      <c r="R1118" s="476"/>
      <c r="S1118" s="82"/>
      <c r="T1118" s="31">
        <f t="shared" si="658"/>
        <v>0</v>
      </c>
      <c r="U1118" s="633"/>
      <c r="V1118" s="633"/>
      <c r="W1118" s="82"/>
      <c r="X1118" s="85">
        <f t="shared" si="659"/>
        <v>0</v>
      </c>
      <c r="Z1118" s="31"/>
      <c r="AA1118" s="85">
        <f t="shared" si="666"/>
        <v>0</v>
      </c>
      <c r="AB1118" s="85"/>
      <c r="AC1118" s="31">
        <f t="shared" si="667"/>
        <v>0</v>
      </c>
      <c r="AD1118" s="31"/>
      <c r="AE1118" s="85"/>
      <c r="AF1118" s="85">
        <f>IFERROR(COUNTIF(AK862:AT862,"S")/(COUNTIF(AK862:AT862,"V")+COUNTIF(AK862:AT862,"S")),0)</f>
        <v>0</v>
      </c>
      <c r="AG1118" s="31">
        <f t="shared" si="668"/>
        <v>0</v>
      </c>
      <c r="AH1118" s="31"/>
      <c r="AI1118" s="31">
        <f t="shared" si="669"/>
        <v>0</v>
      </c>
      <c r="AJ1118" s="85">
        <f t="shared" si="670"/>
        <v>0</v>
      </c>
      <c r="AK1118" s="85"/>
      <c r="AL1118" s="85"/>
      <c r="AM1118" s="85"/>
      <c r="AN1118" s="85"/>
      <c r="AO1118" s="85"/>
      <c r="AP1118" s="85"/>
      <c r="AQ1118" s="85"/>
      <c r="AR1118" s="85"/>
      <c r="AS1118" s="85"/>
      <c r="AT1118" s="85"/>
      <c r="AU1118" s="85"/>
      <c r="AV1118" s="31"/>
      <c r="AW1118" s="31"/>
    </row>
    <row r="1119" spans="2:49" s="154" customFormat="1" ht="13" outlineLevel="1">
      <c r="B1119" s="491"/>
      <c r="C1119" s="476"/>
      <c r="D1119" s="158" t="s">
        <v>2499</v>
      </c>
      <c r="E1119" s="476"/>
      <c r="F1119" s="497"/>
      <c r="G1119" s="369" t="s">
        <v>1395</v>
      </c>
      <c r="H1119" s="46" t="s">
        <v>13</v>
      </c>
      <c r="I1119" s="57">
        <v>15</v>
      </c>
      <c r="J1119" s="57">
        <v>240</v>
      </c>
      <c r="K1119" s="108">
        <v>0</v>
      </c>
      <c r="L1119" s="85" t="s">
        <v>2061</v>
      </c>
      <c r="M1119" s="85" t="s">
        <v>1155</v>
      </c>
      <c r="N1119" s="85" t="s">
        <v>1142</v>
      </c>
      <c r="O1119" s="85" t="s">
        <v>1142</v>
      </c>
      <c r="P1119" s="85" t="s">
        <v>1142</v>
      </c>
      <c r="Q1119" s="85" t="s">
        <v>1698</v>
      </c>
      <c r="R1119" s="476"/>
      <c r="S1119" s="82"/>
      <c r="T1119" s="31">
        <f t="shared" si="658"/>
        <v>0</v>
      </c>
      <c r="U1119" s="633"/>
      <c r="V1119" s="633"/>
      <c r="W1119" s="82"/>
      <c r="X1119" s="85">
        <f t="shared" si="659"/>
        <v>0</v>
      </c>
      <c r="Z1119" s="31"/>
      <c r="AA1119" s="85">
        <f t="shared" si="666"/>
        <v>0</v>
      </c>
      <c r="AB1119" s="85"/>
      <c r="AC1119" s="31">
        <f t="shared" si="667"/>
        <v>0</v>
      </c>
      <c r="AD1119" s="31"/>
      <c r="AE1119" s="85"/>
      <c r="AF1119" s="85">
        <f>IFERROR(COUNTIF(AK863:AT863,"S")/(COUNTIF(AK863:AT863,"V")+COUNTIF(AK863:AT863,"S")),0)</f>
        <v>0</v>
      </c>
      <c r="AG1119" s="31">
        <f t="shared" si="668"/>
        <v>0</v>
      </c>
      <c r="AH1119" s="31"/>
      <c r="AI1119" s="31">
        <f t="shared" si="669"/>
        <v>0</v>
      </c>
      <c r="AJ1119" s="85">
        <f t="shared" si="670"/>
        <v>0</v>
      </c>
      <c r="AK1119" s="85"/>
      <c r="AL1119" s="85"/>
      <c r="AM1119" s="85"/>
      <c r="AN1119" s="85"/>
      <c r="AO1119" s="85"/>
      <c r="AP1119" s="85"/>
      <c r="AQ1119" s="85"/>
      <c r="AR1119" s="85"/>
      <c r="AS1119" s="85"/>
      <c r="AT1119" s="85"/>
      <c r="AU1119" s="85"/>
      <c r="AV1119" s="31"/>
      <c r="AW1119" s="31"/>
    </row>
    <row r="1120" spans="2:49" s="154" customFormat="1" ht="13" outlineLevel="1">
      <c r="B1120" s="492"/>
      <c r="C1120" s="477"/>
      <c r="D1120" s="158" t="s">
        <v>2500</v>
      </c>
      <c r="E1120" s="477"/>
      <c r="F1120" s="447"/>
      <c r="G1120" s="369" t="s">
        <v>1395</v>
      </c>
      <c r="H1120" s="46" t="s">
        <v>13</v>
      </c>
      <c r="I1120" s="57">
        <v>15</v>
      </c>
      <c r="J1120" s="57">
        <v>2160</v>
      </c>
      <c r="K1120" s="108">
        <v>0</v>
      </c>
      <c r="L1120" s="85" t="s">
        <v>2061</v>
      </c>
      <c r="M1120" s="85" t="s">
        <v>1155</v>
      </c>
      <c r="N1120" s="85" t="s">
        <v>1142</v>
      </c>
      <c r="O1120" s="85" t="s">
        <v>1142</v>
      </c>
      <c r="P1120" s="85" t="s">
        <v>1142</v>
      </c>
      <c r="Q1120" s="85" t="s">
        <v>1691</v>
      </c>
      <c r="R1120" s="477"/>
      <c r="S1120" s="82"/>
      <c r="T1120" s="31">
        <f t="shared" si="658"/>
        <v>0</v>
      </c>
      <c r="U1120" s="634"/>
      <c r="V1120" s="634"/>
      <c r="W1120" s="82"/>
      <c r="X1120" s="85">
        <f t="shared" si="659"/>
        <v>0</v>
      </c>
      <c r="Z1120" s="31"/>
      <c r="AA1120" s="85">
        <f t="shared" si="666"/>
        <v>0</v>
      </c>
      <c r="AB1120" s="85"/>
      <c r="AC1120" s="31">
        <f t="shared" si="667"/>
        <v>0</v>
      </c>
      <c r="AD1120" s="31"/>
      <c r="AE1120" s="85"/>
      <c r="AF1120" s="85">
        <f>IFERROR(COUNTIF(AK865:AT865,"S")/(COUNTIF(AK865:AT865,"V")+COUNTIF(AK865:AT865,"S")),0)</f>
        <v>0</v>
      </c>
      <c r="AG1120" s="31">
        <f t="shared" si="668"/>
        <v>0</v>
      </c>
      <c r="AH1120" s="31"/>
      <c r="AI1120" s="31">
        <f t="shared" si="669"/>
        <v>0</v>
      </c>
      <c r="AJ1120" s="85">
        <f t="shared" si="670"/>
        <v>0</v>
      </c>
      <c r="AK1120" s="85"/>
      <c r="AL1120" s="85"/>
      <c r="AM1120" s="85"/>
      <c r="AN1120" s="85"/>
      <c r="AO1120" s="85"/>
      <c r="AP1120" s="85"/>
      <c r="AQ1120" s="85"/>
      <c r="AR1120" s="85"/>
      <c r="AS1120" s="85"/>
      <c r="AT1120" s="85"/>
      <c r="AU1120" s="85"/>
      <c r="AV1120" s="31"/>
      <c r="AW1120" s="31"/>
    </row>
    <row r="1121" spans="2:49" s="154" customFormat="1" ht="13">
      <c r="B1121" s="484" t="s">
        <v>2501</v>
      </c>
      <c r="C1121" s="485"/>
      <c r="D1121" s="485"/>
      <c r="E1121" s="486"/>
      <c r="F1121" s="99"/>
      <c r="G1121" s="99" t="s">
        <v>7</v>
      </c>
      <c r="H1121" s="101"/>
      <c r="I1121" s="105">
        <f>I1122/60</f>
        <v>21.809999999999995</v>
      </c>
      <c r="J1121" s="105">
        <f>J1122/60</f>
        <v>127.83</v>
      </c>
      <c r="K1121" s="259">
        <f>K1122/60</f>
        <v>0</v>
      </c>
      <c r="L1121" s="166"/>
      <c r="M1121" s="166"/>
      <c r="N1121" s="166"/>
      <c r="O1121" s="166"/>
      <c r="P1121" s="166"/>
      <c r="Q1121" s="166"/>
      <c r="R1121" s="102"/>
      <c r="S1121" s="166"/>
      <c r="T1121" s="259">
        <f>T1122/60</f>
        <v>0</v>
      </c>
      <c r="U1121" s="102"/>
      <c r="V1121" s="166"/>
      <c r="W1121" s="166"/>
      <c r="X1121" s="259">
        <f>X1122/60</f>
        <v>0</v>
      </c>
      <c r="Z1121" s="101"/>
      <c r="AA1121" s="259">
        <f>AA1122/60</f>
        <v>0</v>
      </c>
      <c r="AB1121" s="101"/>
      <c r="AC1121" s="259">
        <f>AC1122/60</f>
        <v>0</v>
      </c>
      <c r="AD1121" s="101"/>
      <c r="AE1121" s="101"/>
      <c r="AF1121" s="101"/>
      <c r="AG1121" s="259">
        <f>AG1122/60</f>
        <v>0</v>
      </c>
      <c r="AH1121" s="101"/>
      <c r="AI1121" s="101"/>
      <c r="AJ1121" s="259">
        <f>AJ1122/60</f>
        <v>0</v>
      </c>
      <c r="AK1121" s="166"/>
      <c r="AL1121" s="101"/>
      <c r="AM1121" s="166"/>
      <c r="AN1121" s="166"/>
      <c r="AO1121" s="166"/>
      <c r="AP1121" s="166"/>
      <c r="AQ1121" s="166"/>
      <c r="AR1121" s="166"/>
      <c r="AS1121" s="166"/>
      <c r="AT1121" s="166"/>
      <c r="AU1121" s="166"/>
      <c r="AV1121" s="101"/>
      <c r="AW1121" s="259">
        <f>AW1122/60</f>
        <v>0</v>
      </c>
    </row>
    <row r="1122" spans="2:49" s="154" customFormat="1" ht="13">
      <c r="B1122" s="487"/>
      <c r="C1122" s="488"/>
      <c r="D1122" s="488"/>
      <c r="E1122" s="489"/>
      <c r="F1122" s="103"/>
      <c r="G1122" s="103" t="s">
        <v>8</v>
      </c>
      <c r="H1122" s="105"/>
      <c r="I1122" s="105">
        <f>SUMIF(G1124:G1170,"DQA",$I1124:$I1170)</f>
        <v>1308.5999999999997</v>
      </c>
      <c r="J1122" s="105">
        <f>SUMIF(G1124:G1170,"DQA",$J1124:$J1170)</f>
        <v>7669.8</v>
      </c>
      <c r="K1122" s="259">
        <f>SUM(K1123:K1169)</f>
        <v>0</v>
      </c>
      <c r="L1122" s="166"/>
      <c r="M1122" s="166"/>
      <c r="N1122" s="166"/>
      <c r="O1122" s="166"/>
      <c r="P1122" s="166"/>
      <c r="Q1122" s="166"/>
      <c r="R1122" s="102"/>
      <c r="S1122" s="166"/>
      <c r="T1122" s="259">
        <f>SUM(T1123:T1169)</f>
        <v>0</v>
      </c>
      <c r="U1122" s="102"/>
      <c r="V1122" s="166"/>
      <c r="W1122" s="166"/>
      <c r="X1122" s="259">
        <f>SUM(X1123:X1169)</f>
        <v>0</v>
      </c>
      <c r="Z1122" s="101"/>
      <c r="AA1122" s="259">
        <f>SUM(AA1123:AA1169)</f>
        <v>0</v>
      </c>
      <c r="AB1122" s="101"/>
      <c r="AC1122" s="259">
        <f>SUM(AC1123:AC1169)</f>
        <v>0</v>
      </c>
      <c r="AD1122" s="101"/>
      <c r="AE1122" s="101"/>
      <c r="AF1122" s="101"/>
      <c r="AG1122" s="259">
        <f>SUM(AG1123:AG1169)</f>
        <v>0</v>
      </c>
      <c r="AH1122" s="101"/>
      <c r="AI1122" s="101"/>
      <c r="AJ1122" s="259">
        <f>SUM(AJ1123:AJ1169)</f>
        <v>0</v>
      </c>
      <c r="AK1122" s="166"/>
      <c r="AL1122" s="101"/>
      <c r="AM1122" s="166"/>
      <c r="AN1122" s="166"/>
      <c r="AO1122" s="166"/>
      <c r="AP1122" s="166"/>
      <c r="AQ1122" s="166"/>
      <c r="AR1122" s="166"/>
      <c r="AS1122" s="166"/>
      <c r="AT1122" s="166"/>
      <c r="AU1122" s="166"/>
      <c r="AV1122" s="101"/>
      <c r="AW1122" s="259">
        <f>SUM(AW1123:AW1169)</f>
        <v>0</v>
      </c>
    </row>
    <row r="1123" spans="2:49" s="154" customFormat="1" ht="13" outlineLevel="1">
      <c r="B1123" s="478" t="s">
        <v>827</v>
      </c>
      <c r="C1123" s="475" t="s">
        <v>2502</v>
      </c>
      <c r="D1123" s="158" t="s">
        <v>1746</v>
      </c>
      <c r="E1123" s="475" t="s">
        <v>2005</v>
      </c>
      <c r="F1123" s="460">
        <v>43524</v>
      </c>
      <c r="G1123" s="369" t="s">
        <v>1955</v>
      </c>
      <c r="H1123" s="46" t="s">
        <v>13</v>
      </c>
      <c r="I1123" s="108">
        <v>5</v>
      </c>
      <c r="J1123" s="108">
        <v>5</v>
      </c>
      <c r="K1123" s="258">
        <v>0</v>
      </c>
      <c r="L1123" s="85" t="s">
        <v>1155</v>
      </c>
      <c r="M1123" s="85" t="s">
        <v>1695</v>
      </c>
      <c r="N1123" s="85" t="s">
        <v>1142</v>
      </c>
      <c r="O1123" s="85" t="s">
        <v>1142</v>
      </c>
      <c r="P1123" s="85" t="s">
        <v>1142</v>
      </c>
      <c r="Q1123" s="85" t="s">
        <v>1155</v>
      </c>
      <c r="R1123" s="475" t="s">
        <v>2503</v>
      </c>
      <c r="S1123" s="82"/>
      <c r="T1123" s="31">
        <f t="shared" ref="T1123:T1169" si="673">SUMIF(S1123,"Y",I1123)</f>
        <v>0</v>
      </c>
      <c r="U1123" s="632"/>
      <c r="V1123" s="632"/>
      <c r="W1123" s="82"/>
      <c r="X1123" s="85">
        <f t="shared" ref="X1123:X1165" si="674">T1123*W1123</f>
        <v>0</v>
      </c>
      <c r="Z1123" s="31"/>
      <c r="AA1123" s="85">
        <f t="shared" ref="AA1123:AA1169" si="675">SUMIF(Z1123,"Y",K1123)*W1123</f>
        <v>0</v>
      </c>
      <c r="AB1123" s="85"/>
      <c r="AC1123" s="31">
        <f t="shared" ref="AC1123:AC1169" si="676">(I1123-AA1123)*COUNTIF(AK1123:AT1123,"L")</f>
        <v>0</v>
      </c>
      <c r="AD1123" s="31"/>
      <c r="AE1123" s="85"/>
      <c r="AF1123" s="85">
        <f>IFERROR(COUNTIF(AK875:AT875,"S")/(COUNTIF(AK875:AT875,"V")+COUNTIF(AK875:AT875,"S")),0)</f>
        <v>0</v>
      </c>
      <c r="AG1123" s="31">
        <f t="shared" ref="AG1123:AG1169" si="677">(X1123-AA1123-AC1123)*AF1123</f>
        <v>0</v>
      </c>
      <c r="AH1123" s="31"/>
      <c r="AI1123" s="31">
        <f t="shared" ref="AI1123:AI1169" si="678">COUNTIF(AK1123:AT1123,"V")</f>
        <v>0</v>
      </c>
      <c r="AJ1123" s="85">
        <f t="shared" ref="AJ1123:AJ1169" si="679">X1123-AA1123-AC1123-AG1123</f>
        <v>0</v>
      </c>
      <c r="AK1123" s="85"/>
      <c r="AL1123" s="85"/>
      <c r="AM1123" s="85"/>
      <c r="AN1123" s="85"/>
      <c r="AO1123" s="85"/>
      <c r="AP1123" s="85"/>
      <c r="AQ1123" s="85"/>
      <c r="AR1123" s="85"/>
      <c r="AS1123" s="85"/>
      <c r="AT1123" s="85"/>
      <c r="AU1123" s="85"/>
      <c r="AV1123" s="31"/>
      <c r="AW1123" s="31"/>
    </row>
    <row r="1124" spans="2:49" s="154" customFormat="1" ht="13" outlineLevel="1">
      <c r="B1124" s="479"/>
      <c r="C1124" s="476"/>
      <c r="D1124" s="158" t="s">
        <v>2444</v>
      </c>
      <c r="E1124" s="476"/>
      <c r="F1124" s="461"/>
      <c r="G1124" s="369" t="s">
        <v>1395</v>
      </c>
      <c r="H1124" s="46" t="s">
        <v>13</v>
      </c>
      <c r="I1124" s="108">
        <v>10.200000000000001</v>
      </c>
      <c r="J1124" s="108">
        <v>10</v>
      </c>
      <c r="K1124" s="258">
        <v>0</v>
      </c>
      <c r="L1124" s="85" t="s">
        <v>1691</v>
      </c>
      <c r="M1124" s="85" t="s">
        <v>1759</v>
      </c>
      <c r="N1124" s="85" t="s">
        <v>1693</v>
      </c>
      <c r="O1124" s="85" t="s">
        <v>1142</v>
      </c>
      <c r="P1124" s="85" t="s">
        <v>1142</v>
      </c>
      <c r="Q1124" s="85" t="s">
        <v>1155</v>
      </c>
      <c r="R1124" s="476"/>
      <c r="S1124" s="82"/>
      <c r="T1124" s="31">
        <f t="shared" si="673"/>
        <v>0</v>
      </c>
      <c r="U1124" s="633"/>
      <c r="V1124" s="633"/>
      <c r="W1124" s="82"/>
      <c r="X1124" s="85"/>
      <c r="Z1124" s="31"/>
      <c r="AA1124" s="85">
        <f t="shared" si="675"/>
        <v>0</v>
      </c>
      <c r="AB1124" s="85"/>
      <c r="AC1124" s="31">
        <f t="shared" si="676"/>
        <v>0</v>
      </c>
      <c r="AD1124" s="31"/>
      <c r="AE1124" s="85"/>
      <c r="AF1124" s="85">
        <f>IFERROR(COUNTIF(AK876:AT876,"S")/(COUNTIF(AK876:AT876,"V")+COUNTIF(AK876:AT876,"S")),0)</f>
        <v>0</v>
      </c>
      <c r="AG1124" s="31">
        <f t="shared" si="677"/>
        <v>0</v>
      </c>
      <c r="AH1124" s="31"/>
      <c r="AI1124" s="31">
        <f t="shared" si="678"/>
        <v>0</v>
      </c>
      <c r="AJ1124" s="85">
        <f t="shared" si="679"/>
        <v>0</v>
      </c>
      <c r="AK1124" s="85"/>
      <c r="AL1124" s="85"/>
      <c r="AM1124" s="85"/>
      <c r="AN1124" s="85"/>
      <c r="AO1124" s="85"/>
      <c r="AP1124" s="85"/>
      <c r="AQ1124" s="85"/>
      <c r="AR1124" s="85"/>
      <c r="AS1124" s="85"/>
      <c r="AT1124" s="85"/>
      <c r="AU1124" s="85"/>
      <c r="AV1124" s="31"/>
      <c r="AW1124" s="31"/>
    </row>
    <row r="1125" spans="2:49" s="154" customFormat="1" ht="13" outlineLevel="1">
      <c r="B1125" s="479"/>
      <c r="C1125" s="476"/>
      <c r="D1125" s="158" t="s">
        <v>2445</v>
      </c>
      <c r="E1125" s="476"/>
      <c r="F1125" s="461"/>
      <c r="G1125" s="369" t="s">
        <v>1395</v>
      </c>
      <c r="H1125" s="46" t="s">
        <v>24</v>
      </c>
      <c r="I1125" s="108">
        <v>10.200000000000001</v>
      </c>
      <c r="J1125" s="108">
        <v>10</v>
      </c>
      <c r="K1125" s="258">
        <v>0</v>
      </c>
      <c r="L1125" s="85" t="s">
        <v>1691</v>
      </c>
      <c r="M1125" s="85" t="s">
        <v>1759</v>
      </c>
      <c r="N1125" s="85" t="s">
        <v>1693</v>
      </c>
      <c r="O1125" s="85" t="s">
        <v>1142</v>
      </c>
      <c r="P1125" s="85" t="s">
        <v>1142</v>
      </c>
      <c r="Q1125" s="85" t="s">
        <v>1142</v>
      </c>
      <c r="R1125" s="476"/>
      <c r="S1125" s="82"/>
      <c r="T1125" s="31">
        <f t="shared" si="673"/>
        <v>0</v>
      </c>
      <c r="U1125" s="633"/>
      <c r="V1125" s="633"/>
      <c r="W1125" s="82"/>
      <c r="X1125" s="85"/>
      <c r="Z1125" s="31"/>
      <c r="AA1125" s="85">
        <f t="shared" si="675"/>
        <v>0</v>
      </c>
      <c r="AB1125" s="85"/>
      <c r="AC1125" s="31">
        <f t="shared" si="676"/>
        <v>0</v>
      </c>
      <c r="AD1125" s="31"/>
      <c r="AE1125" s="85"/>
      <c r="AF1125" s="85">
        <f>IFERROR(COUNTIF(AK877:AT877,"S")/(COUNTIF(AK877:AT877,"V")+COUNTIF(AK877:AT877,"S")),0)</f>
        <v>0</v>
      </c>
      <c r="AG1125" s="31">
        <f t="shared" si="677"/>
        <v>0</v>
      </c>
      <c r="AH1125" s="31"/>
      <c r="AI1125" s="31">
        <f t="shared" si="678"/>
        <v>0</v>
      </c>
      <c r="AJ1125" s="85">
        <f t="shared" si="679"/>
        <v>0</v>
      </c>
      <c r="AK1125" s="85"/>
      <c r="AL1125" s="85"/>
      <c r="AM1125" s="85"/>
      <c r="AN1125" s="85"/>
      <c r="AO1125" s="85"/>
      <c r="AP1125" s="85"/>
      <c r="AQ1125" s="85"/>
      <c r="AR1125" s="85"/>
      <c r="AS1125" s="85"/>
      <c r="AT1125" s="85"/>
      <c r="AU1125" s="85"/>
      <c r="AV1125" s="31"/>
      <c r="AW1125" s="31"/>
    </row>
    <row r="1126" spans="2:49" s="154" customFormat="1" ht="13" outlineLevel="1">
      <c r="B1126" s="480"/>
      <c r="C1126" s="477"/>
      <c r="D1126" s="158" t="s">
        <v>2446</v>
      </c>
      <c r="E1126" s="477"/>
      <c r="F1126" s="462"/>
      <c r="G1126" s="369" t="s">
        <v>1395</v>
      </c>
      <c r="H1126" s="46" t="s">
        <v>24</v>
      </c>
      <c r="I1126" s="108">
        <v>19.8</v>
      </c>
      <c r="J1126" s="108">
        <v>20</v>
      </c>
      <c r="K1126" s="258">
        <v>0</v>
      </c>
      <c r="L1126" s="85" t="s">
        <v>1691</v>
      </c>
      <c r="M1126" s="85" t="s">
        <v>1759</v>
      </c>
      <c r="N1126" s="85" t="s">
        <v>1693</v>
      </c>
      <c r="O1126" s="85" t="s">
        <v>1142</v>
      </c>
      <c r="P1126" s="85" t="s">
        <v>1142</v>
      </c>
      <c r="Q1126" s="85" t="s">
        <v>1155</v>
      </c>
      <c r="R1126" s="477"/>
      <c r="S1126" s="82"/>
      <c r="T1126" s="31">
        <f t="shared" si="673"/>
        <v>0</v>
      </c>
      <c r="U1126" s="634"/>
      <c r="V1126" s="634"/>
      <c r="W1126" s="82"/>
      <c r="X1126" s="85"/>
      <c r="Z1126" s="31"/>
      <c r="AA1126" s="85">
        <f t="shared" si="675"/>
        <v>0</v>
      </c>
      <c r="AB1126" s="85"/>
      <c r="AC1126" s="31">
        <f t="shared" si="676"/>
        <v>0</v>
      </c>
      <c r="AD1126" s="31"/>
      <c r="AE1126" s="85"/>
      <c r="AF1126" s="85">
        <f>IFERROR(COUNTIF(AK878:AT878,"S")/(COUNTIF(AK878:AT878,"V")+COUNTIF(AK878:AT878,"S")),0)</f>
        <v>0</v>
      </c>
      <c r="AG1126" s="31">
        <f t="shared" si="677"/>
        <v>0</v>
      </c>
      <c r="AH1126" s="31"/>
      <c r="AI1126" s="31">
        <f t="shared" si="678"/>
        <v>0</v>
      </c>
      <c r="AJ1126" s="85">
        <f t="shared" si="679"/>
        <v>0</v>
      </c>
      <c r="AK1126" s="85"/>
      <c r="AL1126" s="85"/>
      <c r="AM1126" s="85"/>
      <c r="AN1126" s="85"/>
      <c r="AO1126" s="85"/>
      <c r="AP1126" s="85"/>
      <c r="AQ1126" s="85"/>
      <c r="AR1126" s="85"/>
      <c r="AS1126" s="85"/>
      <c r="AT1126" s="85"/>
      <c r="AU1126" s="85"/>
      <c r="AV1126" s="31"/>
      <c r="AW1126" s="31"/>
    </row>
    <row r="1127" spans="2:49" s="154" customFormat="1" ht="13" outlineLevel="1">
      <c r="B1127" s="478" t="s">
        <v>828</v>
      </c>
      <c r="C1127" s="475" t="s">
        <v>2504</v>
      </c>
      <c r="D1127" s="158" t="s">
        <v>1746</v>
      </c>
      <c r="E1127" s="475" t="s">
        <v>1986</v>
      </c>
      <c r="F1127" s="460">
        <v>43524</v>
      </c>
      <c r="G1127" s="369" t="s">
        <v>1395</v>
      </c>
      <c r="H1127" s="46" t="s">
        <v>13</v>
      </c>
      <c r="I1127" s="108">
        <v>4.8</v>
      </c>
      <c r="J1127" s="108">
        <v>4.8</v>
      </c>
      <c r="K1127" s="258">
        <v>0</v>
      </c>
      <c r="L1127" s="85" t="s">
        <v>1155</v>
      </c>
      <c r="M1127" s="85" t="s">
        <v>1155</v>
      </c>
      <c r="N1127" s="85" t="s">
        <v>1142</v>
      </c>
      <c r="O1127" s="85" t="s">
        <v>1693</v>
      </c>
      <c r="P1127" s="85" t="s">
        <v>1142</v>
      </c>
      <c r="Q1127" s="85" t="s">
        <v>1155</v>
      </c>
      <c r="R1127" s="475" t="s">
        <v>2503</v>
      </c>
      <c r="S1127" s="82"/>
      <c r="T1127" s="31">
        <f t="shared" si="673"/>
        <v>0</v>
      </c>
      <c r="U1127" s="632"/>
      <c r="V1127" s="632"/>
      <c r="W1127" s="82"/>
      <c r="X1127" s="85">
        <f t="shared" si="674"/>
        <v>0</v>
      </c>
      <c r="Z1127" s="31"/>
      <c r="AA1127" s="85">
        <f t="shared" si="675"/>
        <v>0</v>
      </c>
      <c r="AB1127" s="85"/>
      <c r="AC1127" s="31">
        <f t="shared" si="676"/>
        <v>0</v>
      </c>
      <c r="AD1127" s="31"/>
      <c r="AE1127" s="85"/>
      <c r="AF1127" s="85">
        <f>IFERROR(COUNTIF(AK879:AT879,"S")/(COUNTIF(AK879:AT879,"V")+COUNTIF(AK879:AT879,"S")),0)</f>
        <v>0</v>
      </c>
      <c r="AG1127" s="31">
        <f t="shared" si="677"/>
        <v>0</v>
      </c>
      <c r="AH1127" s="31"/>
      <c r="AI1127" s="31">
        <f t="shared" si="678"/>
        <v>0</v>
      </c>
      <c r="AJ1127" s="85">
        <f t="shared" si="679"/>
        <v>0</v>
      </c>
      <c r="AK1127" s="85"/>
      <c r="AL1127" s="85"/>
      <c r="AM1127" s="85"/>
      <c r="AN1127" s="85"/>
      <c r="AO1127" s="85"/>
      <c r="AP1127" s="85"/>
      <c r="AQ1127" s="85"/>
      <c r="AR1127" s="85"/>
      <c r="AS1127" s="85"/>
      <c r="AT1127" s="85"/>
      <c r="AU1127" s="85"/>
      <c r="AV1127" s="31"/>
      <c r="AW1127" s="31"/>
    </row>
    <row r="1128" spans="2:49" s="154" customFormat="1" ht="13" outlineLevel="1">
      <c r="B1128" s="479"/>
      <c r="C1128" s="476"/>
      <c r="D1128" s="158" t="s">
        <v>2481</v>
      </c>
      <c r="E1128" s="476"/>
      <c r="F1128" s="461"/>
      <c r="G1128" s="369" t="s">
        <v>1395</v>
      </c>
      <c r="H1128" s="46" t="s">
        <v>13</v>
      </c>
      <c r="I1128" s="108">
        <v>10.200000000000001</v>
      </c>
      <c r="J1128" s="108">
        <v>10.200000000000001</v>
      </c>
      <c r="K1128" s="258">
        <v>0</v>
      </c>
      <c r="L1128" s="85" t="s">
        <v>1155</v>
      </c>
      <c r="M1128" s="85" t="s">
        <v>1155</v>
      </c>
      <c r="N1128" s="85" t="s">
        <v>1698</v>
      </c>
      <c r="O1128" s="85" t="s">
        <v>1142</v>
      </c>
      <c r="P1128" s="85" t="s">
        <v>1142</v>
      </c>
      <c r="Q1128" s="85" t="s">
        <v>1695</v>
      </c>
      <c r="R1128" s="476"/>
      <c r="S1128" s="82"/>
      <c r="T1128" s="31">
        <f t="shared" si="673"/>
        <v>0</v>
      </c>
      <c r="U1128" s="633"/>
      <c r="V1128" s="633"/>
      <c r="W1128" s="82"/>
      <c r="X1128" s="85"/>
      <c r="Z1128" s="31"/>
      <c r="AA1128" s="85">
        <f t="shared" si="675"/>
        <v>0</v>
      </c>
      <c r="AB1128" s="85"/>
      <c r="AC1128" s="31">
        <f t="shared" si="676"/>
        <v>0</v>
      </c>
      <c r="AD1128" s="31"/>
      <c r="AE1128" s="85"/>
      <c r="AF1128" s="85">
        <f t="shared" ref="AF1128:AF1138" si="680">IFERROR(COUNTIF(AK881:AT881,"S")/(COUNTIF(AK881:AT881,"V")+COUNTIF(AK881:AT881,"S")),0)</f>
        <v>0</v>
      </c>
      <c r="AG1128" s="31">
        <f t="shared" si="677"/>
        <v>0</v>
      </c>
      <c r="AH1128" s="31"/>
      <c r="AI1128" s="31">
        <f t="shared" si="678"/>
        <v>0</v>
      </c>
      <c r="AJ1128" s="85">
        <f t="shared" si="679"/>
        <v>0</v>
      </c>
      <c r="AK1128" s="85"/>
      <c r="AL1128" s="85"/>
      <c r="AM1128" s="85"/>
      <c r="AN1128" s="85"/>
      <c r="AO1128" s="85"/>
      <c r="AP1128" s="85"/>
      <c r="AQ1128" s="85"/>
      <c r="AR1128" s="85"/>
      <c r="AS1128" s="85"/>
      <c r="AT1128" s="85"/>
      <c r="AU1128" s="85"/>
      <c r="AV1128" s="31"/>
      <c r="AW1128" s="31"/>
    </row>
    <row r="1129" spans="2:49" s="154" customFormat="1" ht="13" outlineLevel="1">
      <c r="B1129" s="480"/>
      <c r="C1129" s="477"/>
      <c r="D1129" s="158" t="s">
        <v>1705</v>
      </c>
      <c r="E1129" s="477"/>
      <c r="F1129" s="462"/>
      <c r="G1129" s="369" t="s">
        <v>1395</v>
      </c>
      <c r="H1129" s="46" t="s">
        <v>24</v>
      </c>
      <c r="I1129" s="108">
        <v>15</v>
      </c>
      <c r="J1129" s="108">
        <v>15</v>
      </c>
      <c r="K1129" s="258">
        <v>0</v>
      </c>
      <c r="L1129" s="85" t="s">
        <v>1155</v>
      </c>
      <c r="M1129" s="85" t="s">
        <v>1155</v>
      </c>
      <c r="N1129" s="85" t="s">
        <v>1142</v>
      </c>
      <c r="O1129" s="85" t="s">
        <v>1142</v>
      </c>
      <c r="P1129" s="85" t="s">
        <v>1142</v>
      </c>
      <c r="Q1129" s="85" t="s">
        <v>1695</v>
      </c>
      <c r="R1129" s="477"/>
      <c r="S1129" s="82"/>
      <c r="T1129" s="31">
        <f t="shared" si="673"/>
        <v>0</v>
      </c>
      <c r="U1129" s="634"/>
      <c r="V1129" s="634"/>
      <c r="W1129" s="82"/>
      <c r="X1129" s="85"/>
      <c r="Z1129" s="31"/>
      <c r="AA1129" s="85">
        <f t="shared" si="675"/>
        <v>0</v>
      </c>
      <c r="AB1129" s="85"/>
      <c r="AC1129" s="31">
        <f t="shared" si="676"/>
        <v>0</v>
      </c>
      <c r="AD1129" s="31"/>
      <c r="AE1129" s="85"/>
      <c r="AF1129" s="85">
        <f t="shared" si="680"/>
        <v>0</v>
      </c>
      <c r="AG1129" s="31">
        <f t="shared" si="677"/>
        <v>0</v>
      </c>
      <c r="AH1129" s="31"/>
      <c r="AI1129" s="31">
        <f t="shared" si="678"/>
        <v>0</v>
      </c>
      <c r="AJ1129" s="85">
        <f t="shared" si="679"/>
        <v>0</v>
      </c>
      <c r="AK1129" s="85"/>
      <c r="AL1129" s="85"/>
      <c r="AM1129" s="85"/>
      <c r="AN1129" s="85"/>
      <c r="AO1129" s="85"/>
      <c r="AP1129" s="85"/>
      <c r="AQ1129" s="85"/>
      <c r="AR1129" s="85"/>
      <c r="AS1129" s="85"/>
      <c r="AT1129" s="85"/>
      <c r="AU1129" s="85"/>
      <c r="AV1129" s="31"/>
      <c r="AW1129" s="31"/>
    </row>
    <row r="1130" spans="2:49" s="154" customFormat="1" ht="13" outlineLevel="1">
      <c r="B1130" s="478" t="s">
        <v>830</v>
      </c>
      <c r="C1130" s="475" t="s">
        <v>1020</v>
      </c>
      <c r="D1130" s="158" t="s">
        <v>1746</v>
      </c>
      <c r="E1130" s="475" t="s">
        <v>2087</v>
      </c>
      <c r="F1130" s="460">
        <v>43524</v>
      </c>
      <c r="G1130" s="369" t="s">
        <v>1395</v>
      </c>
      <c r="H1130" s="46" t="s">
        <v>13</v>
      </c>
      <c r="I1130" s="108">
        <v>5</v>
      </c>
      <c r="J1130" s="108">
        <v>5</v>
      </c>
      <c r="K1130" s="258">
        <v>0</v>
      </c>
      <c r="L1130" s="85" t="s">
        <v>1155</v>
      </c>
      <c r="M1130" s="85" t="s">
        <v>1155</v>
      </c>
      <c r="N1130" s="85" t="s">
        <v>1708</v>
      </c>
      <c r="O1130" s="85" t="s">
        <v>1698</v>
      </c>
      <c r="P1130" s="85" t="s">
        <v>1761</v>
      </c>
      <c r="Q1130" s="85" t="s">
        <v>1703</v>
      </c>
      <c r="R1130" s="475" t="s">
        <v>2503</v>
      </c>
      <c r="S1130" s="82"/>
      <c r="T1130" s="31">
        <f t="shared" si="673"/>
        <v>0</v>
      </c>
      <c r="U1130" s="632"/>
      <c r="V1130" s="632"/>
      <c r="W1130" s="82"/>
      <c r="X1130" s="85">
        <f t="shared" si="674"/>
        <v>0</v>
      </c>
      <c r="Z1130" s="31"/>
      <c r="AA1130" s="85">
        <f t="shared" si="675"/>
        <v>0</v>
      </c>
      <c r="AB1130" s="85"/>
      <c r="AC1130" s="31">
        <f t="shared" si="676"/>
        <v>0</v>
      </c>
      <c r="AD1130" s="31"/>
      <c r="AE1130" s="85"/>
      <c r="AF1130" s="85">
        <f t="shared" si="680"/>
        <v>0</v>
      </c>
      <c r="AG1130" s="31">
        <f t="shared" si="677"/>
        <v>0</v>
      </c>
      <c r="AH1130" s="31"/>
      <c r="AI1130" s="31">
        <f t="shared" si="678"/>
        <v>0</v>
      </c>
      <c r="AJ1130" s="85">
        <f t="shared" si="679"/>
        <v>0</v>
      </c>
      <c r="AK1130" s="85"/>
      <c r="AL1130" s="85"/>
      <c r="AM1130" s="85"/>
      <c r="AN1130" s="85"/>
      <c r="AO1130" s="85"/>
      <c r="AP1130" s="85"/>
      <c r="AQ1130" s="85"/>
      <c r="AR1130" s="85"/>
      <c r="AS1130" s="85"/>
      <c r="AT1130" s="85"/>
      <c r="AU1130" s="85"/>
      <c r="AV1130" s="31"/>
      <c r="AW1130" s="31"/>
    </row>
    <row r="1131" spans="2:49" s="154" customFormat="1" ht="13" outlineLevel="1">
      <c r="B1131" s="479"/>
      <c r="C1131" s="476"/>
      <c r="D1131" s="158" t="s">
        <v>2482</v>
      </c>
      <c r="E1131" s="476"/>
      <c r="F1131" s="461"/>
      <c r="G1131" s="369" t="s">
        <v>1395</v>
      </c>
      <c r="H1131" s="46" t="s">
        <v>13</v>
      </c>
      <c r="I1131" s="108">
        <v>10.200000000000001</v>
      </c>
      <c r="J1131" s="108">
        <v>10</v>
      </c>
      <c r="K1131" s="258">
        <v>0</v>
      </c>
      <c r="L1131" s="85" t="s">
        <v>1155</v>
      </c>
      <c r="M1131" s="85" t="s">
        <v>1155</v>
      </c>
      <c r="N1131" s="85" t="s">
        <v>1142</v>
      </c>
      <c r="O1131" s="85" t="s">
        <v>1142</v>
      </c>
      <c r="P1131" s="85" t="s">
        <v>1142</v>
      </c>
      <c r="Q1131" s="85" t="s">
        <v>1695</v>
      </c>
      <c r="R1131" s="476"/>
      <c r="S1131" s="82"/>
      <c r="T1131" s="31">
        <f t="shared" si="673"/>
        <v>0</v>
      </c>
      <c r="U1131" s="633"/>
      <c r="V1131" s="633"/>
      <c r="W1131" s="82"/>
      <c r="X1131" s="85"/>
      <c r="Z1131" s="31"/>
      <c r="AA1131" s="85">
        <f t="shared" si="675"/>
        <v>0</v>
      </c>
      <c r="AB1131" s="85"/>
      <c r="AC1131" s="31">
        <f t="shared" si="676"/>
        <v>0</v>
      </c>
      <c r="AD1131" s="31"/>
      <c r="AE1131" s="85"/>
      <c r="AF1131" s="85">
        <f t="shared" si="680"/>
        <v>0</v>
      </c>
      <c r="AG1131" s="31">
        <f t="shared" si="677"/>
        <v>0</v>
      </c>
      <c r="AH1131" s="31"/>
      <c r="AI1131" s="31">
        <f t="shared" si="678"/>
        <v>0</v>
      </c>
      <c r="AJ1131" s="85">
        <f t="shared" si="679"/>
        <v>0</v>
      </c>
      <c r="AK1131" s="85"/>
      <c r="AL1131" s="85"/>
      <c r="AM1131" s="85"/>
      <c r="AN1131" s="85"/>
      <c r="AO1131" s="85"/>
      <c r="AP1131" s="85"/>
      <c r="AQ1131" s="85"/>
      <c r="AR1131" s="85"/>
      <c r="AS1131" s="85"/>
      <c r="AT1131" s="85"/>
      <c r="AU1131" s="85"/>
      <c r="AV1131" s="31"/>
      <c r="AW1131" s="31"/>
    </row>
    <row r="1132" spans="2:49" s="154" customFormat="1" ht="13" outlineLevel="1">
      <c r="B1132" s="479"/>
      <c r="C1132" s="476"/>
      <c r="D1132" s="158" t="s">
        <v>2483</v>
      </c>
      <c r="E1132" s="476"/>
      <c r="F1132" s="461"/>
      <c r="G1132" s="369" t="s">
        <v>1395</v>
      </c>
      <c r="H1132" s="46" t="s">
        <v>24</v>
      </c>
      <c r="I1132" s="108">
        <v>19.8</v>
      </c>
      <c r="J1132" s="108">
        <v>19.8</v>
      </c>
      <c r="K1132" s="258">
        <v>0</v>
      </c>
      <c r="L1132" s="85" t="s">
        <v>1155</v>
      </c>
      <c r="M1132" s="85" t="s">
        <v>1155</v>
      </c>
      <c r="N1132" s="85" t="s">
        <v>1142</v>
      </c>
      <c r="O1132" s="85" t="s">
        <v>1142</v>
      </c>
      <c r="P1132" s="85" t="s">
        <v>1142</v>
      </c>
      <c r="Q1132" s="85" t="s">
        <v>1695</v>
      </c>
      <c r="R1132" s="476"/>
      <c r="S1132" s="82"/>
      <c r="T1132" s="31">
        <f t="shared" si="673"/>
        <v>0</v>
      </c>
      <c r="U1132" s="633"/>
      <c r="V1132" s="633"/>
      <c r="W1132" s="82"/>
      <c r="X1132" s="85"/>
      <c r="Z1132" s="31"/>
      <c r="AA1132" s="85">
        <f t="shared" si="675"/>
        <v>0</v>
      </c>
      <c r="AB1132" s="85"/>
      <c r="AC1132" s="31">
        <f t="shared" si="676"/>
        <v>0</v>
      </c>
      <c r="AD1132" s="31"/>
      <c r="AE1132" s="85"/>
      <c r="AF1132" s="85">
        <f t="shared" si="680"/>
        <v>0</v>
      </c>
      <c r="AG1132" s="31">
        <f t="shared" si="677"/>
        <v>0</v>
      </c>
      <c r="AH1132" s="31"/>
      <c r="AI1132" s="31">
        <f t="shared" si="678"/>
        <v>0</v>
      </c>
      <c r="AJ1132" s="85">
        <f t="shared" si="679"/>
        <v>0</v>
      </c>
      <c r="AK1132" s="85"/>
      <c r="AL1132" s="85"/>
      <c r="AM1132" s="85"/>
      <c r="AN1132" s="85"/>
      <c r="AO1132" s="85"/>
      <c r="AP1132" s="85"/>
      <c r="AQ1132" s="85"/>
      <c r="AR1132" s="85"/>
      <c r="AS1132" s="85"/>
      <c r="AT1132" s="85"/>
      <c r="AU1132" s="85"/>
      <c r="AV1132" s="31"/>
      <c r="AW1132" s="31"/>
    </row>
    <row r="1133" spans="2:49" s="154" customFormat="1" ht="13" outlineLevel="1">
      <c r="B1133" s="480"/>
      <c r="C1133" s="477"/>
      <c r="D1133" s="158" t="s">
        <v>454</v>
      </c>
      <c r="E1133" s="477"/>
      <c r="F1133" s="462"/>
      <c r="G1133" s="369" t="s">
        <v>1395</v>
      </c>
      <c r="H1133" s="46" t="s">
        <v>24</v>
      </c>
      <c r="I1133" s="108">
        <v>90</v>
      </c>
      <c r="J1133" s="108">
        <v>90</v>
      </c>
      <c r="K1133" s="258">
        <v>0</v>
      </c>
      <c r="L1133" s="85" t="s">
        <v>1155</v>
      </c>
      <c r="M1133" s="85" t="s">
        <v>1155</v>
      </c>
      <c r="N1133" s="85" t="s">
        <v>1142</v>
      </c>
      <c r="O1133" s="85" t="s">
        <v>1142</v>
      </c>
      <c r="P1133" s="85" t="s">
        <v>1142</v>
      </c>
      <c r="Q1133" s="85" t="s">
        <v>1708</v>
      </c>
      <c r="R1133" s="477"/>
      <c r="S1133" s="82"/>
      <c r="T1133" s="31">
        <f t="shared" si="673"/>
        <v>0</v>
      </c>
      <c r="U1133" s="634"/>
      <c r="V1133" s="634"/>
      <c r="W1133" s="82"/>
      <c r="X1133" s="85"/>
      <c r="Z1133" s="31"/>
      <c r="AA1133" s="85">
        <f t="shared" si="675"/>
        <v>0</v>
      </c>
      <c r="AB1133" s="85"/>
      <c r="AC1133" s="31">
        <f t="shared" si="676"/>
        <v>0</v>
      </c>
      <c r="AD1133" s="31"/>
      <c r="AE1133" s="85"/>
      <c r="AF1133" s="85">
        <f t="shared" si="680"/>
        <v>0</v>
      </c>
      <c r="AG1133" s="31">
        <f t="shared" si="677"/>
        <v>0</v>
      </c>
      <c r="AH1133" s="31"/>
      <c r="AI1133" s="31">
        <f t="shared" si="678"/>
        <v>0</v>
      </c>
      <c r="AJ1133" s="85">
        <f t="shared" si="679"/>
        <v>0</v>
      </c>
      <c r="AK1133" s="85"/>
      <c r="AL1133" s="85"/>
      <c r="AM1133" s="85"/>
      <c r="AN1133" s="85"/>
      <c r="AO1133" s="85"/>
      <c r="AP1133" s="85"/>
      <c r="AQ1133" s="85"/>
      <c r="AR1133" s="85"/>
      <c r="AS1133" s="85"/>
      <c r="AT1133" s="85"/>
      <c r="AU1133" s="85"/>
      <c r="AV1133" s="31"/>
      <c r="AW1133" s="31"/>
    </row>
    <row r="1134" spans="2:49" s="154" customFormat="1" ht="13" outlineLevel="1">
      <c r="B1134" s="478" t="s">
        <v>831</v>
      </c>
      <c r="C1134" s="475" t="s">
        <v>2505</v>
      </c>
      <c r="D1134" s="158" t="s">
        <v>2425</v>
      </c>
      <c r="E1134" s="475" t="s">
        <v>1008</v>
      </c>
      <c r="F1134" s="460">
        <v>43524</v>
      </c>
      <c r="G1134" s="369" t="s">
        <v>1395</v>
      </c>
      <c r="H1134" s="46" t="s">
        <v>13</v>
      </c>
      <c r="I1134" s="108">
        <v>75</v>
      </c>
      <c r="J1134" s="108">
        <v>75</v>
      </c>
      <c r="K1134" s="258">
        <v>0</v>
      </c>
      <c r="L1134" s="85" t="s">
        <v>1155</v>
      </c>
      <c r="M1134" s="85" t="s">
        <v>1155</v>
      </c>
      <c r="N1134" s="85" t="s">
        <v>1708</v>
      </c>
      <c r="O1134" s="85" t="s">
        <v>1698</v>
      </c>
      <c r="P1134" s="85" t="s">
        <v>1761</v>
      </c>
      <c r="Q1134" s="85" t="s">
        <v>1703</v>
      </c>
      <c r="R1134" s="475" t="s">
        <v>2503</v>
      </c>
      <c r="S1134" s="82"/>
      <c r="T1134" s="31">
        <f t="shared" si="673"/>
        <v>0</v>
      </c>
      <c r="U1134" s="632"/>
      <c r="V1134" s="632"/>
      <c r="W1134" s="82"/>
      <c r="X1134" s="85">
        <f t="shared" si="674"/>
        <v>0</v>
      </c>
      <c r="Z1134" s="31"/>
      <c r="AA1134" s="85">
        <f t="shared" si="675"/>
        <v>0</v>
      </c>
      <c r="AB1134" s="85"/>
      <c r="AC1134" s="31">
        <f t="shared" si="676"/>
        <v>0</v>
      </c>
      <c r="AD1134" s="31"/>
      <c r="AE1134" s="85"/>
      <c r="AF1134" s="85">
        <f t="shared" si="680"/>
        <v>0</v>
      </c>
      <c r="AG1134" s="31">
        <f t="shared" si="677"/>
        <v>0</v>
      </c>
      <c r="AH1134" s="31"/>
      <c r="AI1134" s="31">
        <f t="shared" si="678"/>
        <v>0</v>
      </c>
      <c r="AJ1134" s="85">
        <f t="shared" si="679"/>
        <v>0</v>
      </c>
      <c r="AK1134" s="85"/>
      <c r="AL1134" s="85"/>
      <c r="AM1134" s="85"/>
      <c r="AN1134" s="85"/>
      <c r="AO1134" s="85"/>
      <c r="AP1134" s="85"/>
      <c r="AQ1134" s="85"/>
      <c r="AR1134" s="85"/>
      <c r="AS1134" s="85"/>
      <c r="AT1134" s="85"/>
      <c r="AU1134" s="85"/>
      <c r="AV1134" s="31"/>
      <c r="AW1134" s="31"/>
    </row>
    <row r="1135" spans="2:49" s="154" customFormat="1" ht="13" outlineLevel="1">
      <c r="B1135" s="479"/>
      <c r="C1135" s="476"/>
      <c r="D1135" s="158" t="s">
        <v>2427</v>
      </c>
      <c r="E1135" s="476"/>
      <c r="F1135" s="461"/>
      <c r="G1135" s="369" t="s">
        <v>1395</v>
      </c>
      <c r="H1135" s="46" t="s">
        <v>13</v>
      </c>
      <c r="I1135" s="108">
        <v>60</v>
      </c>
      <c r="J1135" s="108">
        <v>60</v>
      </c>
      <c r="K1135" s="258">
        <v>0</v>
      </c>
      <c r="L1135" s="85" t="s">
        <v>1155</v>
      </c>
      <c r="M1135" s="85" t="s">
        <v>1155</v>
      </c>
      <c r="N1135" s="85" t="s">
        <v>1142</v>
      </c>
      <c r="O1135" s="85" t="s">
        <v>1142</v>
      </c>
      <c r="P1135" s="85" t="s">
        <v>1142</v>
      </c>
      <c r="Q1135" s="85" t="s">
        <v>1708</v>
      </c>
      <c r="R1135" s="476"/>
      <c r="S1135" s="82"/>
      <c r="T1135" s="31">
        <f t="shared" si="673"/>
        <v>0</v>
      </c>
      <c r="U1135" s="633"/>
      <c r="V1135" s="633"/>
      <c r="W1135" s="82"/>
      <c r="X1135" s="85"/>
      <c r="Z1135" s="31"/>
      <c r="AA1135" s="85">
        <f t="shared" si="675"/>
        <v>0</v>
      </c>
      <c r="AB1135" s="85"/>
      <c r="AC1135" s="31">
        <f t="shared" si="676"/>
        <v>0</v>
      </c>
      <c r="AD1135" s="31"/>
      <c r="AE1135" s="85"/>
      <c r="AF1135" s="85">
        <f t="shared" si="680"/>
        <v>0</v>
      </c>
      <c r="AG1135" s="31">
        <f t="shared" si="677"/>
        <v>0</v>
      </c>
      <c r="AH1135" s="31"/>
      <c r="AI1135" s="31">
        <f t="shared" si="678"/>
        <v>0</v>
      </c>
      <c r="AJ1135" s="85">
        <f t="shared" si="679"/>
        <v>0</v>
      </c>
      <c r="AK1135" s="85"/>
      <c r="AL1135" s="85"/>
      <c r="AM1135" s="85"/>
      <c r="AN1135" s="85"/>
      <c r="AO1135" s="85"/>
      <c r="AP1135" s="85"/>
      <c r="AQ1135" s="85"/>
      <c r="AR1135" s="85"/>
      <c r="AS1135" s="85"/>
      <c r="AT1135" s="85"/>
      <c r="AU1135" s="85"/>
      <c r="AV1135" s="31"/>
      <c r="AW1135" s="31"/>
    </row>
    <row r="1136" spans="2:49" s="154" customFormat="1" ht="13" outlineLevel="1">
      <c r="B1136" s="480"/>
      <c r="C1136" s="477"/>
      <c r="D1136" s="158" t="s">
        <v>2048</v>
      </c>
      <c r="E1136" s="477"/>
      <c r="F1136" s="462"/>
      <c r="G1136" s="369" t="s">
        <v>1395</v>
      </c>
      <c r="H1136" s="46" t="s">
        <v>24</v>
      </c>
      <c r="I1136" s="108">
        <v>19.8</v>
      </c>
      <c r="J1136" s="108">
        <v>980</v>
      </c>
      <c r="K1136" s="258">
        <v>0</v>
      </c>
      <c r="L1136" s="85" t="s">
        <v>1155</v>
      </c>
      <c r="M1136" s="85" t="s">
        <v>1155</v>
      </c>
      <c r="N1136" s="85" t="s">
        <v>1142</v>
      </c>
      <c r="O1136" s="85" t="s">
        <v>1142</v>
      </c>
      <c r="P1136" s="85" t="s">
        <v>1142</v>
      </c>
      <c r="Q1136" s="85" t="s">
        <v>1708</v>
      </c>
      <c r="R1136" s="477"/>
      <c r="S1136" s="82"/>
      <c r="T1136" s="31">
        <f t="shared" si="673"/>
        <v>0</v>
      </c>
      <c r="U1136" s="634"/>
      <c r="V1136" s="634"/>
      <c r="W1136" s="82"/>
      <c r="X1136" s="85"/>
      <c r="Z1136" s="31"/>
      <c r="AA1136" s="85">
        <f t="shared" si="675"/>
        <v>0</v>
      </c>
      <c r="AB1136" s="85"/>
      <c r="AC1136" s="31">
        <f t="shared" si="676"/>
        <v>0</v>
      </c>
      <c r="AD1136" s="31"/>
      <c r="AE1136" s="85"/>
      <c r="AF1136" s="85">
        <f t="shared" si="680"/>
        <v>0</v>
      </c>
      <c r="AG1136" s="31">
        <f t="shared" si="677"/>
        <v>0</v>
      </c>
      <c r="AH1136" s="31"/>
      <c r="AI1136" s="31">
        <f t="shared" si="678"/>
        <v>0</v>
      </c>
      <c r="AJ1136" s="85">
        <f t="shared" si="679"/>
        <v>0</v>
      </c>
      <c r="AK1136" s="85"/>
      <c r="AL1136" s="85"/>
      <c r="AM1136" s="85"/>
      <c r="AN1136" s="85"/>
      <c r="AO1136" s="85"/>
      <c r="AP1136" s="85"/>
      <c r="AQ1136" s="85"/>
      <c r="AR1136" s="85"/>
      <c r="AS1136" s="85"/>
      <c r="AT1136" s="85"/>
      <c r="AU1136" s="85"/>
      <c r="AV1136" s="31"/>
      <c r="AW1136" s="31"/>
    </row>
    <row r="1137" spans="2:49" s="154" customFormat="1" ht="13.75" customHeight="1" outlineLevel="1">
      <c r="B1137" s="478" t="s">
        <v>832</v>
      </c>
      <c r="C1137" s="475" t="s">
        <v>2506</v>
      </c>
      <c r="D1137" s="158" t="s">
        <v>1818</v>
      </c>
      <c r="E1137" s="475" t="s">
        <v>2087</v>
      </c>
      <c r="F1137" s="460">
        <v>43710</v>
      </c>
      <c r="G1137" s="369" t="s">
        <v>1395</v>
      </c>
      <c r="H1137" s="46" t="s">
        <v>13</v>
      </c>
      <c r="I1137" s="108">
        <v>10.200000000000001</v>
      </c>
      <c r="J1137" s="108">
        <v>130</v>
      </c>
      <c r="K1137" s="258">
        <v>0</v>
      </c>
      <c r="L1137" s="85" t="s">
        <v>1155</v>
      </c>
      <c r="M1137" s="85" t="s">
        <v>1155</v>
      </c>
      <c r="N1137" s="85" t="s">
        <v>1708</v>
      </c>
      <c r="O1137" s="85" t="s">
        <v>1698</v>
      </c>
      <c r="P1137" s="85" t="s">
        <v>1761</v>
      </c>
      <c r="Q1137" s="85" t="s">
        <v>1703</v>
      </c>
      <c r="R1137" s="475" t="s">
        <v>2503</v>
      </c>
      <c r="S1137" s="82"/>
      <c r="T1137" s="31">
        <f t="shared" si="673"/>
        <v>0</v>
      </c>
      <c r="U1137" s="632"/>
      <c r="V1137" s="632"/>
      <c r="W1137" s="82"/>
      <c r="X1137" s="85">
        <f t="shared" si="674"/>
        <v>0</v>
      </c>
      <c r="Z1137" s="31"/>
      <c r="AA1137" s="85">
        <f t="shared" si="675"/>
        <v>0</v>
      </c>
      <c r="AB1137" s="85"/>
      <c r="AC1137" s="31">
        <f t="shared" si="676"/>
        <v>0</v>
      </c>
      <c r="AD1137" s="31"/>
      <c r="AE1137" s="85"/>
      <c r="AF1137" s="85">
        <f t="shared" si="680"/>
        <v>0</v>
      </c>
      <c r="AG1137" s="31">
        <f t="shared" si="677"/>
        <v>0</v>
      </c>
      <c r="AH1137" s="31"/>
      <c r="AI1137" s="31">
        <f t="shared" si="678"/>
        <v>0</v>
      </c>
      <c r="AJ1137" s="85">
        <f t="shared" si="679"/>
        <v>0</v>
      </c>
      <c r="AK1137" s="85"/>
      <c r="AL1137" s="85"/>
      <c r="AM1137" s="85"/>
      <c r="AN1137" s="85"/>
      <c r="AO1137" s="85"/>
      <c r="AP1137" s="85"/>
      <c r="AQ1137" s="85"/>
      <c r="AR1137" s="85"/>
      <c r="AS1137" s="85"/>
      <c r="AT1137" s="85"/>
      <c r="AU1137" s="85"/>
      <c r="AV1137" s="31"/>
      <c r="AW1137" s="31"/>
    </row>
    <row r="1138" spans="2:49" s="154" customFormat="1" ht="13" outlineLevel="1">
      <c r="B1138" s="479"/>
      <c r="C1138" s="476"/>
      <c r="D1138" s="158" t="s">
        <v>2270</v>
      </c>
      <c r="E1138" s="476"/>
      <c r="F1138" s="461"/>
      <c r="G1138" s="369" t="s">
        <v>1395</v>
      </c>
      <c r="H1138" s="46" t="s">
        <v>13</v>
      </c>
      <c r="I1138" s="108">
        <v>90</v>
      </c>
      <c r="J1138" s="108">
        <v>90</v>
      </c>
      <c r="K1138" s="258">
        <v>0</v>
      </c>
      <c r="L1138" s="85" t="s">
        <v>1155</v>
      </c>
      <c r="M1138" s="85" t="s">
        <v>1155</v>
      </c>
      <c r="N1138" s="85" t="s">
        <v>1142</v>
      </c>
      <c r="O1138" s="85" t="s">
        <v>1142</v>
      </c>
      <c r="P1138" s="85" t="s">
        <v>1142</v>
      </c>
      <c r="Q1138" s="85" t="s">
        <v>1695</v>
      </c>
      <c r="R1138" s="476"/>
      <c r="S1138" s="82"/>
      <c r="T1138" s="31">
        <f t="shared" si="673"/>
        <v>0</v>
      </c>
      <c r="U1138" s="633"/>
      <c r="V1138" s="633"/>
      <c r="W1138" s="82"/>
      <c r="X1138" s="85"/>
      <c r="Z1138" s="31"/>
      <c r="AA1138" s="85">
        <f t="shared" si="675"/>
        <v>0</v>
      </c>
      <c r="AB1138" s="85"/>
      <c r="AC1138" s="31">
        <f t="shared" si="676"/>
        <v>0</v>
      </c>
      <c r="AD1138" s="31"/>
      <c r="AE1138" s="85"/>
      <c r="AF1138" s="85">
        <f t="shared" si="680"/>
        <v>0</v>
      </c>
      <c r="AG1138" s="31">
        <f t="shared" si="677"/>
        <v>0</v>
      </c>
      <c r="AH1138" s="31"/>
      <c r="AI1138" s="31">
        <f t="shared" si="678"/>
        <v>0</v>
      </c>
      <c r="AJ1138" s="85">
        <f t="shared" si="679"/>
        <v>0</v>
      </c>
      <c r="AK1138" s="85"/>
      <c r="AL1138" s="85"/>
      <c r="AM1138" s="85"/>
      <c r="AN1138" s="85"/>
      <c r="AO1138" s="85"/>
      <c r="AP1138" s="85"/>
      <c r="AQ1138" s="85"/>
      <c r="AR1138" s="85"/>
      <c r="AS1138" s="85"/>
      <c r="AT1138" s="85"/>
      <c r="AU1138" s="85"/>
      <c r="AV1138" s="31"/>
      <c r="AW1138" s="31"/>
    </row>
    <row r="1139" spans="2:49" s="154" customFormat="1" ht="13" outlineLevel="1">
      <c r="B1139" s="480"/>
      <c r="C1139" s="477"/>
      <c r="D1139" s="158" t="s">
        <v>1914</v>
      </c>
      <c r="E1139" s="477"/>
      <c r="F1139" s="462"/>
      <c r="G1139" s="369" t="s">
        <v>1395</v>
      </c>
      <c r="H1139" s="46" t="s">
        <v>24</v>
      </c>
      <c r="I1139" s="108">
        <v>30</v>
      </c>
      <c r="J1139" s="108">
        <v>0</v>
      </c>
      <c r="K1139" s="258">
        <v>0</v>
      </c>
      <c r="L1139" s="85" t="s">
        <v>1155</v>
      </c>
      <c r="M1139" s="85" t="s">
        <v>1155</v>
      </c>
      <c r="N1139" s="85" t="s">
        <v>1142</v>
      </c>
      <c r="O1139" s="85" t="s">
        <v>1142</v>
      </c>
      <c r="P1139" s="85" t="s">
        <v>1142</v>
      </c>
      <c r="Q1139" s="85" t="s">
        <v>1708</v>
      </c>
      <c r="R1139" s="477"/>
      <c r="S1139" s="82"/>
      <c r="T1139" s="31">
        <f t="shared" si="673"/>
        <v>0</v>
      </c>
      <c r="U1139" s="634"/>
      <c r="V1139" s="634"/>
      <c r="W1139" s="82"/>
      <c r="X1139" s="85"/>
      <c r="Z1139" s="31"/>
      <c r="AA1139" s="85">
        <f t="shared" si="675"/>
        <v>0</v>
      </c>
      <c r="AB1139" s="85"/>
      <c r="AC1139" s="31">
        <f t="shared" si="676"/>
        <v>0</v>
      </c>
      <c r="AD1139" s="31"/>
      <c r="AE1139" s="85"/>
      <c r="AF1139" s="85">
        <f>IFERROR(COUNTIF(AK899:AT899,"S")/(COUNTIF(AK899:AT899,"V")+COUNTIF(AK899:AT899,"S")),0)</f>
        <v>0</v>
      </c>
      <c r="AG1139" s="31">
        <f t="shared" si="677"/>
        <v>0</v>
      </c>
      <c r="AH1139" s="31"/>
      <c r="AI1139" s="31">
        <f t="shared" si="678"/>
        <v>0</v>
      </c>
      <c r="AJ1139" s="85">
        <f t="shared" si="679"/>
        <v>0</v>
      </c>
      <c r="AK1139" s="85"/>
      <c r="AL1139" s="85"/>
      <c r="AM1139" s="85"/>
      <c r="AN1139" s="85"/>
      <c r="AO1139" s="85"/>
      <c r="AP1139" s="85"/>
      <c r="AQ1139" s="85"/>
      <c r="AR1139" s="85"/>
      <c r="AS1139" s="85"/>
      <c r="AT1139" s="85"/>
      <c r="AU1139" s="85"/>
      <c r="AV1139" s="31"/>
      <c r="AW1139" s="31"/>
    </row>
    <row r="1140" spans="2:49" s="154" customFormat="1" ht="13" outlineLevel="1">
      <c r="B1140" s="478" t="s">
        <v>833</v>
      </c>
      <c r="C1140" s="475" t="s">
        <v>2507</v>
      </c>
      <c r="D1140" s="158" t="s">
        <v>1818</v>
      </c>
      <c r="E1140" s="475" t="s">
        <v>1008</v>
      </c>
      <c r="F1140" s="460">
        <v>43524</v>
      </c>
      <c r="G1140" s="369" t="s">
        <v>1395</v>
      </c>
      <c r="H1140" s="46" t="s">
        <v>13</v>
      </c>
      <c r="I1140" s="108">
        <v>15</v>
      </c>
      <c r="J1140" s="108">
        <v>120</v>
      </c>
      <c r="K1140" s="258">
        <v>0</v>
      </c>
      <c r="L1140" s="85" t="s">
        <v>1155</v>
      </c>
      <c r="M1140" s="85" t="s">
        <v>1155</v>
      </c>
      <c r="N1140" s="85" t="s">
        <v>1708</v>
      </c>
      <c r="O1140" s="85" t="s">
        <v>1698</v>
      </c>
      <c r="P1140" s="85" t="s">
        <v>1761</v>
      </c>
      <c r="Q1140" s="85" t="s">
        <v>1703</v>
      </c>
      <c r="R1140" s="475" t="s">
        <v>2503</v>
      </c>
      <c r="S1140" s="82"/>
      <c r="T1140" s="31">
        <f t="shared" si="673"/>
        <v>0</v>
      </c>
      <c r="U1140" s="632"/>
      <c r="V1140" s="632"/>
      <c r="W1140" s="82"/>
      <c r="X1140" s="85">
        <f t="shared" si="674"/>
        <v>0</v>
      </c>
      <c r="Z1140" s="31"/>
      <c r="AA1140" s="85">
        <f t="shared" si="675"/>
        <v>0</v>
      </c>
      <c r="AB1140" s="85"/>
      <c r="AC1140" s="31">
        <f t="shared" si="676"/>
        <v>0</v>
      </c>
      <c r="AD1140" s="31"/>
      <c r="AE1140" s="85"/>
      <c r="AF1140" s="85">
        <f>IFERROR(COUNTIF(AK901:AT901,"S")/(COUNTIF(AK901:AT901,"V")+COUNTIF(AK901:AT901,"S")),0)</f>
        <v>0</v>
      </c>
      <c r="AG1140" s="31">
        <f t="shared" si="677"/>
        <v>0</v>
      </c>
      <c r="AH1140" s="31"/>
      <c r="AI1140" s="31">
        <f t="shared" si="678"/>
        <v>0</v>
      </c>
      <c r="AJ1140" s="85">
        <f t="shared" si="679"/>
        <v>0</v>
      </c>
      <c r="AK1140" s="85"/>
      <c r="AL1140" s="85"/>
      <c r="AM1140" s="85"/>
      <c r="AN1140" s="85"/>
      <c r="AO1140" s="85"/>
      <c r="AP1140" s="85"/>
      <c r="AQ1140" s="85"/>
      <c r="AR1140" s="85"/>
      <c r="AS1140" s="85"/>
      <c r="AT1140" s="85"/>
      <c r="AU1140" s="85"/>
      <c r="AV1140" s="31"/>
      <c r="AW1140" s="31"/>
    </row>
    <row r="1141" spans="2:49" s="154" customFormat="1" ht="13" outlineLevel="1">
      <c r="B1141" s="479"/>
      <c r="C1141" s="476"/>
      <c r="D1141" s="158" t="s">
        <v>2436</v>
      </c>
      <c r="E1141" s="476"/>
      <c r="F1141" s="461"/>
      <c r="G1141" s="369" t="s">
        <v>1395</v>
      </c>
      <c r="H1141" s="46" t="s">
        <v>13</v>
      </c>
      <c r="I1141" s="108">
        <v>90</v>
      </c>
      <c r="J1141" s="108">
        <v>0</v>
      </c>
      <c r="K1141" s="258">
        <v>0</v>
      </c>
      <c r="L1141" s="85" t="s">
        <v>1155</v>
      </c>
      <c r="M1141" s="85" t="s">
        <v>1155</v>
      </c>
      <c r="N1141" s="85" t="s">
        <v>1142</v>
      </c>
      <c r="O1141" s="85" t="s">
        <v>1142</v>
      </c>
      <c r="P1141" s="85" t="s">
        <v>1142</v>
      </c>
      <c r="Q1141" s="85" t="s">
        <v>1695</v>
      </c>
      <c r="R1141" s="476"/>
      <c r="S1141" s="82"/>
      <c r="T1141" s="31">
        <f t="shared" si="673"/>
        <v>0</v>
      </c>
      <c r="U1141" s="633"/>
      <c r="V1141" s="633"/>
      <c r="W1141" s="82"/>
      <c r="X1141" s="85"/>
      <c r="Z1141" s="31"/>
      <c r="AA1141" s="85">
        <f t="shared" si="675"/>
        <v>0</v>
      </c>
      <c r="AB1141" s="85"/>
      <c r="AC1141" s="31">
        <f t="shared" si="676"/>
        <v>0</v>
      </c>
      <c r="AD1141" s="31"/>
      <c r="AE1141" s="85"/>
      <c r="AF1141" s="85">
        <f>IFERROR(COUNTIF(AK904:AT904,"S")/(COUNTIF(AK904:AT904,"V")+COUNTIF(AK904:AT904,"S")),0)</f>
        <v>0</v>
      </c>
      <c r="AG1141" s="31">
        <f t="shared" si="677"/>
        <v>0</v>
      </c>
      <c r="AH1141" s="31"/>
      <c r="AI1141" s="31">
        <f t="shared" si="678"/>
        <v>0</v>
      </c>
      <c r="AJ1141" s="85">
        <f t="shared" si="679"/>
        <v>0</v>
      </c>
      <c r="AK1141" s="85"/>
      <c r="AL1141" s="85"/>
      <c r="AM1141" s="85"/>
      <c r="AN1141" s="85"/>
      <c r="AO1141" s="85"/>
      <c r="AP1141" s="85"/>
      <c r="AQ1141" s="85"/>
      <c r="AR1141" s="85"/>
      <c r="AS1141" s="85"/>
      <c r="AT1141" s="85"/>
      <c r="AU1141" s="85"/>
      <c r="AV1141" s="31"/>
      <c r="AW1141" s="31"/>
    </row>
    <row r="1142" spans="2:49" s="154" customFormat="1" ht="13" outlineLevel="1">
      <c r="B1142" s="479"/>
      <c r="C1142" s="476"/>
      <c r="D1142" s="158" t="s">
        <v>2437</v>
      </c>
      <c r="E1142" s="476"/>
      <c r="F1142" s="461"/>
      <c r="G1142" s="369" t="s">
        <v>1395</v>
      </c>
      <c r="H1142" s="46" t="s">
        <v>24</v>
      </c>
      <c r="I1142" s="108">
        <v>15</v>
      </c>
      <c r="J1142" s="108">
        <v>1500</v>
      </c>
      <c r="K1142" s="258">
        <v>0</v>
      </c>
      <c r="L1142" s="85" t="s">
        <v>1155</v>
      </c>
      <c r="M1142" s="85" t="s">
        <v>1155</v>
      </c>
      <c r="N1142" s="85" t="s">
        <v>1142</v>
      </c>
      <c r="O1142" s="85" t="s">
        <v>1142</v>
      </c>
      <c r="P1142" s="85" t="s">
        <v>1142</v>
      </c>
      <c r="Q1142" s="85" t="s">
        <v>1708</v>
      </c>
      <c r="R1142" s="476"/>
      <c r="S1142" s="82"/>
      <c r="T1142" s="31">
        <f t="shared" si="673"/>
        <v>0</v>
      </c>
      <c r="U1142" s="633"/>
      <c r="V1142" s="633"/>
      <c r="W1142" s="82"/>
      <c r="X1142" s="85"/>
      <c r="Z1142" s="31"/>
      <c r="AA1142" s="85">
        <f t="shared" si="675"/>
        <v>0</v>
      </c>
      <c r="AB1142" s="85"/>
      <c r="AC1142" s="31">
        <f t="shared" si="676"/>
        <v>0</v>
      </c>
      <c r="AD1142" s="31"/>
      <c r="AE1142" s="85"/>
      <c r="AF1142" s="85">
        <f>IFERROR(COUNTIF(AK906:AT906,"S")/(COUNTIF(AK906:AT906,"V")+COUNTIF(AK906:AT906,"S")),0)</f>
        <v>0</v>
      </c>
      <c r="AG1142" s="31">
        <f t="shared" si="677"/>
        <v>0</v>
      </c>
      <c r="AH1142" s="31"/>
      <c r="AI1142" s="31">
        <f t="shared" si="678"/>
        <v>0</v>
      </c>
      <c r="AJ1142" s="85">
        <f t="shared" si="679"/>
        <v>0</v>
      </c>
      <c r="AK1142" s="85"/>
      <c r="AL1142" s="85"/>
      <c r="AM1142" s="85"/>
      <c r="AN1142" s="85"/>
      <c r="AO1142" s="85"/>
      <c r="AP1142" s="85"/>
      <c r="AQ1142" s="85"/>
      <c r="AR1142" s="85"/>
      <c r="AS1142" s="85"/>
      <c r="AT1142" s="85"/>
      <c r="AU1142" s="85"/>
      <c r="AV1142" s="31"/>
      <c r="AW1142" s="31"/>
    </row>
    <row r="1143" spans="2:49" s="154" customFormat="1" ht="13" outlineLevel="1">
      <c r="B1143" s="479"/>
      <c r="C1143" s="476"/>
      <c r="D1143" s="158" t="s">
        <v>2438</v>
      </c>
      <c r="E1143" s="476"/>
      <c r="F1143" s="461"/>
      <c r="G1143" s="369" t="s">
        <v>1395</v>
      </c>
      <c r="H1143" s="46" t="s">
        <v>24</v>
      </c>
      <c r="I1143" s="108">
        <v>120</v>
      </c>
      <c r="J1143" s="108">
        <v>0</v>
      </c>
      <c r="K1143" s="258">
        <v>0</v>
      </c>
      <c r="L1143" s="85" t="s">
        <v>1155</v>
      </c>
      <c r="M1143" s="85" t="s">
        <v>1155</v>
      </c>
      <c r="N1143" s="85" t="s">
        <v>1142</v>
      </c>
      <c r="O1143" s="85" t="s">
        <v>1142</v>
      </c>
      <c r="P1143" s="85" t="s">
        <v>1142</v>
      </c>
      <c r="Q1143" s="85" t="s">
        <v>1695</v>
      </c>
      <c r="R1143" s="476"/>
      <c r="S1143" s="82"/>
      <c r="T1143" s="31">
        <f t="shared" si="673"/>
        <v>0</v>
      </c>
      <c r="U1143" s="633"/>
      <c r="V1143" s="633"/>
      <c r="W1143" s="82"/>
      <c r="X1143" s="85"/>
      <c r="Z1143" s="31"/>
      <c r="AA1143" s="85">
        <f t="shared" si="675"/>
        <v>0</v>
      </c>
      <c r="AB1143" s="85"/>
      <c r="AC1143" s="31">
        <f t="shared" si="676"/>
        <v>0</v>
      </c>
      <c r="AD1143" s="31"/>
      <c r="AE1143" s="85"/>
      <c r="AF1143" s="85">
        <f>IFERROR(COUNTIF(#REF!,"S")/(COUNTIF(#REF!,"V")+COUNTIF(#REF!,"S")),0)</f>
        <v>0</v>
      </c>
      <c r="AG1143" s="31">
        <f t="shared" si="677"/>
        <v>0</v>
      </c>
      <c r="AH1143" s="31"/>
      <c r="AI1143" s="31">
        <f t="shared" si="678"/>
        <v>0</v>
      </c>
      <c r="AJ1143" s="85">
        <f t="shared" si="679"/>
        <v>0</v>
      </c>
      <c r="AK1143" s="85"/>
      <c r="AL1143" s="85"/>
      <c r="AM1143" s="85"/>
      <c r="AN1143" s="85"/>
      <c r="AO1143" s="85"/>
      <c r="AP1143" s="85"/>
      <c r="AQ1143" s="85"/>
      <c r="AR1143" s="85"/>
      <c r="AS1143" s="85"/>
      <c r="AT1143" s="85"/>
      <c r="AU1143" s="85"/>
      <c r="AV1143" s="31"/>
      <c r="AW1143" s="31"/>
    </row>
    <row r="1144" spans="2:49" s="154" customFormat="1" ht="13" outlineLevel="1">
      <c r="B1144" s="480"/>
      <c r="C1144" s="477"/>
      <c r="D1144" s="158" t="s">
        <v>2486</v>
      </c>
      <c r="E1144" s="477"/>
      <c r="F1144" s="462"/>
      <c r="G1144" s="369" t="s">
        <v>1395</v>
      </c>
      <c r="H1144" s="46" t="s">
        <v>13</v>
      </c>
      <c r="I1144" s="108">
        <v>60</v>
      </c>
      <c r="J1144" s="108">
        <v>60</v>
      </c>
      <c r="K1144" s="258">
        <v>0</v>
      </c>
      <c r="L1144" s="85" t="s">
        <v>1155</v>
      </c>
      <c r="M1144" s="85" t="s">
        <v>1155</v>
      </c>
      <c r="N1144" s="85" t="s">
        <v>1142</v>
      </c>
      <c r="O1144" s="85" t="s">
        <v>1142</v>
      </c>
      <c r="P1144" s="85" t="s">
        <v>1142</v>
      </c>
      <c r="Q1144" s="85" t="s">
        <v>1695</v>
      </c>
      <c r="R1144" s="477"/>
      <c r="S1144" s="82"/>
      <c r="T1144" s="31">
        <f t="shared" si="673"/>
        <v>0</v>
      </c>
      <c r="U1144" s="634"/>
      <c r="V1144" s="634"/>
      <c r="W1144" s="82"/>
      <c r="X1144" s="85"/>
      <c r="Z1144" s="31"/>
      <c r="AA1144" s="85">
        <f t="shared" si="675"/>
        <v>0</v>
      </c>
      <c r="AB1144" s="85"/>
      <c r="AC1144" s="31">
        <f t="shared" si="676"/>
        <v>0</v>
      </c>
      <c r="AD1144" s="31"/>
      <c r="AE1144" s="85"/>
      <c r="AF1144" s="85">
        <f>IFERROR(COUNTIF(#REF!,"S")/(COUNTIF(#REF!,"V")+COUNTIF(#REF!,"S")),0)</f>
        <v>0</v>
      </c>
      <c r="AG1144" s="31">
        <f t="shared" si="677"/>
        <v>0</v>
      </c>
      <c r="AH1144" s="31"/>
      <c r="AI1144" s="31">
        <f t="shared" si="678"/>
        <v>0</v>
      </c>
      <c r="AJ1144" s="85">
        <f t="shared" si="679"/>
        <v>0</v>
      </c>
      <c r="AK1144" s="85"/>
      <c r="AL1144" s="85"/>
      <c r="AM1144" s="85"/>
      <c r="AN1144" s="85"/>
      <c r="AO1144" s="85"/>
      <c r="AP1144" s="85"/>
      <c r="AQ1144" s="85"/>
      <c r="AR1144" s="85"/>
      <c r="AS1144" s="85"/>
      <c r="AT1144" s="85"/>
      <c r="AU1144" s="85"/>
      <c r="AV1144" s="31"/>
      <c r="AW1144" s="31"/>
    </row>
    <row r="1145" spans="2:49" s="154" customFormat="1" ht="13" outlineLevel="1">
      <c r="B1145" s="478" t="s">
        <v>835</v>
      </c>
      <c r="C1145" s="475" t="s">
        <v>2508</v>
      </c>
      <c r="D1145" s="158" t="s">
        <v>1818</v>
      </c>
      <c r="E1145" s="475" t="s">
        <v>2087</v>
      </c>
      <c r="F1145" s="460">
        <v>43524</v>
      </c>
      <c r="G1145" s="369" t="s">
        <v>1395</v>
      </c>
      <c r="H1145" s="46" t="s">
        <v>13</v>
      </c>
      <c r="I1145" s="108">
        <v>10</v>
      </c>
      <c r="J1145" s="108">
        <v>130</v>
      </c>
      <c r="K1145" s="258">
        <v>0</v>
      </c>
      <c r="L1145" s="85" t="s">
        <v>1155</v>
      </c>
      <c r="M1145" s="85" t="s">
        <v>1155</v>
      </c>
      <c r="N1145" s="85" t="s">
        <v>1708</v>
      </c>
      <c r="O1145" s="85" t="s">
        <v>1698</v>
      </c>
      <c r="P1145" s="85" t="s">
        <v>1761</v>
      </c>
      <c r="Q1145" s="85" t="s">
        <v>1703</v>
      </c>
      <c r="R1145" s="475" t="s">
        <v>2503</v>
      </c>
      <c r="S1145" s="82"/>
      <c r="T1145" s="31">
        <f t="shared" si="673"/>
        <v>0</v>
      </c>
      <c r="U1145" s="632"/>
      <c r="V1145" s="632"/>
      <c r="W1145" s="82"/>
      <c r="X1145" s="85">
        <f t="shared" si="674"/>
        <v>0</v>
      </c>
      <c r="Z1145" s="31"/>
      <c r="AA1145" s="85">
        <f t="shared" si="675"/>
        <v>0</v>
      </c>
      <c r="AB1145" s="85"/>
      <c r="AC1145" s="31">
        <f t="shared" si="676"/>
        <v>0</v>
      </c>
      <c r="AD1145" s="31"/>
      <c r="AE1145" s="85"/>
      <c r="AF1145" s="85">
        <f>IFERROR(COUNTIF(#REF!,"S")/(COUNTIF(#REF!,"V")+COUNTIF(#REF!,"S")),0)</f>
        <v>0</v>
      </c>
      <c r="AG1145" s="31">
        <f t="shared" si="677"/>
        <v>0</v>
      </c>
      <c r="AH1145" s="31"/>
      <c r="AI1145" s="31">
        <f t="shared" si="678"/>
        <v>0</v>
      </c>
      <c r="AJ1145" s="85">
        <f t="shared" si="679"/>
        <v>0</v>
      </c>
      <c r="AK1145" s="85"/>
      <c r="AL1145" s="85"/>
      <c r="AM1145" s="85"/>
      <c r="AN1145" s="85"/>
      <c r="AO1145" s="85"/>
      <c r="AP1145" s="85"/>
      <c r="AQ1145" s="85"/>
      <c r="AR1145" s="85"/>
      <c r="AS1145" s="85"/>
      <c r="AT1145" s="85"/>
      <c r="AU1145" s="85"/>
      <c r="AV1145" s="31"/>
      <c r="AW1145" s="31"/>
    </row>
    <row r="1146" spans="2:49" s="154" customFormat="1" ht="13" outlineLevel="1">
      <c r="B1146" s="479"/>
      <c r="C1146" s="476"/>
      <c r="D1146" s="158" t="s">
        <v>2465</v>
      </c>
      <c r="E1146" s="476"/>
      <c r="F1146" s="461"/>
      <c r="G1146" s="369" t="s">
        <v>1395</v>
      </c>
      <c r="H1146" s="46" t="s">
        <v>13</v>
      </c>
      <c r="I1146" s="108">
        <v>19.8</v>
      </c>
      <c r="J1146" s="108">
        <v>500</v>
      </c>
      <c r="K1146" s="258">
        <v>0</v>
      </c>
      <c r="L1146" s="85" t="s">
        <v>1155</v>
      </c>
      <c r="M1146" s="85" t="s">
        <v>1155</v>
      </c>
      <c r="N1146" s="85" t="s">
        <v>1142</v>
      </c>
      <c r="O1146" s="85" t="s">
        <v>1142</v>
      </c>
      <c r="P1146" s="85" t="s">
        <v>1142</v>
      </c>
      <c r="Q1146" s="85" t="s">
        <v>1695</v>
      </c>
      <c r="R1146" s="476"/>
      <c r="S1146" s="82"/>
      <c r="T1146" s="31">
        <f t="shared" si="673"/>
        <v>0</v>
      </c>
      <c r="U1146" s="633"/>
      <c r="V1146" s="633"/>
      <c r="W1146" s="82"/>
      <c r="X1146" s="85"/>
      <c r="Z1146" s="31"/>
      <c r="AA1146" s="85">
        <f t="shared" si="675"/>
        <v>0</v>
      </c>
      <c r="AB1146" s="85"/>
      <c r="AC1146" s="31">
        <f t="shared" si="676"/>
        <v>0</v>
      </c>
      <c r="AD1146" s="31"/>
      <c r="AE1146" s="85"/>
      <c r="AF1146" s="85">
        <f>IFERROR(COUNTIF(AK910:AT910,"S")/(COUNTIF(AK910:AT910,"V")+COUNTIF(AK910:AT910,"S")),0)</f>
        <v>0</v>
      </c>
      <c r="AG1146" s="31">
        <f t="shared" si="677"/>
        <v>0</v>
      </c>
      <c r="AH1146" s="31"/>
      <c r="AI1146" s="31">
        <f t="shared" si="678"/>
        <v>0</v>
      </c>
      <c r="AJ1146" s="85">
        <f t="shared" si="679"/>
        <v>0</v>
      </c>
      <c r="AK1146" s="85"/>
      <c r="AL1146" s="85"/>
      <c r="AM1146" s="85"/>
      <c r="AN1146" s="85"/>
      <c r="AO1146" s="85"/>
      <c r="AP1146" s="85"/>
      <c r="AQ1146" s="85"/>
      <c r="AR1146" s="85"/>
      <c r="AS1146" s="85"/>
      <c r="AT1146" s="85"/>
      <c r="AU1146" s="85"/>
      <c r="AV1146" s="31"/>
      <c r="AW1146" s="31"/>
    </row>
    <row r="1147" spans="2:49" s="154" customFormat="1" ht="13" outlineLevel="1">
      <c r="B1147" s="479"/>
      <c r="C1147" s="476"/>
      <c r="D1147" s="158" t="s">
        <v>2441</v>
      </c>
      <c r="E1147" s="476"/>
      <c r="F1147" s="461"/>
      <c r="G1147" s="369" t="s">
        <v>1395</v>
      </c>
      <c r="H1147" s="46" t="s">
        <v>24</v>
      </c>
      <c r="I1147" s="108">
        <v>40.200000000000003</v>
      </c>
      <c r="J1147" s="108">
        <v>40</v>
      </c>
      <c r="K1147" s="258">
        <v>0</v>
      </c>
      <c r="L1147" s="85" t="s">
        <v>1155</v>
      </c>
      <c r="M1147" s="85" t="s">
        <v>1155</v>
      </c>
      <c r="N1147" s="85" t="s">
        <v>1142</v>
      </c>
      <c r="O1147" s="85" t="s">
        <v>1142</v>
      </c>
      <c r="P1147" s="85" t="s">
        <v>1142</v>
      </c>
      <c r="Q1147" s="85" t="s">
        <v>1708</v>
      </c>
      <c r="R1147" s="476"/>
      <c r="S1147" s="82"/>
      <c r="T1147" s="31">
        <f t="shared" si="673"/>
        <v>0</v>
      </c>
      <c r="U1147" s="633"/>
      <c r="V1147" s="633"/>
      <c r="W1147" s="82"/>
      <c r="X1147" s="85"/>
      <c r="Z1147" s="31"/>
      <c r="AA1147" s="85">
        <f t="shared" si="675"/>
        <v>0</v>
      </c>
      <c r="AB1147" s="85"/>
      <c r="AC1147" s="31">
        <f t="shared" si="676"/>
        <v>0</v>
      </c>
      <c r="AD1147" s="31"/>
      <c r="AE1147" s="85"/>
      <c r="AF1147" s="85">
        <f>IFERROR(COUNTIF(AK911:AT911,"S")/(COUNTIF(AK911:AT911,"V")+COUNTIF(AK911:AT911,"S")),0)</f>
        <v>0</v>
      </c>
      <c r="AG1147" s="31">
        <f t="shared" si="677"/>
        <v>0</v>
      </c>
      <c r="AH1147" s="31"/>
      <c r="AI1147" s="31">
        <f t="shared" si="678"/>
        <v>0</v>
      </c>
      <c r="AJ1147" s="85">
        <f t="shared" si="679"/>
        <v>0</v>
      </c>
      <c r="AK1147" s="85"/>
      <c r="AL1147" s="85"/>
      <c r="AM1147" s="85"/>
      <c r="AN1147" s="85"/>
      <c r="AO1147" s="85"/>
      <c r="AP1147" s="85"/>
      <c r="AQ1147" s="85"/>
      <c r="AR1147" s="85"/>
      <c r="AS1147" s="85"/>
      <c r="AT1147" s="85"/>
      <c r="AU1147" s="85"/>
      <c r="AV1147" s="31"/>
      <c r="AW1147" s="31"/>
    </row>
    <row r="1148" spans="2:49" s="154" customFormat="1" ht="13" outlineLevel="1">
      <c r="B1148" s="480"/>
      <c r="C1148" s="477"/>
      <c r="D1148" s="158" t="s">
        <v>2466</v>
      </c>
      <c r="E1148" s="477"/>
      <c r="F1148" s="462"/>
      <c r="G1148" s="369" t="s">
        <v>1395</v>
      </c>
      <c r="H1148" s="46" t="s">
        <v>24</v>
      </c>
      <c r="I1148" s="108">
        <v>40.200000000000003</v>
      </c>
      <c r="J1148" s="108">
        <v>40</v>
      </c>
      <c r="K1148" s="258">
        <v>0</v>
      </c>
      <c r="L1148" s="85" t="s">
        <v>1155</v>
      </c>
      <c r="M1148" s="85" t="s">
        <v>1155</v>
      </c>
      <c r="N1148" s="85" t="s">
        <v>1142</v>
      </c>
      <c r="O1148" s="85" t="s">
        <v>1142</v>
      </c>
      <c r="P1148" s="85" t="s">
        <v>1142</v>
      </c>
      <c r="Q1148" s="85" t="s">
        <v>1708</v>
      </c>
      <c r="R1148" s="477"/>
      <c r="S1148" s="82"/>
      <c r="T1148" s="31">
        <f t="shared" si="673"/>
        <v>0</v>
      </c>
      <c r="U1148" s="634"/>
      <c r="V1148" s="634"/>
      <c r="W1148" s="82"/>
      <c r="X1148" s="85"/>
      <c r="Z1148" s="31"/>
      <c r="AA1148" s="85">
        <f t="shared" si="675"/>
        <v>0</v>
      </c>
      <c r="AB1148" s="85"/>
      <c r="AC1148" s="31">
        <f t="shared" si="676"/>
        <v>0</v>
      </c>
      <c r="AD1148" s="31"/>
      <c r="AE1148" s="85"/>
      <c r="AF1148" s="85">
        <f t="shared" ref="AF1148:AF1169" si="681">IFERROR(COUNTIF(AK919:AT919,"S")/(COUNTIF(AK919:AT919,"V")+COUNTIF(AK919:AT919,"S")),0)</f>
        <v>0</v>
      </c>
      <c r="AG1148" s="31">
        <f t="shared" si="677"/>
        <v>0</v>
      </c>
      <c r="AH1148" s="31"/>
      <c r="AI1148" s="31">
        <f t="shared" si="678"/>
        <v>0</v>
      </c>
      <c r="AJ1148" s="85">
        <f t="shared" si="679"/>
        <v>0</v>
      </c>
      <c r="AK1148" s="85"/>
      <c r="AL1148" s="85"/>
      <c r="AM1148" s="85"/>
      <c r="AN1148" s="85"/>
      <c r="AO1148" s="85"/>
      <c r="AP1148" s="85"/>
      <c r="AQ1148" s="85"/>
      <c r="AR1148" s="85"/>
      <c r="AS1148" s="85"/>
      <c r="AT1148" s="85"/>
      <c r="AU1148" s="85"/>
      <c r="AV1148" s="31"/>
      <c r="AW1148" s="31"/>
    </row>
    <row r="1149" spans="2:49" s="154" customFormat="1" ht="13" outlineLevel="1">
      <c r="B1149" s="478" t="s">
        <v>837</v>
      </c>
      <c r="C1149" s="475" t="s">
        <v>2509</v>
      </c>
      <c r="D1149" s="158" t="s">
        <v>1746</v>
      </c>
      <c r="E1149" s="475" t="s">
        <v>1008</v>
      </c>
      <c r="F1149" s="460">
        <v>43524</v>
      </c>
      <c r="G1149" s="369" t="s">
        <v>1395</v>
      </c>
      <c r="H1149" s="46" t="s">
        <v>13</v>
      </c>
      <c r="I1149" s="108">
        <v>4.8</v>
      </c>
      <c r="J1149" s="108">
        <v>120</v>
      </c>
      <c r="K1149" s="258">
        <v>0</v>
      </c>
      <c r="L1149" s="85" t="s">
        <v>1155</v>
      </c>
      <c r="M1149" s="85" t="s">
        <v>1155</v>
      </c>
      <c r="N1149" s="85" t="s">
        <v>1708</v>
      </c>
      <c r="O1149" s="85" t="s">
        <v>1698</v>
      </c>
      <c r="P1149" s="85" t="s">
        <v>1761</v>
      </c>
      <c r="Q1149" s="85" t="s">
        <v>1703</v>
      </c>
      <c r="R1149" s="475" t="s">
        <v>2503</v>
      </c>
      <c r="S1149" s="82"/>
      <c r="T1149" s="31">
        <f t="shared" si="673"/>
        <v>0</v>
      </c>
      <c r="U1149" s="632"/>
      <c r="V1149" s="632"/>
      <c r="W1149" s="82"/>
      <c r="X1149" s="85">
        <f t="shared" si="674"/>
        <v>0</v>
      </c>
      <c r="Z1149" s="31"/>
      <c r="AA1149" s="85">
        <f t="shared" si="675"/>
        <v>0</v>
      </c>
      <c r="AB1149" s="85"/>
      <c r="AC1149" s="31">
        <f t="shared" si="676"/>
        <v>0</v>
      </c>
      <c r="AD1149" s="31"/>
      <c r="AE1149" s="85"/>
      <c r="AF1149" s="85">
        <f t="shared" si="681"/>
        <v>0</v>
      </c>
      <c r="AG1149" s="31">
        <f t="shared" si="677"/>
        <v>0</v>
      </c>
      <c r="AH1149" s="31"/>
      <c r="AI1149" s="31">
        <f t="shared" si="678"/>
        <v>0</v>
      </c>
      <c r="AJ1149" s="85">
        <f t="shared" si="679"/>
        <v>0</v>
      </c>
      <c r="AK1149" s="85"/>
      <c r="AL1149" s="85"/>
      <c r="AM1149" s="85"/>
      <c r="AN1149" s="85"/>
      <c r="AO1149" s="85"/>
      <c r="AP1149" s="85"/>
      <c r="AQ1149" s="85"/>
      <c r="AR1149" s="85"/>
      <c r="AS1149" s="85"/>
      <c r="AT1149" s="85"/>
      <c r="AU1149" s="85"/>
      <c r="AV1149" s="31"/>
      <c r="AW1149" s="31"/>
    </row>
    <row r="1150" spans="2:49" s="154" customFormat="1" ht="13" outlineLevel="1">
      <c r="B1150" s="479"/>
      <c r="C1150" s="476"/>
      <c r="D1150" s="158" t="s">
        <v>2510</v>
      </c>
      <c r="E1150" s="476"/>
      <c r="F1150" s="461"/>
      <c r="G1150" s="369" t="s">
        <v>1395</v>
      </c>
      <c r="H1150" s="46" t="s">
        <v>13</v>
      </c>
      <c r="I1150" s="108">
        <v>49.8</v>
      </c>
      <c r="J1150" s="108">
        <v>60</v>
      </c>
      <c r="K1150" s="258">
        <v>0</v>
      </c>
      <c r="L1150" s="85" t="s">
        <v>1155</v>
      </c>
      <c r="M1150" s="85" t="s">
        <v>1155</v>
      </c>
      <c r="N1150" s="85" t="s">
        <v>1142</v>
      </c>
      <c r="O1150" s="85" t="s">
        <v>1142</v>
      </c>
      <c r="P1150" s="85" t="s">
        <v>1142</v>
      </c>
      <c r="Q1150" s="85" t="s">
        <v>1695</v>
      </c>
      <c r="R1150" s="476"/>
      <c r="S1150" s="82"/>
      <c r="T1150" s="31">
        <f t="shared" si="673"/>
        <v>0</v>
      </c>
      <c r="U1150" s="633"/>
      <c r="V1150" s="633"/>
      <c r="W1150" s="82"/>
      <c r="X1150" s="85"/>
      <c r="Z1150" s="31"/>
      <c r="AA1150" s="85">
        <f t="shared" si="675"/>
        <v>0</v>
      </c>
      <c r="AB1150" s="85"/>
      <c r="AC1150" s="31">
        <f t="shared" si="676"/>
        <v>0</v>
      </c>
      <c r="AD1150" s="31"/>
      <c r="AE1150" s="85"/>
      <c r="AF1150" s="85">
        <f t="shared" si="681"/>
        <v>0</v>
      </c>
      <c r="AG1150" s="31">
        <f t="shared" si="677"/>
        <v>0</v>
      </c>
      <c r="AH1150" s="31"/>
      <c r="AI1150" s="31">
        <f t="shared" si="678"/>
        <v>0</v>
      </c>
      <c r="AJ1150" s="85">
        <f t="shared" si="679"/>
        <v>0</v>
      </c>
      <c r="AK1150" s="85"/>
      <c r="AL1150" s="85"/>
      <c r="AM1150" s="85"/>
      <c r="AN1150" s="85"/>
      <c r="AO1150" s="85"/>
      <c r="AP1150" s="85"/>
      <c r="AQ1150" s="85"/>
      <c r="AR1150" s="85"/>
      <c r="AS1150" s="85"/>
      <c r="AT1150" s="85"/>
      <c r="AU1150" s="85"/>
      <c r="AV1150" s="31"/>
      <c r="AW1150" s="31"/>
    </row>
    <row r="1151" spans="2:49" s="154" customFormat="1" ht="13" outlineLevel="1">
      <c r="B1151" s="479"/>
      <c r="C1151" s="476"/>
      <c r="D1151" s="158" t="s">
        <v>2491</v>
      </c>
      <c r="E1151" s="476"/>
      <c r="F1151" s="461"/>
      <c r="G1151" s="369" t="s">
        <v>1395</v>
      </c>
      <c r="H1151" s="46" t="s">
        <v>13</v>
      </c>
      <c r="I1151" s="108">
        <v>30</v>
      </c>
      <c r="J1151" s="108">
        <v>30</v>
      </c>
      <c r="K1151" s="258">
        <v>0</v>
      </c>
      <c r="L1151" s="85" t="s">
        <v>1155</v>
      </c>
      <c r="M1151" s="85" t="s">
        <v>1155</v>
      </c>
      <c r="N1151" s="85" t="s">
        <v>1142</v>
      </c>
      <c r="O1151" s="85" t="s">
        <v>1142</v>
      </c>
      <c r="P1151" s="85" t="s">
        <v>1142</v>
      </c>
      <c r="Q1151" s="85" t="s">
        <v>1695</v>
      </c>
      <c r="R1151" s="476"/>
      <c r="S1151" s="82"/>
      <c r="T1151" s="31">
        <f t="shared" si="673"/>
        <v>0</v>
      </c>
      <c r="U1151" s="633"/>
      <c r="V1151" s="633"/>
      <c r="W1151" s="82"/>
      <c r="X1151" s="85"/>
      <c r="Z1151" s="31"/>
      <c r="AA1151" s="85">
        <f t="shared" si="675"/>
        <v>0</v>
      </c>
      <c r="AB1151" s="85"/>
      <c r="AC1151" s="31">
        <f t="shared" si="676"/>
        <v>0</v>
      </c>
      <c r="AD1151" s="31"/>
      <c r="AE1151" s="85"/>
      <c r="AF1151" s="85">
        <f t="shared" si="681"/>
        <v>0</v>
      </c>
      <c r="AG1151" s="31">
        <f t="shared" si="677"/>
        <v>0</v>
      </c>
      <c r="AH1151" s="31"/>
      <c r="AI1151" s="31">
        <f t="shared" si="678"/>
        <v>0</v>
      </c>
      <c r="AJ1151" s="85">
        <f t="shared" si="679"/>
        <v>0</v>
      </c>
      <c r="AK1151" s="85"/>
      <c r="AL1151" s="85"/>
      <c r="AM1151" s="85"/>
      <c r="AN1151" s="85"/>
      <c r="AO1151" s="85"/>
      <c r="AP1151" s="85"/>
      <c r="AQ1151" s="85"/>
      <c r="AR1151" s="85"/>
      <c r="AS1151" s="85"/>
      <c r="AT1151" s="85"/>
      <c r="AU1151" s="85"/>
      <c r="AV1151" s="31"/>
      <c r="AW1151" s="31"/>
    </row>
    <row r="1152" spans="2:49" s="154" customFormat="1" ht="13" outlineLevel="1">
      <c r="B1152" s="479"/>
      <c r="C1152" s="476"/>
      <c r="D1152" s="158" t="s">
        <v>2511</v>
      </c>
      <c r="E1152" s="476"/>
      <c r="F1152" s="461"/>
      <c r="G1152" s="369" t="s">
        <v>1395</v>
      </c>
      <c r="H1152" s="46" t="s">
        <v>24</v>
      </c>
      <c r="I1152" s="108">
        <v>30</v>
      </c>
      <c r="J1152" s="108">
        <v>30</v>
      </c>
      <c r="K1152" s="258">
        <v>0</v>
      </c>
      <c r="L1152" s="85" t="s">
        <v>1155</v>
      </c>
      <c r="M1152" s="85" t="s">
        <v>1155</v>
      </c>
      <c r="N1152" s="85" t="s">
        <v>1142</v>
      </c>
      <c r="O1152" s="85" t="s">
        <v>1142</v>
      </c>
      <c r="P1152" s="85" t="s">
        <v>1142</v>
      </c>
      <c r="Q1152" s="85" t="s">
        <v>1708</v>
      </c>
      <c r="R1152" s="476"/>
      <c r="S1152" s="82"/>
      <c r="T1152" s="31">
        <f t="shared" si="673"/>
        <v>0</v>
      </c>
      <c r="U1152" s="633"/>
      <c r="V1152" s="633"/>
      <c r="W1152" s="82"/>
      <c r="X1152" s="85"/>
      <c r="Z1152" s="31"/>
      <c r="AA1152" s="85">
        <f t="shared" si="675"/>
        <v>0</v>
      </c>
      <c r="AB1152" s="85"/>
      <c r="AC1152" s="31">
        <f t="shared" si="676"/>
        <v>0</v>
      </c>
      <c r="AD1152" s="31"/>
      <c r="AE1152" s="85"/>
      <c r="AF1152" s="85">
        <f t="shared" si="681"/>
        <v>0</v>
      </c>
      <c r="AG1152" s="31">
        <f t="shared" si="677"/>
        <v>0</v>
      </c>
      <c r="AH1152" s="31"/>
      <c r="AI1152" s="31">
        <f t="shared" si="678"/>
        <v>0</v>
      </c>
      <c r="AJ1152" s="85">
        <f t="shared" si="679"/>
        <v>0</v>
      </c>
      <c r="AK1152" s="85"/>
      <c r="AL1152" s="85"/>
      <c r="AM1152" s="85"/>
      <c r="AN1152" s="85"/>
      <c r="AO1152" s="85"/>
      <c r="AP1152" s="85"/>
      <c r="AQ1152" s="85"/>
      <c r="AR1152" s="85"/>
      <c r="AS1152" s="85"/>
      <c r="AT1152" s="85"/>
      <c r="AU1152" s="85"/>
      <c r="AV1152" s="31"/>
      <c r="AW1152" s="31"/>
    </row>
    <row r="1153" spans="2:49" s="154" customFormat="1" ht="13" outlineLevel="1">
      <c r="B1153" s="479"/>
      <c r="C1153" s="476"/>
      <c r="D1153" s="158" t="s">
        <v>2512</v>
      </c>
      <c r="E1153" s="476"/>
      <c r="F1153" s="461"/>
      <c r="G1153" s="369" t="s">
        <v>1395</v>
      </c>
      <c r="H1153" s="46" t="s">
        <v>24</v>
      </c>
      <c r="I1153" s="108">
        <v>30</v>
      </c>
      <c r="J1153" s="108">
        <v>30</v>
      </c>
      <c r="K1153" s="258">
        <v>0</v>
      </c>
      <c r="L1153" s="85" t="s">
        <v>1155</v>
      </c>
      <c r="M1153" s="85" t="s">
        <v>1155</v>
      </c>
      <c r="N1153" s="85" t="s">
        <v>1142</v>
      </c>
      <c r="O1153" s="85" t="s">
        <v>1142</v>
      </c>
      <c r="P1153" s="85" t="s">
        <v>1142</v>
      </c>
      <c r="Q1153" s="85" t="s">
        <v>1708</v>
      </c>
      <c r="R1153" s="476"/>
      <c r="S1153" s="82"/>
      <c r="T1153" s="31">
        <f t="shared" si="673"/>
        <v>0</v>
      </c>
      <c r="U1153" s="633"/>
      <c r="V1153" s="633"/>
      <c r="W1153" s="82"/>
      <c r="X1153" s="85"/>
      <c r="Z1153" s="31"/>
      <c r="AA1153" s="85">
        <f t="shared" si="675"/>
        <v>0</v>
      </c>
      <c r="AB1153" s="85"/>
      <c r="AC1153" s="31">
        <f t="shared" si="676"/>
        <v>0</v>
      </c>
      <c r="AD1153" s="31"/>
      <c r="AE1153" s="85"/>
      <c r="AF1153" s="85">
        <f t="shared" si="681"/>
        <v>0</v>
      </c>
      <c r="AG1153" s="31">
        <f t="shared" si="677"/>
        <v>0</v>
      </c>
      <c r="AH1153" s="31"/>
      <c r="AI1153" s="31">
        <f t="shared" si="678"/>
        <v>0</v>
      </c>
      <c r="AJ1153" s="85">
        <f t="shared" si="679"/>
        <v>0</v>
      </c>
      <c r="AK1153" s="85"/>
      <c r="AL1153" s="85"/>
      <c r="AM1153" s="85"/>
      <c r="AN1153" s="85"/>
      <c r="AO1153" s="85"/>
      <c r="AP1153" s="85"/>
      <c r="AQ1153" s="85"/>
      <c r="AR1153" s="85"/>
      <c r="AS1153" s="85"/>
      <c r="AT1153" s="85"/>
      <c r="AU1153" s="85"/>
      <c r="AV1153" s="31"/>
      <c r="AW1153" s="31"/>
    </row>
    <row r="1154" spans="2:49" s="154" customFormat="1" ht="13" outlineLevel="1">
      <c r="B1154" s="479"/>
      <c r="C1154" s="476"/>
      <c r="D1154" s="158" t="s">
        <v>2513</v>
      </c>
      <c r="E1154" s="476"/>
      <c r="F1154" s="461"/>
      <c r="G1154" s="369" t="s">
        <v>1395</v>
      </c>
      <c r="H1154" s="46" t="s">
        <v>24</v>
      </c>
      <c r="I1154" s="108">
        <v>30</v>
      </c>
      <c r="J1154" s="108">
        <v>30</v>
      </c>
      <c r="K1154" s="258">
        <v>0</v>
      </c>
      <c r="L1154" s="85" t="s">
        <v>1155</v>
      </c>
      <c r="M1154" s="85" t="s">
        <v>1155</v>
      </c>
      <c r="N1154" s="85" t="s">
        <v>1142</v>
      </c>
      <c r="O1154" s="85" t="s">
        <v>1142</v>
      </c>
      <c r="P1154" s="85" t="s">
        <v>1142</v>
      </c>
      <c r="Q1154" s="85" t="s">
        <v>1708</v>
      </c>
      <c r="R1154" s="476"/>
      <c r="S1154" s="82"/>
      <c r="T1154" s="31">
        <f t="shared" si="673"/>
        <v>0</v>
      </c>
      <c r="U1154" s="633"/>
      <c r="V1154" s="633"/>
      <c r="W1154" s="82"/>
      <c r="X1154" s="85"/>
      <c r="Z1154" s="31"/>
      <c r="AA1154" s="85">
        <f t="shared" si="675"/>
        <v>0</v>
      </c>
      <c r="AB1154" s="85"/>
      <c r="AC1154" s="31">
        <f t="shared" si="676"/>
        <v>0</v>
      </c>
      <c r="AD1154" s="31"/>
      <c r="AE1154" s="85"/>
      <c r="AF1154" s="85">
        <f t="shared" si="681"/>
        <v>0</v>
      </c>
      <c r="AG1154" s="31">
        <f t="shared" si="677"/>
        <v>0</v>
      </c>
      <c r="AH1154" s="31"/>
      <c r="AI1154" s="31">
        <f t="shared" si="678"/>
        <v>0</v>
      </c>
      <c r="AJ1154" s="85">
        <f t="shared" si="679"/>
        <v>0</v>
      </c>
      <c r="AK1154" s="85"/>
      <c r="AL1154" s="85"/>
      <c r="AM1154" s="85"/>
      <c r="AN1154" s="85"/>
      <c r="AO1154" s="85"/>
      <c r="AP1154" s="85"/>
      <c r="AQ1154" s="85"/>
      <c r="AR1154" s="85"/>
      <c r="AS1154" s="85"/>
      <c r="AT1154" s="85"/>
      <c r="AU1154" s="85"/>
      <c r="AV1154" s="31"/>
      <c r="AW1154" s="31"/>
    </row>
    <row r="1155" spans="2:49" s="154" customFormat="1" ht="13" outlineLevel="1">
      <c r="B1155" s="479"/>
      <c r="C1155" s="476"/>
      <c r="D1155" s="158" t="s">
        <v>2514</v>
      </c>
      <c r="E1155" s="476"/>
      <c r="F1155" s="461"/>
      <c r="G1155" s="369" t="s">
        <v>1395</v>
      </c>
      <c r="H1155" s="46" t="s">
        <v>24</v>
      </c>
      <c r="I1155" s="108">
        <v>30</v>
      </c>
      <c r="J1155" s="108">
        <v>30</v>
      </c>
      <c r="K1155" s="258">
        <v>0</v>
      </c>
      <c r="L1155" s="85" t="s">
        <v>1155</v>
      </c>
      <c r="M1155" s="85" t="s">
        <v>1155</v>
      </c>
      <c r="N1155" s="85" t="s">
        <v>1142</v>
      </c>
      <c r="O1155" s="85" t="s">
        <v>1142</v>
      </c>
      <c r="P1155" s="85" t="s">
        <v>1142</v>
      </c>
      <c r="Q1155" s="85" t="s">
        <v>1708</v>
      </c>
      <c r="R1155" s="476"/>
      <c r="S1155" s="82"/>
      <c r="T1155" s="31">
        <f t="shared" si="673"/>
        <v>0</v>
      </c>
      <c r="U1155" s="633"/>
      <c r="V1155" s="633"/>
      <c r="W1155" s="82"/>
      <c r="X1155" s="85"/>
      <c r="Z1155" s="31"/>
      <c r="AA1155" s="85">
        <f t="shared" si="675"/>
        <v>0</v>
      </c>
      <c r="AB1155" s="85"/>
      <c r="AC1155" s="31">
        <f t="shared" si="676"/>
        <v>0</v>
      </c>
      <c r="AD1155" s="31"/>
      <c r="AE1155" s="85"/>
      <c r="AF1155" s="85">
        <f t="shared" si="681"/>
        <v>0</v>
      </c>
      <c r="AG1155" s="31">
        <f t="shared" si="677"/>
        <v>0</v>
      </c>
      <c r="AH1155" s="31"/>
      <c r="AI1155" s="31">
        <f t="shared" si="678"/>
        <v>0</v>
      </c>
      <c r="AJ1155" s="85">
        <f t="shared" si="679"/>
        <v>0</v>
      </c>
      <c r="AK1155" s="85"/>
      <c r="AL1155" s="85"/>
      <c r="AM1155" s="85"/>
      <c r="AN1155" s="85"/>
      <c r="AO1155" s="85"/>
      <c r="AP1155" s="85"/>
      <c r="AQ1155" s="85"/>
      <c r="AR1155" s="85"/>
      <c r="AS1155" s="85"/>
      <c r="AT1155" s="85"/>
      <c r="AU1155" s="85"/>
      <c r="AV1155" s="31"/>
      <c r="AW1155" s="31"/>
    </row>
    <row r="1156" spans="2:49" s="154" customFormat="1" ht="13" outlineLevel="1">
      <c r="B1156" s="479"/>
      <c r="C1156" s="476"/>
      <c r="D1156" s="158" t="s">
        <v>2515</v>
      </c>
      <c r="E1156" s="476"/>
      <c r="F1156" s="461"/>
      <c r="G1156" s="369" t="s">
        <v>1395</v>
      </c>
      <c r="H1156" s="46" t="s">
        <v>24</v>
      </c>
      <c r="I1156" s="108">
        <v>30</v>
      </c>
      <c r="J1156" s="108">
        <v>30</v>
      </c>
      <c r="K1156" s="258">
        <v>0</v>
      </c>
      <c r="L1156" s="85" t="s">
        <v>1155</v>
      </c>
      <c r="M1156" s="85" t="s">
        <v>1155</v>
      </c>
      <c r="N1156" s="85" t="s">
        <v>1142</v>
      </c>
      <c r="O1156" s="85" t="s">
        <v>1142</v>
      </c>
      <c r="P1156" s="85" t="s">
        <v>1142</v>
      </c>
      <c r="Q1156" s="85" t="s">
        <v>1708</v>
      </c>
      <c r="R1156" s="476"/>
      <c r="S1156" s="82"/>
      <c r="T1156" s="31">
        <f t="shared" si="673"/>
        <v>0</v>
      </c>
      <c r="U1156" s="633"/>
      <c r="V1156" s="633"/>
      <c r="W1156" s="82"/>
      <c r="X1156" s="85"/>
      <c r="Z1156" s="31"/>
      <c r="AA1156" s="85">
        <f t="shared" si="675"/>
        <v>0</v>
      </c>
      <c r="AB1156" s="85"/>
      <c r="AC1156" s="31">
        <f t="shared" si="676"/>
        <v>0</v>
      </c>
      <c r="AD1156" s="31"/>
      <c r="AE1156" s="85"/>
      <c r="AF1156" s="85">
        <f t="shared" si="681"/>
        <v>0</v>
      </c>
      <c r="AG1156" s="31">
        <f t="shared" si="677"/>
        <v>0</v>
      </c>
      <c r="AH1156" s="31"/>
      <c r="AI1156" s="31">
        <f t="shared" si="678"/>
        <v>0</v>
      </c>
      <c r="AJ1156" s="85">
        <f t="shared" si="679"/>
        <v>0</v>
      </c>
      <c r="AK1156" s="85"/>
      <c r="AL1156" s="85"/>
      <c r="AM1156" s="85"/>
      <c r="AN1156" s="85"/>
      <c r="AO1156" s="85"/>
      <c r="AP1156" s="85"/>
      <c r="AQ1156" s="85"/>
      <c r="AR1156" s="85"/>
      <c r="AS1156" s="85"/>
      <c r="AT1156" s="85"/>
      <c r="AU1156" s="85"/>
      <c r="AV1156" s="31"/>
      <c r="AW1156" s="31"/>
    </row>
    <row r="1157" spans="2:49" s="154" customFormat="1" ht="13" outlineLevel="1">
      <c r="B1157" s="479"/>
      <c r="C1157" s="476"/>
      <c r="D1157" s="158" t="s">
        <v>2516</v>
      </c>
      <c r="E1157" s="476"/>
      <c r="F1157" s="461"/>
      <c r="G1157" s="369" t="s">
        <v>1395</v>
      </c>
      <c r="H1157" s="46" t="s">
        <v>24</v>
      </c>
      <c r="I1157" s="108">
        <v>30</v>
      </c>
      <c r="J1157" s="108">
        <v>30</v>
      </c>
      <c r="K1157" s="258">
        <v>0</v>
      </c>
      <c r="L1157" s="85" t="s">
        <v>1155</v>
      </c>
      <c r="M1157" s="85" t="s">
        <v>1155</v>
      </c>
      <c r="N1157" s="85" t="s">
        <v>1142</v>
      </c>
      <c r="O1157" s="85" t="s">
        <v>1142</v>
      </c>
      <c r="P1157" s="85" t="s">
        <v>1142</v>
      </c>
      <c r="Q1157" s="85" t="s">
        <v>1708</v>
      </c>
      <c r="R1157" s="476"/>
      <c r="S1157" s="82"/>
      <c r="T1157" s="31">
        <f t="shared" si="673"/>
        <v>0</v>
      </c>
      <c r="U1157" s="633"/>
      <c r="V1157" s="633"/>
      <c r="W1157" s="82"/>
      <c r="X1157" s="85"/>
      <c r="Z1157" s="31"/>
      <c r="AA1157" s="85">
        <f t="shared" si="675"/>
        <v>0</v>
      </c>
      <c r="AB1157" s="85"/>
      <c r="AC1157" s="31">
        <f t="shared" si="676"/>
        <v>0</v>
      </c>
      <c r="AD1157" s="31"/>
      <c r="AE1157" s="85"/>
      <c r="AF1157" s="85">
        <f t="shared" si="681"/>
        <v>0</v>
      </c>
      <c r="AG1157" s="31">
        <f t="shared" si="677"/>
        <v>0</v>
      </c>
      <c r="AH1157" s="31"/>
      <c r="AI1157" s="31">
        <f t="shared" si="678"/>
        <v>0</v>
      </c>
      <c r="AJ1157" s="85">
        <f t="shared" si="679"/>
        <v>0</v>
      </c>
      <c r="AK1157" s="85"/>
      <c r="AL1157" s="85"/>
      <c r="AM1157" s="85"/>
      <c r="AN1157" s="85"/>
      <c r="AO1157" s="85"/>
      <c r="AP1157" s="85"/>
      <c r="AQ1157" s="85"/>
      <c r="AR1157" s="85"/>
      <c r="AS1157" s="85"/>
      <c r="AT1157" s="85"/>
      <c r="AU1157" s="85"/>
      <c r="AV1157" s="31"/>
      <c r="AW1157" s="31"/>
    </row>
    <row r="1158" spans="2:49" s="154" customFormat="1" ht="13" outlineLevel="1">
      <c r="B1158" s="480"/>
      <c r="C1158" s="477"/>
      <c r="D1158" s="158" t="s">
        <v>2517</v>
      </c>
      <c r="E1158" s="477"/>
      <c r="F1158" s="462"/>
      <c r="G1158" s="369" t="s">
        <v>1395</v>
      </c>
      <c r="H1158" s="46" t="s">
        <v>24</v>
      </c>
      <c r="I1158" s="108">
        <v>30</v>
      </c>
      <c r="J1158" s="108">
        <v>30</v>
      </c>
      <c r="K1158" s="258">
        <v>0</v>
      </c>
      <c r="L1158" s="85" t="s">
        <v>1155</v>
      </c>
      <c r="M1158" s="85" t="s">
        <v>1155</v>
      </c>
      <c r="N1158" s="85" t="s">
        <v>1142</v>
      </c>
      <c r="O1158" s="85" t="s">
        <v>1142</v>
      </c>
      <c r="P1158" s="85" t="s">
        <v>1142</v>
      </c>
      <c r="Q1158" s="85" t="s">
        <v>1708</v>
      </c>
      <c r="R1158" s="477"/>
      <c r="S1158" s="82"/>
      <c r="T1158" s="31">
        <f t="shared" si="673"/>
        <v>0</v>
      </c>
      <c r="U1158" s="634"/>
      <c r="V1158" s="634"/>
      <c r="W1158" s="82"/>
      <c r="X1158" s="85"/>
      <c r="Z1158" s="31"/>
      <c r="AA1158" s="85">
        <f t="shared" si="675"/>
        <v>0</v>
      </c>
      <c r="AB1158" s="85"/>
      <c r="AC1158" s="31">
        <f t="shared" si="676"/>
        <v>0</v>
      </c>
      <c r="AD1158" s="31"/>
      <c r="AE1158" s="85"/>
      <c r="AF1158" s="85">
        <f t="shared" si="681"/>
        <v>0</v>
      </c>
      <c r="AG1158" s="31">
        <f t="shared" si="677"/>
        <v>0</v>
      </c>
      <c r="AH1158" s="31"/>
      <c r="AI1158" s="31">
        <f t="shared" si="678"/>
        <v>0</v>
      </c>
      <c r="AJ1158" s="85">
        <f t="shared" si="679"/>
        <v>0</v>
      </c>
      <c r="AK1158" s="85"/>
      <c r="AL1158" s="85"/>
      <c r="AM1158" s="85"/>
      <c r="AN1158" s="85"/>
      <c r="AO1158" s="85"/>
      <c r="AP1158" s="85"/>
      <c r="AQ1158" s="85"/>
      <c r="AR1158" s="85"/>
      <c r="AS1158" s="85"/>
      <c r="AT1158" s="85"/>
      <c r="AU1158" s="85"/>
      <c r="AV1158" s="31"/>
      <c r="AW1158" s="31"/>
    </row>
    <row r="1159" spans="2:49" s="154" customFormat="1" ht="13" outlineLevel="1">
      <c r="B1159" s="478" t="s">
        <v>838</v>
      </c>
      <c r="C1159" s="475" t="s">
        <v>1025</v>
      </c>
      <c r="D1159" s="158" t="s">
        <v>1746</v>
      </c>
      <c r="E1159" s="475" t="s">
        <v>1008</v>
      </c>
      <c r="F1159" s="460">
        <v>43524</v>
      </c>
      <c r="G1159" s="369" t="s">
        <v>1395</v>
      </c>
      <c r="H1159" s="46" t="s">
        <v>24</v>
      </c>
      <c r="I1159" s="108">
        <v>4.8</v>
      </c>
      <c r="J1159" s="108">
        <v>0</v>
      </c>
      <c r="K1159" s="258">
        <v>0</v>
      </c>
      <c r="L1159" s="85" t="s">
        <v>1155</v>
      </c>
      <c r="M1159" s="85" t="s">
        <v>1155</v>
      </c>
      <c r="N1159" s="85" t="s">
        <v>1708</v>
      </c>
      <c r="O1159" s="85" t="s">
        <v>1698</v>
      </c>
      <c r="P1159" s="85" t="s">
        <v>1761</v>
      </c>
      <c r="Q1159" s="85" t="s">
        <v>1703</v>
      </c>
      <c r="R1159" s="475" t="s">
        <v>2503</v>
      </c>
      <c r="S1159" s="82"/>
      <c r="T1159" s="31">
        <f t="shared" si="673"/>
        <v>0</v>
      </c>
      <c r="U1159" s="632"/>
      <c r="V1159" s="632"/>
      <c r="W1159" s="82"/>
      <c r="X1159" s="85">
        <f t="shared" si="674"/>
        <v>0</v>
      </c>
      <c r="Z1159" s="31"/>
      <c r="AA1159" s="85">
        <f t="shared" si="675"/>
        <v>0</v>
      </c>
      <c r="AB1159" s="85"/>
      <c r="AC1159" s="31">
        <f t="shared" si="676"/>
        <v>0</v>
      </c>
      <c r="AD1159" s="31"/>
      <c r="AE1159" s="85"/>
      <c r="AF1159" s="85">
        <f t="shared" si="681"/>
        <v>0</v>
      </c>
      <c r="AG1159" s="31">
        <f t="shared" si="677"/>
        <v>0</v>
      </c>
      <c r="AH1159" s="31"/>
      <c r="AI1159" s="31">
        <f t="shared" si="678"/>
        <v>0</v>
      </c>
      <c r="AJ1159" s="85">
        <f t="shared" si="679"/>
        <v>0</v>
      </c>
      <c r="AK1159" s="85"/>
      <c r="AL1159" s="85"/>
      <c r="AM1159" s="85"/>
      <c r="AN1159" s="85"/>
      <c r="AO1159" s="85"/>
      <c r="AP1159" s="85"/>
      <c r="AQ1159" s="85"/>
      <c r="AR1159" s="85"/>
      <c r="AS1159" s="85"/>
      <c r="AT1159" s="85"/>
      <c r="AU1159" s="85"/>
      <c r="AV1159" s="31"/>
      <c r="AW1159" s="31"/>
    </row>
    <row r="1160" spans="2:49" s="154" customFormat="1" ht="13" outlineLevel="1">
      <c r="B1160" s="479"/>
      <c r="C1160" s="476"/>
      <c r="D1160" s="158" t="s">
        <v>1865</v>
      </c>
      <c r="E1160" s="476"/>
      <c r="F1160" s="461"/>
      <c r="G1160" s="369" t="s">
        <v>1395</v>
      </c>
      <c r="H1160" s="46" t="s">
        <v>24</v>
      </c>
      <c r="I1160" s="108">
        <v>4.8</v>
      </c>
      <c r="J1160" s="108">
        <v>0</v>
      </c>
      <c r="K1160" s="258">
        <v>0</v>
      </c>
      <c r="L1160" s="85" t="s">
        <v>1155</v>
      </c>
      <c r="M1160" s="85" t="s">
        <v>1155</v>
      </c>
      <c r="N1160" s="85" t="s">
        <v>1142</v>
      </c>
      <c r="O1160" s="85" t="s">
        <v>1142</v>
      </c>
      <c r="P1160" s="85" t="s">
        <v>1142</v>
      </c>
      <c r="Q1160" s="85" t="s">
        <v>1695</v>
      </c>
      <c r="R1160" s="476"/>
      <c r="S1160" s="82"/>
      <c r="T1160" s="31">
        <f t="shared" si="673"/>
        <v>0</v>
      </c>
      <c r="U1160" s="633"/>
      <c r="V1160" s="633"/>
      <c r="W1160" s="82"/>
      <c r="X1160" s="85"/>
      <c r="Z1160" s="31"/>
      <c r="AA1160" s="85">
        <f t="shared" si="675"/>
        <v>0</v>
      </c>
      <c r="AB1160" s="85"/>
      <c r="AC1160" s="31">
        <f t="shared" si="676"/>
        <v>0</v>
      </c>
      <c r="AD1160" s="31"/>
      <c r="AE1160" s="85"/>
      <c r="AF1160" s="85">
        <f t="shared" si="681"/>
        <v>0</v>
      </c>
      <c r="AG1160" s="31">
        <f t="shared" si="677"/>
        <v>0</v>
      </c>
      <c r="AH1160" s="31"/>
      <c r="AI1160" s="31">
        <f t="shared" si="678"/>
        <v>0</v>
      </c>
      <c r="AJ1160" s="85">
        <f t="shared" si="679"/>
        <v>0</v>
      </c>
      <c r="AK1160" s="85"/>
      <c r="AL1160" s="85"/>
      <c r="AM1160" s="85"/>
      <c r="AN1160" s="85"/>
      <c r="AO1160" s="85"/>
      <c r="AP1160" s="85"/>
      <c r="AQ1160" s="85"/>
      <c r="AR1160" s="85"/>
      <c r="AS1160" s="85"/>
      <c r="AT1160" s="85"/>
      <c r="AU1160" s="85"/>
      <c r="AV1160" s="31"/>
      <c r="AW1160" s="31"/>
    </row>
    <row r="1161" spans="2:49" s="154" customFormat="1" ht="13" outlineLevel="1">
      <c r="B1161" s="479"/>
      <c r="C1161" s="476"/>
      <c r="D1161" s="158" t="s">
        <v>2494</v>
      </c>
      <c r="E1161" s="476"/>
      <c r="F1161" s="461"/>
      <c r="G1161" s="369" t="s">
        <v>1395</v>
      </c>
      <c r="H1161" s="46" t="s">
        <v>24</v>
      </c>
      <c r="I1161" s="108">
        <v>30</v>
      </c>
      <c r="J1161" s="108">
        <v>0</v>
      </c>
      <c r="K1161" s="258">
        <v>0</v>
      </c>
      <c r="L1161" s="85" t="s">
        <v>1155</v>
      </c>
      <c r="M1161" s="85" t="s">
        <v>1155</v>
      </c>
      <c r="N1161" s="85" t="s">
        <v>1142</v>
      </c>
      <c r="O1161" s="85" t="s">
        <v>1142</v>
      </c>
      <c r="P1161" s="85" t="s">
        <v>1142</v>
      </c>
      <c r="Q1161" s="85" t="s">
        <v>1695</v>
      </c>
      <c r="R1161" s="476"/>
      <c r="S1161" s="82"/>
      <c r="T1161" s="31">
        <f t="shared" si="673"/>
        <v>0</v>
      </c>
      <c r="U1161" s="633"/>
      <c r="V1161" s="633"/>
      <c r="W1161" s="82"/>
      <c r="X1161" s="85"/>
      <c r="Z1161" s="31"/>
      <c r="AA1161" s="85">
        <f t="shared" si="675"/>
        <v>0</v>
      </c>
      <c r="AB1161" s="85"/>
      <c r="AC1161" s="31">
        <f t="shared" si="676"/>
        <v>0</v>
      </c>
      <c r="AD1161" s="31"/>
      <c r="AE1161" s="85"/>
      <c r="AF1161" s="85">
        <f t="shared" si="681"/>
        <v>0</v>
      </c>
      <c r="AG1161" s="31">
        <f t="shared" si="677"/>
        <v>0</v>
      </c>
      <c r="AH1161" s="31"/>
      <c r="AI1161" s="31">
        <f t="shared" si="678"/>
        <v>0</v>
      </c>
      <c r="AJ1161" s="85">
        <f t="shared" si="679"/>
        <v>0</v>
      </c>
      <c r="AK1161" s="85"/>
      <c r="AL1161" s="85"/>
      <c r="AM1161" s="85"/>
      <c r="AN1161" s="85"/>
      <c r="AO1161" s="85"/>
      <c r="AP1161" s="85"/>
      <c r="AQ1161" s="85"/>
      <c r="AR1161" s="85"/>
      <c r="AS1161" s="85"/>
      <c r="AT1161" s="85"/>
      <c r="AU1161" s="85"/>
      <c r="AV1161" s="31"/>
      <c r="AW1161" s="31"/>
    </row>
    <row r="1162" spans="2:49" s="154" customFormat="1" ht="13" outlineLevel="1">
      <c r="B1162" s="479"/>
      <c r="C1162" s="476"/>
      <c r="D1162" s="158" t="s">
        <v>2462</v>
      </c>
      <c r="E1162" s="476"/>
      <c r="F1162" s="461"/>
      <c r="G1162" s="369" t="s">
        <v>1395</v>
      </c>
      <c r="H1162" s="46" t="s">
        <v>24</v>
      </c>
      <c r="I1162" s="108">
        <v>30</v>
      </c>
      <c r="J1162" s="108">
        <v>0</v>
      </c>
      <c r="K1162" s="258">
        <v>0</v>
      </c>
      <c r="L1162" s="85" t="s">
        <v>1155</v>
      </c>
      <c r="M1162" s="85" t="s">
        <v>1155</v>
      </c>
      <c r="N1162" s="85" t="s">
        <v>1142</v>
      </c>
      <c r="O1162" s="85" t="s">
        <v>1142</v>
      </c>
      <c r="P1162" s="85" t="s">
        <v>1142</v>
      </c>
      <c r="Q1162" s="85" t="s">
        <v>1695</v>
      </c>
      <c r="R1162" s="476"/>
      <c r="S1162" s="82"/>
      <c r="T1162" s="31">
        <f t="shared" si="673"/>
        <v>0</v>
      </c>
      <c r="U1162" s="633"/>
      <c r="V1162" s="633"/>
      <c r="W1162" s="82"/>
      <c r="X1162" s="85"/>
      <c r="Z1162" s="31"/>
      <c r="AA1162" s="85">
        <f t="shared" si="675"/>
        <v>0</v>
      </c>
      <c r="AB1162" s="85"/>
      <c r="AC1162" s="31">
        <f t="shared" si="676"/>
        <v>0</v>
      </c>
      <c r="AD1162" s="31"/>
      <c r="AE1162" s="85"/>
      <c r="AF1162" s="85">
        <f t="shared" si="681"/>
        <v>0</v>
      </c>
      <c r="AG1162" s="31">
        <f t="shared" si="677"/>
        <v>0</v>
      </c>
      <c r="AH1162" s="31"/>
      <c r="AI1162" s="31">
        <f t="shared" si="678"/>
        <v>0</v>
      </c>
      <c r="AJ1162" s="85">
        <f t="shared" si="679"/>
        <v>0</v>
      </c>
      <c r="AK1162" s="85"/>
      <c r="AL1162" s="85"/>
      <c r="AM1162" s="85"/>
      <c r="AN1162" s="85"/>
      <c r="AO1162" s="85"/>
      <c r="AP1162" s="85"/>
      <c r="AQ1162" s="85"/>
      <c r="AR1162" s="85"/>
      <c r="AS1162" s="85"/>
      <c r="AT1162" s="85"/>
      <c r="AU1162" s="85"/>
      <c r="AV1162" s="31"/>
      <c r="AW1162" s="31"/>
    </row>
    <row r="1163" spans="2:49" s="154" customFormat="1" ht="13" outlineLevel="1">
      <c r="B1163" s="479"/>
      <c r="C1163" s="476"/>
      <c r="D1163" s="158" t="s">
        <v>2495</v>
      </c>
      <c r="E1163" s="476"/>
      <c r="F1163" s="461"/>
      <c r="G1163" s="369" t="s">
        <v>1395</v>
      </c>
      <c r="H1163" s="46" t="s">
        <v>24</v>
      </c>
      <c r="I1163" s="108">
        <v>4.8</v>
      </c>
      <c r="J1163" s="108">
        <v>600</v>
      </c>
      <c r="K1163" s="258">
        <v>0</v>
      </c>
      <c r="L1163" s="85" t="s">
        <v>1155</v>
      </c>
      <c r="M1163" s="85" t="s">
        <v>1155</v>
      </c>
      <c r="N1163" s="85" t="s">
        <v>1142</v>
      </c>
      <c r="O1163" s="85" t="s">
        <v>1142</v>
      </c>
      <c r="P1163" s="85" t="s">
        <v>1142</v>
      </c>
      <c r="Q1163" s="85" t="s">
        <v>1708</v>
      </c>
      <c r="R1163" s="476"/>
      <c r="S1163" s="82"/>
      <c r="T1163" s="31">
        <f t="shared" si="673"/>
        <v>0</v>
      </c>
      <c r="U1163" s="633"/>
      <c r="V1163" s="633"/>
      <c r="W1163" s="82"/>
      <c r="X1163" s="85"/>
      <c r="Z1163" s="31"/>
      <c r="AA1163" s="85">
        <f t="shared" si="675"/>
        <v>0</v>
      </c>
      <c r="AB1163" s="85"/>
      <c r="AC1163" s="31">
        <f t="shared" si="676"/>
        <v>0</v>
      </c>
      <c r="AD1163" s="31"/>
      <c r="AE1163" s="85"/>
      <c r="AF1163" s="85">
        <f t="shared" si="681"/>
        <v>0</v>
      </c>
      <c r="AG1163" s="31">
        <f t="shared" si="677"/>
        <v>0</v>
      </c>
      <c r="AH1163" s="31"/>
      <c r="AI1163" s="31">
        <f t="shared" si="678"/>
        <v>0</v>
      </c>
      <c r="AJ1163" s="85">
        <f t="shared" si="679"/>
        <v>0</v>
      </c>
      <c r="AK1163" s="85"/>
      <c r="AL1163" s="85"/>
      <c r="AM1163" s="85"/>
      <c r="AN1163" s="85"/>
      <c r="AO1163" s="85"/>
      <c r="AP1163" s="85"/>
      <c r="AQ1163" s="85"/>
      <c r="AR1163" s="85"/>
      <c r="AS1163" s="85"/>
      <c r="AT1163" s="85"/>
      <c r="AU1163" s="85"/>
      <c r="AV1163" s="31"/>
      <c r="AW1163" s="31"/>
    </row>
    <row r="1164" spans="2:49" s="154" customFormat="1" ht="13" outlineLevel="1">
      <c r="B1164" s="480"/>
      <c r="C1164" s="477"/>
      <c r="D1164" s="158" t="s">
        <v>2496</v>
      </c>
      <c r="E1164" s="477"/>
      <c r="F1164" s="462"/>
      <c r="G1164" s="369" t="s">
        <v>1395</v>
      </c>
      <c r="H1164" s="46" t="s">
        <v>24</v>
      </c>
      <c r="I1164" s="108">
        <v>4.8</v>
      </c>
      <c r="J1164" s="108">
        <v>0</v>
      </c>
      <c r="K1164" s="258">
        <v>0</v>
      </c>
      <c r="L1164" s="85" t="s">
        <v>1155</v>
      </c>
      <c r="M1164" s="85" t="s">
        <v>1155</v>
      </c>
      <c r="N1164" s="85" t="s">
        <v>1142</v>
      </c>
      <c r="O1164" s="85" t="s">
        <v>1142</v>
      </c>
      <c r="P1164" s="85" t="s">
        <v>1142</v>
      </c>
      <c r="Q1164" s="85" t="s">
        <v>1695</v>
      </c>
      <c r="R1164" s="477"/>
      <c r="S1164" s="82"/>
      <c r="T1164" s="31">
        <f t="shared" si="673"/>
        <v>0</v>
      </c>
      <c r="U1164" s="634"/>
      <c r="V1164" s="634"/>
      <c r="W1164" s="82"/>
      <c r="X1164" s="85"/>
      <c r="Z1164" s="31"/>
      <c r="AA1164" s="85">
        <f t="shared" si="675"/>
        <v>0</v>
      </c>
      <c r="AB1164" s="85"/>
      <c r="AC1164" s="31">
        <f t="shared" si="676"/>
        <v>0</v>
      </c>
      <c r="AD1164" s="31"/>
      <c r="AE1164" s="85"/>
      <c r="AF1164" s="85">
        <f t="shared" si="681"/>
        <v>0</v>
      </c>
      <c r="AG1164" s="31">
        <f t="shared" si="677"/>
        <v>0</v>
      </c>
      <c r="AH1164" s="31"/>
      <c r="AI1164" s="31">
        <f t="shared" si="678"/>
        <v>0</v>
      </c>
      <c r="AJ1164" s="85">
        <f t="shared" si="679"/>
        <v>0</v>
      </c>
      <c r="AK1164" s="85"/>
      <c r="AL1164" s="85"/>
      <c r="AM1164" s="85"/>
      <c r="AN1164" s="85"/>
      <c r="AO1164" s="85"/>
      <c r="AP1164" s="85"/>
      <c r="AQ1164" s="85"/>
      <c r="AR1164" s="85"/>
      <c r="AS1164" s="85"/>
      <c r="AT1164" s="85"/>
      <c r="AU1164" s="85"/>
      <c r="AV1164" s="31"/>
      <c r="AW1164" s="31"/>
    </row>
    <row r="1165" spans="2:49" s="154" customFormat="1" ht="13" outlineLevel="1">
      <c r="B1165" s="478" t="s">
        <v>1023</v>
      </c>
      <c r="C1165" s="475" t="s">
        <v>2518</v>
      </c>
      <c r="D1165" s="158" t="s">
        <v>2468</v>
      </c>
      <c r="E1165" s="475" t="s">
        <v>998</v>
      </c>
      <c r="F1165" s="460">
        <v>43524</v>
      </c>
      <c r="G1165" s="369" t="s">
        <v>1395</v>
      </c>
      <c r="H1165" s="46" t="s">
        <v>13</v>
      </c>
      <c r="I1165" s="108">
        <v>4.8</v>
      </c>
      <c r="J1165" s="108">
        <v>0</v>
      </c>
      <c r="K1165" s="258">
        <v>0</v>
      </c>
      <c r="L1165" s="85" t="s">
        <v>1155</v>
      </c>
      <c r="M1165" s="85" t="s">
        <v>1155</v>
      </c>
      <c r="N1165" s="85" t="s">
        <v>1708</v>
      </c>
      <c r="O1165" s="85" t="s">
        <v>1698</v>
      </c>
      <c r="P1165" s="85" t="s">
        <v>1761</v>
      </c>
      <c r="Q1165" s="85" t="s">
        <v>1703</v>
      </c>
      <c r="R1165" s="475" t="s">
        <v>2503</v>
      </c>
      <c r="S1165" s="82"/>
      <c r="T1165" s="31">
        <f t="shared" si="673"/>
        <v>0</v>
      </c>
      <c r="U1165" s="632"/>
      <c r="V1165" s="632"/>
      <c r="W1165" s="82"/>
      <c r="X1165" s="85">
        <f t="shared" si="674"/>
        <v>0</v>
      </c>
      <c r="Z1165" s="31"/>
      <c r="AA1165" s="85">
        <f t="shared" si="675"/>
        <v>0</v>
      </c>
      <c r="AB1165" s="85"/>
      <c r="AC1165" s="31">
        <f t="shared" si="676"/>
        <v>0</v>
      </c>
      <c r="AD1165" s="31"/>
      <c r="AE1165" s="85"/>
      <c r="AF1165" s="85">
        <f t="shared" si="681"/>
        <v>0</v>
      </c>
      <c r="AG1165" s="31">
        <f t="shared" si="677"/>
        <v>0</v>
      </c>
      <c r="AH1165" s="31"/>
      <c r="AI1165" s="31">
        <f t="shared" si="678"/>
        <v>0</v>
      </c>
      <c r="AJ1165" s="85">
        <f t="shared" si="679"/>
        <v>0</v>
      </c>
      <c r="AK1165" s="85"/>
      <c r="AL1165" s="85"/>
      <c r="AM1165" s="85"/>
      <c r="AN1165" s="85"/>
      <c r="AO1165" s="85"/>
      <c r="AP1165" s="85"/>
      <c r="AQ1165" s="85"/>
      <c r="AR1165" s="85"/>
      <c r="AS1165" s="85"/>
      <c r="AT1165" s="85"/>
      <c r="AU1165" s="85"/>
      <c r="AV1165" s="31"/>
      <c r="AW1165" s="31"/>
    </row>
    <row r="1166" spans="2:49" s="154" customFormat="1" ht="13" outlineLevel="1">
      <c r="B1166" s="479"/>
      <c r="C1166" s="476"/>
      <c r="D1166" s="158" t="s">
        <v>1746</v>
      </c>
      <c r="E1166" s="476"/>
      <c r="F1166" s="461"/>
      <c r="G1166" s="369" t="s">
        <v>1395</v>
      </c>
      <c r="H1166" s="46" t="s">
        <v>13</v>
      </c>
      <c r="I1166" s="108">
        <v>15</v>
      </c>
      <c r="J1166" s="108">
        <v>0</v>
      </c>
      <c r="K1166" s="258">
        <v>0</v>
      </c>
      <c r="L1166" s="85" t="s">
        <v>1155</v>
      </c>
      <c r="M1166" s="85" t="s">
        <v>1155</v>
      </c>
      <c r="N1166" s="85" t="s">
        <v>1142</v>
      </c>
      <c r="O1166" s="85" t="s">
        <v>1142</v>
      </c>
      <c r="P1166" s="85" t="s">
        <v>1142</v>
      </c>
      <c r="Q1166" s="85" t="s">
        <v>1695</v>
      </c>
      <c r="R1166" s="476"/>
      <c r="S1166" s="82"/>
      <c r="T1166" s="31">
        <f t="shared" si="673"/>
        <v>0</v>
      </c>
      <c r="U1166" s="633"/>
      <c r="V1166" s="633"/>
      <c r="W1166" s="82"/>
      <c r="X1166" s="85"/>
      <c r="Z1166" s="31"/>
      <c r="AA1166" s="85">
        <f t="shared" si="675"/>
        <v>0</v>
      </c>
      <c r="AB1166" s="85"/>
      <c r="AC1166" s="31">
        <f t="shared" si="676"/>
        <v>0</v>
      </c>
      <c r="AD1166" s="31"/>
      <c r="AE1166" s="85"/>
      <c r="AF1166" s="85">
        <f t="shared" si="681"/>
        <v>0</v>
      </c>
      <c r="AG1166" s="31">
        <f t="shared" si="677"/>
        <v>0</v>
      </c>
      <c r="AH1166" s="31"/>
      <c r="AI1166" s="31">
        <f t="shared" si="678"/>
        <v>0</v>
      </c>
      <c r="AJ1166" s="85">
        <f t="shared" si="679"/>
        <v>0</v>
      </c>
      <c r="AK1166" s="85"/>
      <c r="AL1166" s="85"/>
      <c r="AM1166" s="85"/>
      <c r="AN1166" s="85"/>
      <c r="AO1166" s="85"/>
      <c r="AP1166" s="85"/>
      <c r="AQ1166" s="85"/>
      <c r="AR1166" s="85"/>
      <c r="AS1166" s="85"/>
      <c r="AT1166" s="85"/>
      <c r="AU1166" s="85"/>
      <c r="AV1166" s="31"/>
      <c r="AW1166" s="31"/>
    </row>
    <row r="1167" spans="2:49" s="154" customFormat="1" ht="13" outlineLevel="1">
      <c r="B1167" s="479"/>
      <c r="C1167" s="476"/>
      <c r="D1167" s="158" t="s">
        <v>2498</v>
      </c>
      <c r="E1167" s="476"/>
      <c r="F1167" s="461"/>
      <c r="G1167" s="369" t="s">
        <v>1395</v>
      </c>
      <c r="H1167" s="46" t="s">
        <v>13</v>
      </c>
      <c r="I1167" s="108">
        <v>4.8</v>
      </c>
      <c r="J1167" s="108">
        <v>480</v>
      </c>
      <c r="K1167" s="258">
        <v>0</v>
      </c>
      <c r="L1167" s="85" t="s">
        <v>1155</v>
      </c>
      <c r="M1167" s="85" t="s">
        <v>1155</v>
      </c>
      <c r="N1167" s="85" t="s">
        <v>1142</v>
      </c>
      <c r="O1167" s="85" t="s">
        <v>1142</v>
      </c>
      <c r="P1167" s="85" t="s">
        <v>1142</v>
      </c>
      <c r="Q1167" s="85" t="s">
        <v>1708</v>
      </c>
      <c r="R1167" s="476"/>
      <c r="S1167" s="82"/>
      <c r="T1167" s="31">
        <f t="shared" si="673"/>
        <v>0</v>
      </c>
      <c r="U1167" s="633"/>
      <c r="V1167" s="633"/>
      <c r="W1167" s="82"/>
      <c r="X1167" s="85"/>
      <c r="Z1167" s="31"/>
      <c r="AA1167" s="85">
        <f t="shared" si="675"/>
        <v>0</v>
      </c>
      <c r="AB1167" s="85"/>
      <c r="AC1167" s="31">
        <f t="shared" si="676"/>
        <v>0</v>
      </c>
      <c r="AD1167" s="31"/>
      <c r="AE1167" s="85"/>
      <c r="AF1167" s="85">
        <f t="shared" si="681"/>
        <v>0</v>
      </c>
      <c r="AG1167" s="31">
        <f t="shared" si="677"/>
        <v>0</v>
      </c>
      <c r="AH1167" s="31"/>
      <c r="AI1167" s="31">
        <f t="shared" si="678"/>
        <v>0</v>
      </c>
      <c r="AJ1167" s="85">
        <f t="shared" si="679"/>
        <v>0</v>
      </c>
      <c r="AK1167" s="85"/>
      <c r="AL1167" s="85"/>
      <c r="AM1167" s="85"/>
      <c r="AN1167" s="85"/>
      <c r="AO1167" s="85"/>
      <c r="AP1167" s="85"/>
      <c r="AQ1167" s="85"/>
      <c r="AR1167" s="85"/>
      <c r="AS1167" s="85"/>
      <c r="AT1167" s="85"/>
      <c r="AU1167" s="85"/>
      <c r="AV1167" s="31"/>
      <c r="AW1167" s="31"/>
    </row>
    <row r="1168" spans="2:49" s="154" customFormat="1" ht="13" outlineLevel="1">
      <c r="B1168" s="479"/>
      <c r="C1168" s="476"/>
      <c r="D1168" s="158" t="s">
        <v>2499</v>
      </c>
      <c r="E1168" s="476"/>
      <c r="F1168" s="461"/>
      <c r="G1168" s="369" t="s">
        <v>1395</v>
      </c>
      <c r="H1168" s="46" t="s">
        <v>13</v>
      </c>
      <c r="I1168" s="108">
        <v>15</v>
      </c>
      <c r="J1168" s="108">
        <v>90</v>
      </c>
      <c r="K1168" s="258">
        <v>0</v>
      </c>
      <c r="L1168" s="85" t="s">
        <v>1155</v>
      </c>
      <c r="M1168" s="85" t="s">
        <v>1155</v>
      </c>
      <c r="N1168" s="85" t="s">
        <v>1142</v>
      </c>
      <c r="O1168" s="85" t="s">
        <v>1142</v>
      </c>
      <c r="P1168" s="85" t="s">
        <v>1142</v>
      </c>
      <c r="Q1168" s="85" t="s">
        <v>1708</v>
      </c>
      <c r="R1168" s="476"/>
      <c r="S1168" s="82"/>
      <c r="T1168" s="31">
        <f t="shared" si="673"/>
        <v>0</v>
      </c>
      <c r="U1168" s="633"/>
      <c r="V1168" s="633"/>
      <c r="W1168" s="82"/>
      <c r="X1168" s="85"/>
      <c r="Z1168" s="31"/>
      <c r="AA1168" s="85">
        <f t="shared" si="675"/>
        <v>0</v>
      </c>
      <c r="AB1168" s="85"/>
      <c r="AC1168" s="31">
        <f t="shared" si="676"/>
        <v>0</v>
      </c>
      <c r="AD1168" s="31"/>
      <c r="AE1168" s="85"/>
      <c r="AF1168" s="85">
        <f t="shared" si="681"/>
        <v>0</v>
      </c>
      <c r="AG1168" s="31">
        <f t="shared" si="677"/>
        <v>0</v>
      </c>
      <c r="AH1168" s="31"/>
      <c r="AI1168" s="31">
        <f t="shared" si="678"/>
        <v>0</v>
      </c>
      <c r="AJ1168" s="85">
        <f t="shared" si="679"/>
        <v>0</v>
      </c>
      <c r="AK1168" s="85"/>
      <c r="AL1168" s="85"/>
      <c r="AM1168" s="85"/>
      <c r="AN1168" s="85"/>
      <c r="AO1168" s="85"/>
      <c r="AP1168" s="85"/>
      <c r="AQ1168" s="85"/>
      <c r="AR1168" s="85"/>
      <c r="AS1168" s="85"/>
      <c r="AT1168" s="85"/>
      <c r="AU1168" s="85"/>
      <c r="AV1168" s="31"/>
      <c r="AW1168" s="31"/>
    </row>
    <row r="1169" spans="2:49" s="154" customFormat="1" ht="13" outlineLevel="1">
      <c r="B1169" s="480"/>
      <c r="C1169" s="477"/>
      <c r="D1169" s="158" t="s">
        <v>2500</v>
      </c>
      <c r="E1169" s="477"/>
      <c r="F1169" s="462"/>
      <c r="G1169" s="369" t="s">
        <v>1395</v>
      </c>
      <c r="H1169" s="46" t="s">
        <v>13</v>
      </c>
      <c r="I1169" s="108">
        <v>4.8</v>
      </c>
      <c r="J1169" s="108">
        <v>2160</v>
      </c>
      <c r="K1169" s="258">
        <v>0</v>
      </c>
      <c r="L1169" s="85" t="s">
        <v>1155</v>
      </c>
      <c r="M1169" s="85" t="s">
        <v>1155</v>
      </c>
      <c r="N1169" s="85" t="s">
        <v>1142</v>
      </c>
      <c r="O1169" s="85" t="s">
        <v>1142</v>
      </c>
      <c r="P1169" s="85" t="s">
        <v>1142</v>
      </c>
      <c r="Q1169" s="85" t="s">
        <v>1695</v>
      </c>
      <c r="R1169" s="477"/>
      <c r="S1169" s="82"/>
      <c r="T1169" s="31">
        <f t="shared" si="673"/>
        <v>0</v>
      </c>
      <c r="U1169" s="634"/>
      <c r="V1169" s="634"/>
      <c r="W1169" s="82"/>
      <c r="X1169" s="85"/>
      <c r="Z1169" s="31"/>
      <c r="AA1169" s="85">
        <f t="shared" si="675"/>
        <v>0</v>
      </c>
      <c r="AB1169" s="85"/>
      <c r="AC1169" s="31">
        <f t="shared" si="676"/>
        <v>0</v>
      </c>
      <c r="AD1169" s="31"/>
      <c r="AE1169" s="85"/>
      <c r="AF1169" s="85">
        <f t="shared" si="681"/>
        <v>0</v>
      </c>
      <c r="AG1169" s="31">
        <f t="shared" si="677"/>
        <v>0</v>
      </c>
      <c r="AH1169" s="31"/>
      <c r="AI1169" s="31">
        <f t="shared" si="678"/>
        <v>0</v>
      </c>
      <c r="AJ1169" s="85">
        <f t="shared" si="679"/>
        <v>0</v>
      </c>
      <c r="AK1169" s="85"/>
      <c r="AL1169" s="85"/>
      <c r="AM1169" s="85"/>
      <c r="AN1169" s="85"/>
      <c r="AO1169" s="85"/>
      <c r="AP1169" s="85"/>
      <c r="AQ1169" s="85"/>
      <c r="AR1169" s="85"/>
      <c r="AS1169" s="85"/>
      <c r="AT1169" s="85"/>
      <c r="AU1169" s="85"/>
      <c r="AV1169" s="31"/>
      <c r="AW1169" s="31"/>
    </row>
    <row r="1170" spans="2:49" s="154" customFormat="1" ht="13">
      <c r="B1170" s="484" t="s">
        <v>2519</v>
      </c>
      <c r="C1170" s="485"/>
      <c r="D1170" s="485"/>
      <c r="E1170" s="486"/>
      <c r="F1170" s="99"/>
      <c r="G1170" s="99" t="s">
        <v>7</v>
      </c>
      <c r="H1170" s="101"/>
      <c r="I1170" s="101">
        <f>I1171/60</f>
        <v>23.663333333333334</v>
      </c>
      <c r="J1170" s="101">
        <f>J1171/60</f>
        <v>129.50333333333333</v>
      </c>
      <c r="K1170" s="259">
        <f>K1171/60</f>
        <v>0</v>
      </c>
      <c r="L1170" s="166"/>
      <c r="M1170" s="166"/>
      <c r="N1170" s="166"/>
      <c r="O1170" s="166"/>
      <c r="P1170" s="166"/>
      <c r="Q1170" s="166"/>
      <c r="R1170" s="102"/>
      <c r="S1170" s="166"/>
      <c r="T1170" s="101">
        <f>T1171/60</f>
        <v>0</v>
      </c>
      <c r="U1170" s="102"/>
      <c r="V1170" s="166"/>
      <c r="W1170" s="166"/>
      <c r="X1170" s="101">
        <f>X1171/60</f>
        <v>0</v>
      </c>
      <c r="Z1170" s="101"/>
      <c r="AA1170" s="101">
        <f>AA1171/60</f>
        <v>0</v>
      </c>
      <c r="AB1170" s="101"/>
      <c r="AC1170" s="101">
        <f>AC1171/60</f>
        <v>0</v>
      </c>
      <c r="AD1170" s="101"/>
      <c r="AE1170" s="101"/>
      <c r="AF1170" s="101"/>
      <c r="AG1170" s="101">
        <f>AG1171/60</f>
        <v>0</v>
      </c>
      <c r="AH1170" s="101"/>
      <c r="AI1170" s="101"/>
      <c r="AJ1170" s="101">
        <f>AJ1171/60</f>
        <v>0</v>
      </c>
      <c r="AK1170" s="166"/>
      <c r="AL1170" s="101"/>
      <c r="AM1170" s="166"/>
      <c r="AN1170" s="166"/>
      <c r="AO1170" s="166"/>
      <c r="AP1170" s="166"/>
      <c r="AQ1170" s="166"/>
      <c r="AR1170" s="166"/>
      <c r="AS1170" s="166"/>
      <c r="AT1170" s="166"/>
      <c r="AU1170" s="166"/>
      <c r="AV1170" s="101"/>
      <c r="AW1170" s="101">
        <f>AW1171/60</f>
        <v>0</v>
      </c>
    </row>
    <row r="1171" spans="2:49" s="154" customFormat="1" ht="13">
      <c r="B1171" s="487"/>
      <c r="C1171" s="488"/>
      <c r="D1171" s="488"/>
      <c r="E1171" s="489"/>
      <c r="F1171" s="103"/>
      <c r="G1171" s="103" t="s">
        <v>8</v>
      </c>
      <c r="H1171" s="105"/>
      <c r="I1171" s="105">
        <f>SUMIF(G1172:G1223,"DQA",$I1172:$I1223)</f>
        <v>1419.8</v>
      </c>
      <c r="J1171" s="105">
        <f>SUMIF(G1172:G1223,"DQA",$J1172:$J1223)</f>
        <v>7770.2</v>
      </c>
      <c r="K1171" s="260">
        <f>SUM(K1172:K1223)</f>
        <v>0</v>
      </c>
      <c r="L1171" s="166"/>
      <c r="M1171" s="166"/>
      <c r="N1171" s="166"/>
      <c r="O1171" s="166"/>
      <c r="P1171" s="166"/>
      <c r="Q1171" s="166"/>
      <c r="R1171" s="102"/>
      <c r="S1171" s="166"/>
      <c r="T1171" s="105">
        <f>SUM(T1172:T1223)</f>
        <v>0</v>
      </c>
      <c r="U1171" s="102"/>
      <c r="V1171" s="166"/>
      <c r="W1171" s="166"/>
      <c r="X1171" s="105">
        <f>SUM(X1172:X1223)</f>
        <v>0</v>
      </c>
      <c r="Z1171" s="101"/>
      <c r="AA1171" s="105">
        <f>SUM(AA1172:AA1223)</f>
        <v>0</v>
      </c>
      <c r="AB1171" s="101"/>
      <c r="AC1171" s="105">
        <f>SUM(AC1172:AC1223)</f>
        <v>0</v>
      </c>
      <c r="AD1171" s="101"/>
      <c r="AE1171" s="101"/>
      <c r="AF1171" s="101"/>
      <c r="AG1171" s="105">
        <f>SUM(AG1172:AG1223)</f>
        <v>0</v>
      </c>
      <c r="AH1171" s="101"/>
      <c r="AI1171" s="101"/>
      <c r="AJ1171" s="105">
        <f>SUM(AJ1172:AJ1223)</f>
        <v>0</v>
      </c>
      <c r="AK1171" s="166"/>
      <c r="AL1171" s="101"/>
      <c r="AM1171" s="166"/>
      <c r="AN1171" s="166"/>
      <c r="AO1171" s="166"/>
      <c r="AP1171" s="166"/>
      <c r="AQ1171" s="166"/>
      <c r="AR1171" s="166"/>
      <c r="AS1171" s="166"/>
      <c r="AT1171" s="166"/>
      <c r="AU1171" s="166"/>
      <c r="AV1171" s="101"/>
      <c r="AW1171" s="105">
        <f>SUM(AW1172:AW1223)</f>
        <v>0</v>
      </c>
    </row>
    <row r="1172" spans="2:49" s="154" customFormat="1" ht="13" outlineLevel="1">
      <c r="B1172" s="478" t="s">
        <v>2520</v>
      </c>
      <c r="C1172" s="475" t="s">
        <v>2521</v>
      </c>
      <c r="D1172" s="25" t="s">
        <v>1746</v>
      </c>
      <c r="E1172" s="475" t="s">
        <v>2522</v>
      </c>
      <c r="F1172" s="460">
        <v>43524</v>
      </c>
      <c r="G1172" s="369" t="s">
        <v>1955</v>
      </c>
      <c r="H1172" s="46" t="s">
        <v>13</v>
      </c>
      <c r="I1172" s="108">
        <v>5</v>
      </c>
      <c r="J1172" s="108">
        <v>5</v>
      </c>
      <c r="K1172" s="108">
        <v>0</v>
      </c>
      <c r="L1172" s="85" t="s">
        <v>1703</v>
      </c>
      <c r="M1172" s="85" t="s">
        <v>1155</v>
      </c>
      <c r="N1172" s="85" t="s">
        <v>1142</v>
      </c>
      <c r="O1172" s="85" t="s">
        <v>1142</v>
      </c>
      <c r="P1172" s="85" t="s">
        <v>1155</v>
      </c>
      <c r="Q1172" s="85" t="s">
        <v>1155</v>
      </c>
      <c r="R1172" s="475" t="s">
        <v>1283</v>
      </c>
      <c r="S1172" s="80"/>
      <c r="T1172" s="31">
        <f>SUMIF(S1172,"Y",I1172)</f>
        <v>0</v>
      </c>
      <c r="U1172" s="632"/>
      <c r="V1172" s="632"/>
      <c r="W1172" s="80"/>
      <c r="X1172" s="85">
        <f t="shared" ref="X1172:X1223" si="682">T1172*W1172</f>
        <v>0</v>
      </c>
      <c r="Z1172" s="31"/>
      <c r="AA1172" s="85">
        <f t="shared" ref="AA1172:AA1223" si="683">SUMIF(Z1172,"Y",K1172)*W1172</f>
        <v>0</v>
      </c>
      <c r="AB1172" s="85"/>
      <c r="AC1172" s="31">
        <f t="shared" ref="AC1172:AC1223" si="684">(I1172-AA1172)*COUNTIF(AK1172:AT1172,"L")</f>
        <v>0</v>
      </c>
      <c r="AD1172" s="31"/>
      <c r="AE1172" s="85"/>
      <c r="AF1172" s="85">
        <f>IFERROR(COUNTIF(AK943:AT943,"S")/(COUNTIF(AK943:AT943,"V")+COUNTIF(AK943:AT943,"S")),0)</f>
        <v>0</v>
      </c>
      <c r="AG1172" s="31">
        <f t="shared" ref="AG1172:AG1223" si="685">(X1172-AA1172-AC1172)*AF1172</f>
        <v>0</v>
      </c>
      <c r="AH1172" s="31"/>
      <c r="AI1172" s="31">
        <f t="shared" ref="AI1172:AI1223" si="686">COUNTIF(AK1172:AT1172,"V")</f>
        <v>0</v>
      </c>
      <c r="AJ1172" s="85">
        <f t="shared" ref="AJ1172:AJ1223" si="687">X1172-AA1172-AC1172-AG1172</f>
        <v>0</v>
      </c>
      <c r="AK1172" s="85"/>
      <c r="AL1172" s="85"/>
      <c r="AM1172" s="85"/>
      <c r="AN1172" s="85"/>
      <c r="AO1172" s="85"/>
      <c r="AP1172" s="85"/>
      <c r="AQ1172" s="85"/>
      <c r="AR1172" s="85"/>
      <c r="AS1172" s="85"/>
      <c r="AT1172" s="85"/>
      <c r="AU1172" s="85"/>
      <c r="AV1172" s="31"/>
      <c r="AW1172" s="31"/>
    </row>
    <row r="1173" spans="2:49" s="154" customFormat="1" ht="13" outlineLevel="1">
      <c r="B1173" s="479"/>
      <c r="C1173" s="476"/>
      <c r="D1173" s="25" t="s">
        <v>2444</v>
      </c>
      <c r="E1173" s="476"/>
      <c r="F1173" s="461"/>
      <c r="G1173" s="369" t="s">
        <v>1395</v>
      </c>
      <c r="H1173" s="46" t="s">
        <v>13</v>
      </c>
      <c r="I1173" s="108">
        <v>10</v>
      </c>
      <c r="J1173" s="108">
        <v>10</v>
      </c>
      <c r="K1173" s="108">
        <v>0</v>
      </c>
      <c r="L1173" s="85" t="s">
        <v>1695</v>
      </c>
      <c r="M1173" s="85" t="s">
        <v>1691</v>
      </c>
      <c r="N1173" s="85" t="s">
        <v>1761</v>
      </c>
      <c r="O1173" s="85" t="s">
        <v>1693</v>
      </c>
      <c r="P1173" s="85" t="s">
        <v>1155</v>
      </c>
      <c r="Q1173" s="85" t="s">
        <v>1155</v>
      </c>
      <c r="R1173" s="476"/>
      <c r="S1173" s="80"/>
      <c r="T1173" s="31">
        <f t="shared" ref="T1173:T1223" si="688">SUMIF(S1173,"Y",I1173)</f>
        <v>0</v>
      </c>
      <c r="U1173" s="633"/>
      <c r="V1173" s="633"/>
      <c r="W1173" s="80"/>
      <c r="X1173" s="85">
        <f t="shared" si="682"/>
        <v>0</v>
      </c>
      <c r="Z1173" s="31"/>
      <c r="AA1173" s="85">
        <f t="shared" si="683"/>
        <v>0</v>
      </c>
      <c r="AB1173" s="85"/>
      <c r="AC1173" s="31">
        <f t="shared" si="684"/>
        <v>0</v>
      </c>
      <c r="AD1173" s="31"/>
      <c r="AE1173" s="85"/>
      <c r="AF1173" s="85">
        <f>IFERROR(COUNTIF(AK944:AT944,"S")/(COUNTIF(AK944:AT944,"V")+COUNTIF(AK944:AT944,"S")),0)</f>
        <v>0</v>
      </c>
      <c r="AG1173" s="31">
        <f t="shared" si="685"/>
        <v>0</v>
      </c>
      <c r="AH1173" s="31"/>
      <c r="AI1173" s="31">
        <f t="shared" si="686"/>
        <v>0</v>
      </c>
      <c r="AJ1173" s="85">
        <f t="shared" si="687"/>
        <v>0</v>
      </c>
      <c r="AK1173" s="85"/>
      <c r="AL1173" s="85"/>
      <c r="AM1173" s="85"/>
      <c r="AN1173" s="85"/>
      <c r="AO1173" s="85"/>
      <c r="AP1173" s="85"/>
      <c r="AQ1173" s="85"/>
      <c r="AR1173" s="85"/>
      <c r="AS1173" s="85"/>
      <c r="AT1173" s="85"/>
      <c r="AU1173" s="85"/>
      <c r="AV1173" s="31"/>
      <c r="AW1173" s="31"/>
    </row>
    <row r="1174" spans="2:49" s="154" customFormat="1" ht="13" outlineLevel="1">
      <c r="B1174" s="479"/>
      <c r="C1174" s="476"/>
      <c r="D1174" s="25" t="s">
        <v>2445</v>
      </c>
      <c r="E1174" s="476"/>
      <c r="F1174" s="461"/>
      <c r="G1174" s="369" t="s">
        <v>1395</v>
      </c>
      <c r="H1174" s="46" t="s">
        <v>24</v>
      </c>
      <c r="I1174" s="108">
        <v>10</v>
      </c>
      <c r="J1174" s="108">
        <v>10</v>
      </c>
      <c r="K1174" s="108">
        <v>0</v>
      </c>
      <c r="L1174" s="85" t="s">
        <v>1695</v>
      </c>
      <c r="M1174" s="85" t="s">
        <v>1691</v>
      </c>
      <c r="N1174" s="85" t="s">
        <v>1761</v>
      </c>
      <c r="O1174" s="85" t="s">
        <v>1693</v>
      </c>
      <c r="P1174" s="85" t="s">
        <v>1155</v>
      </c>
      <c r="Q1174" s="85" t="s">
        <v>1142</v>
      </c>
      <c r="R1174" s="476"/>
      <c r="S1174" s="80"/>
      <c r="T1174" s="31">
        <f t="shared" si="688"/>
        <v>0</v>
      </c>
      <c r="U1174" s="633"/>
      <c r="V1174" s="633"/>
      <c r="W1174" s="80"/>
      <c r="X1174" s="85">
        <f t="shared" si="682"/>
        <v>0</v>
      </c>
      <c r="Z1174" s="31"/>
      <c r="AA1174" s="85">
        <f t="shared" si="683"/>
        <v>0</v>
      </c>
      <c r="AB1174" s="85"/>
      <c r="AC1174" s="31">
        <f t="shared" si="684"/>
        <v>0</v>
      </c>
      <c r="AD1174" s="31"/>
      <c r="AE1174" s="85"/>
      <c r="AF1174" s="85">
        <f>IFERROR(COUNTIF(AK945:AT945,"S")/(COUNTIF(AK945:AT945,"V")+COUNTIF(AK945:AT945,"S")),0)</f>
        <v>0</v>
      </c>
      <c r="AG1174" s="31">
        <f t="shared" si="685"/>
        <v>0</v>
      </c>
      <c r="AH1174" s="31"/>
      <c r="AI1174" s="31">
        <f t="shared" si="686"/>
        <v>0</v>
      </c>
      <c r="AJ1174" s="85">
        <f t="shared" si="687"/>
        <v>0</v>
      </c>
      <c r="AK1174" s="85"/>
      <c r="AL1174" s="85"/>
      <c r="AM1174" s="85"/>
      <c r="AN1174" s="85"/>
      <c r="AO1174" s="85"/>
      <c r="AP1174" s="85"/>
      <c r="AQ1174" s="85"/>
      <c r="AR1174" s="85"/>
      <c r="AS1174" s="85"/>
      <c r="AT1174" s="85"/>
      <c r="AU1174" s="85"/>
      <c r="AV1174" s="31"/>
      <c r="AW1174" s="31"/>
    </row>
    <row r="1175" spans="2:49" s="154" customFormat="1" ht="13" outlineLevel="1">
      <c r="B1175" s="480"/>
      <c r="C1175" s="477"/>
      <c r="D1175" s="25" t="s">
        <v>2446</v>
      </c>
      <c r="E1175" s="477"/>
      <c r="F1175" s="462"/>
      <c r="G1175" s="369" t="s">
        <v>1395</v>
      </c>
      <c r="H1175" s="46" t="s">
        <v>24</v>
      </c>
      <c r="I1175" s="108">
        <v>20</v>
      </c>
      <c r="J1175" s="108">
        <v>20</v>
      </c>
      <c r="K1175" s="108">
        <v>0</v>
      </c>
      <c r="L1175" s="85" t="s">
        <v>1695</v>
      </c>
      <c r="M1175" s="85" t="s">
        <v>1691</v>
      </c>
      <c r="N1175" s="85" t="s">
        <v>1761</v>
      </c>
      <c r="O1175" s="85" t="s">
        <v>1693</v>
      </c>
      <c r="P1175" s="85" t="s">
        <v>1155</v>
      </c>
      <c r="Q1175" s="85" t="s">
        <v>1155</v>
      </c>
      <c r="R1175" s="477"/>
      <c r="S1175" s="80"/>
      <c r="T1175" s="31">
        <f t="shared" si="688"/>
        <v>0</v>
      </c>
      <c r="U1175" s="634"/>
      <c r="V1175" s="634"/>
      <c r="W1175" s="80"/>
      <c r="X1175" s="85">
        <f t="shared" si="682"/>
        <v>0</v>
      </c>
      <c r="Z1175" s="31"/>
      <c r="AA1175" s="85">
        <f t="shared" si="683"/>
        <v>0</v>
      </c>
      <c r="AB1175" s="85"/>
      <c r="AC1175" s="31">
        <f t="shared" si="684"/>
        <v>0</v>
      </c>
      <c r="AD1175" s="31"/>
      <c r="AE1175" s="85"/>
      <c r="AF1175" s="85">
        <f t="shared" ref="AF1175:AF1197" si="689">IFERROR(COUNTIF(AK967:AT967,"S")/(COUNTIF(AK967:AT967,"V")+COUNTIF(AK967:AT967,"S")),0)</f>
        <v>0</v>
      </c>
      <c r="AG1175" s="31">
        <f t="shared" si="685"/>
        <v>0</v>
      </c>
      <c r="AH1175" s="31"/>
      <c r="AI1175" s="31">
        <f t="shared" si="686"/>
        <v>0</v>
      </c>
      <c r="AJ1175" s="85">
        <f t="shared" si="687"/>
        <v>0</v>
      </c>
      <c r="AK1175" s="85"/>
      <c r="AL1175" s="85"/>
      <c r="AM1175" s="85"/>
      <c r="AN1175" s="85"/>
      <c r="AO1175" s="85"/>
      <c r="AP1175" s="85"/>
      <c r="AQ1175" s="85"/>
      <c r="AR1175" s="85"/>
      <c r="AS1175" s="85"/>
      <c r="AT1175" s="85"/>
      <c r="AU1175" s="85"/>
      <c r="AV1175" s="31"/>
      <c r="AW1175" s="31"/>
    </row>
    <row r="1176" spans="2:49" s="154" customFormat="1" ht="13" outlineLevel="1">
      <c r="B1176" s="478" t="s">
        <v>1029</v>
      </c>
      <c r="C1176" s="475" t="s">
        <v>2523</v>
      </c>
      <c r="D1176" s="25" t="s">
        <v>1746</v>
      </c>
      <c r="E1176" s="475" t="s">
        <v>2524</v>
      </c>
      <c r="F1176" s="460">
        <v>43524</v>
      </c>
      <c r="G1176" s="369" t="s">
        <v>1395</v>
      </c>
      <c r="H1176" s="46" t="s">
        <v>13</v>
      </c>
      <c r="I1176" s="108">
        <v>5</v>
      </c>
      <c r="J1176" s="108">
        <v>5</v>
      </c>
      <c r="K1176" s="108">
        <v>0</v>
      </c>
      <c r="L1176" s="85" t="s">
        <v>1703</v>
      </c>
      <c r="M1176" s="85" t="s">
        <v>1155</v>
      </c>
      <c r="N1176" s="85" t="s">
        <v>1142</v>
      </c>
      <c r="O1176" s="85" t="s">
        <v>1142</v>
      </c>
      <c r="P1176" s="85" t="s">
        <v>1142</v>
      </c>
      <c r="Q1176" s="85" t="s">
        <v>1155</v>
      </c>
      <c r="R1176" s="475" t="s">
        <v>1283</v>
      </c>
      <c r="S1176" s="80"/>
      <c r="T1176" s="31">
        <f t="shared" si="688"/>
        <v>0</v>
      </c>
      <c r="U1176" s="632"/>
      <c r="V1176" s="632"/>
      <c r="W1176" s="80"/>
      <c r="X1176" s="85">
        <f t="shared" si="682"/>
        <v>0</v>
      </c>
      <c r="Z1176" s="31"/>
      <c r="AA1176" s="85">
        <f t="shared" si="683"/>
        <v>0</v>
      </c>
      <c r="AB1176" s="85"/>
      <c r="AC1176" s="31">
        <f t="shared" si="684"/>
        <v>0</v>
      </c>
      <c r="AD1176" s="31"/>
      <c r="AE1176" s="85"/>
      <c r="AF1176" s="85">
        <f t="shared" si="689"/>
        <v>0</v>
      </c>
      <c r="AG1176" s="31">
        <f t="shared" si="685"/>
        <v>0</v>
      </c>
      <c r="AH1176" s="31"/>
      <c r="AI1176" s="31">
        <f t="shared" si="686"/>
        <v>0</v>
      </c>
      <c r="AJ1176" s="85">
        <f t="shared" si="687"/>
        <v>0</v>
      </c>
      <c r="AK1176" s="85"/>
      <c r="AL1176" s="85"/>
      <c r="AM1176" s="85"/>
      <c r="AN1176" s="85"/>
      <c r="AO1176" s="85"/>
      <c r="AP1176" s="85"/>
      <c r="AQ1176" s="85"/>
      <c r="AR1176" s="85"/>
      <c r="AS1176" s="85"/>
      <c r="AT1176" s="85"/>
      <c r="AU1176" s="85"/>
      <c r="AV1176" s="31"/>
      <c r="AW1176" s="31"/>
    </row>
    <row r="1177" spans="2:49" s="154" customFormat="1" ht="13" outlineLevel="1">
      <c r="B1177" s="479"/>
      <c r="C1177" s="476"/>
      <c r="D1177" s="25" t="s">
        <v>2482</v>
      </c>
      <c r="E1177" s="476"/>
      <c r="F1177" s="461"/>
      <c r="G1177" s="369" t="s">
        <v>1395</v>
      </c>
      <c r="H1177" s="46" t="s">
        <v>13</v>
      </c>
      <c r="I1177" s="108">
        <v>10</v>
      </c>
      <c r="J1177" s="108">
        <v>10</v>
      </c>
      <c r="K1177" s="108">
        <v>0</v>
      </c>
      <c r="L1177" s="85" t="s">
        <v>1695</v>
      </c>
      <c r="M1177" s="85" t="s">
        <v>1691</v>
      </c>
      <c r="N1177" s="85" t="s">
        <v>1761</v>
      </c>
      <c r="O1177" s="85" t="s">
        <v>1693</v>
      </c>
      <c r="P1177" s="85" t="s">
        <v>1142</v>
      </c>
      <c r="Q1177" s="85" t="s">
        <v>1155</v>
      </c>
      <c r="R1177" s="476"/>
      <c r="S1177" s="80"/>
      <c r="T1177" s="31">
        <f t="shared" si="688"/>
        <v>0</v>
      </c>
      <c r="U1177" s="633"/>
      <c r="V1177" s="633"/>
      <c r="W1177" s="80"/>
      <c r="X1177" s="85">
        <f t="shared" si="682"/>
        <v>0</v>
      </c>
      <c r="Z1177" s="31"/>
      <c r="AA1177" s="85">
        <f t="shared" si="683"/>
        <v>0</v>
      </c>
      <c r="AB1177" s="85"/>
      <c r="AC1177" s="31">
        <f t="shared" si="684"/>
        <v>0</v>
      </c>
      <c r="AD1177" s="31"/>
      <c r="AE1177" s="85"/>
      <c r="AF1177" s="85">
        <f t="shared" si="689"/>
        <v>0</v>
      </c>
      <c r="AG1177" s="31">
        <f t="shared" si="685"/>
        <v>0</v>
      </c>
      <c r="AH1177" s="31"/>
      <c r="AI1177" s="31">
        <f t="shared" si="686"/>
        <v>0</v>
      </c>
      <c r="AJ1177" s="85">
        <f t="shared" si="687"/>
        <v>0</v>
      </c>
      <c r="AK1177" s="85"/>
      <c r="AL1177" s="85"/>
      <c r="AM1177" s="85"/>
      <c r="AN1177" s="85"/>
      <c r="AO1177" s="85"/>
      <c r="AP1177" s="85"/>
      <c r="AQ1177" s="85"/>
      <c r="AR1177" s="85"/>
      <c r="AS1177" s="85"/>
      <c r="AT1177" s="85"/>
      <c r="AU1177" s="85"/>
      <c r="AV1177" s="31"/>
      <c r="AW1177" s="31"/>
    </row>
    <row r="1178" spans="2:49" s="154" customFormat="1" ht="13" outlineLevel="1">
      <c r="B1178" s="479"/>
      <c r="C1178" s="476"/>
      <c r="D1178" s="25" t="s">
        <v>2483</v>
      </c>
      <c r="E1178" s="476"/>
      <c r="F1178" s="461"/>
      <c r="G1178" s="369" t="s">
        <v>1395</v>
      </c>
      <c r="H1178" s="46" t="s">
        <v>24</v>
      </c>
      <c r="I1178" s="108">
        <v>20</v>
      </c>
      <c r="J1178" s="108">
        <v>20</v>
      </c>
      <c r="K1178" s="108">
        <v>0</v>
      </c>
      <c r="L1178" s="85" t="s">
        <v>1695</v>
      </c>
      <c r="M1178" s="85" t="s">
        <v>1691</v>
      </c>
      <c r="N1178" s="85" t="s">
        <v>1761</v>
      </c>
      <c r="O1178" s="85" t="s">
        <v>1693</v>
      </c>
      <c r="P1178" s="85" t="s">
        <v>1142</v>
      </c>
      <c r="Q1178" s="85" t="s">
        <v>1155</v>
      </c>
      <c r="R1178" s="476"/>
      <c r="S1178" s="80"/>
      <c r="T1178" s="31">
        <f t="shared" si="688"/>
        <v>0</v>
      </c>
      <c r="U1178" s="633"/>
      <c r="V1178" s="633"/>
      <c r="W1178" s="80"/>
      <c r="X1178" s="85">
        <f t="shared" si="682"/>
        <v>0</v>
      </c>
      <c r="Z1178" s="31"/>
      <c r="AA1178" s="85">
        <f t="shared" si="683"/>
        <v>0</v>
      </c>
      <c r="AB1178" s="85"/>
      <c r="AC1178" s="31">
        <f t="shared" si="684"/>
        <v>0</v>
      </c>
      <c r="AD1178" s="31"/>
      <c r="AE1178" s="85"/>
      <c r="AF1178" s="85">
        <f t="shared" si="689"/>
        <v>0</v>
      </c>
      <c r="AG1178" s="31">
        <f t="shared" si="685"/>
        <v>0</v>
      </c>
      <c r="AH1178" s="31"/>
      <c r="AI1178" s="31">
        <f t="shared" si="686"/>
        <v>0</v>
      </c>
      <c r="AJ1178" s="85">
        <f t="shared" si="687"/>
        <v>0</v>
      </c>
      <c r="AK1178" s="85"/>
      <c r="AL1178" s="85"/>
      <c r="AM1178" s="85"/>
      <c r="AN1178" s="85"/>
      <c r="AO1178" s="85"/>
      <c r="AP1178" s="85"/>
      <c r="AQ1178" s="85"/>
      <c r="AR1178" s="85"/>
      <c r="AS1178" s="85"/>
      <c r="AT1178" s="85"/>
      <c r="AU1178" s="85"/>
      <c r="AV1178" s="31"/>
      <c r="AW1178" s="31"/>
    </row>
    <row r="1179" spans="2:49" s="154" customFormat="1" ht="13" outlineLevel="1">
      <c r="B1179" s="480"/>
      <c r="C1179" s="477"/>
      <c r="D1179" s="25" t="s">
        <v>454</v>
      </c>
      <c r="E1179" s="477"/>
      <c r="F1179" s="462"/>
      <c r="G1179" s="369" t="s">
        <v>1395</v>
      </c>
      <c r="H1179" s="46" t="s">
        <v>24</v>
      </c>
      <c r="I1179" s="108">
        <v>90</v>
      </c>
      <c r="J1179" s="108">
        <v>90</v>
      </c>
      <c r="K1179" s="108">
        <v>0</v>
      </c>
      <c r="L1179" s="85" t="s">
        <v>1695</v>
      </c>
      <c r="M1179" s="85" t="s">
        <v>1691</v>
      </c>
      <c r="N1179" s="85" t="s">
        <v>1761</v>
      </c>
      <c r="O1179" s="85" t="s">
        <v>1693</v>
      </c>
      <c r="P1179" s="85" t="s">
        <v>1142</v>
      </c>
      <c r="Q1179" s="85" t="s">
        <v>1142</v>
      </c>
      <c r="R1179" s="477"/>
      <c r="S1179" s="80"/>
      <c r="T1179" s="31">
        <f t="shared" si="688"/>
        <v>0</v>
      </c>
      <c r="U1179" s="634"/>
      <c r="V1179" s="634"/>
      <c r="W1179" s="80"/>
      <c r="X1179" s="85">
        <f t="shared" si="682"/>
        <v>0</v>
      </c>
      <c r="Z1179" s="31"/>
      <c r="AA1179" s="85">
        <f t="shared" si="683"/>
        <v>0</v>
      </c>
      <c r="AB1179" s="85"/>
      <c r="AC1179" s="31">
        <f t="shared" si="684"/>
        <v>0</v>
      </c>
      <c r="AD1179" s="31"/>
      <c r="AE1179" s="85"/>
      <c r="AF1179" s="85">
        <f t="shared" si="689"/>
        <v>0</v>
      </c>
      <c r="AG1179" s="31">
        <f t="shared" si="685"/>
        <v>0</v>
      </c>
      <c r="AH1179" s="31"/>
      <c r="AI1179" s="31">
        <f t="shared" si="686"/>
        <v>0</v>
      </c>
      <c r="AJ1179" s="85">
        <f t="shared" si="687"/>
        <v>0</v>
      </c>
      <c r="AK1179" s="85"/>
      <c r="AL1179" s="85"/>
      <c r="AM1179" s="85"/>
      <c r="AN1179" s="85"/>
      <c r="AO1179" s="85"/>
      <c r="AP1179" s="85"/>
      <c r="AQ1179" s="85"/>
      <c r="AR1179" s="85"/>
      <c r="AS1179" s="85"/>
      <c r="AT1179" s="85"/>
      <c r="AU1179" s="85"/>
      <c r="AV1179" s="31"/>
      <c r="AW1179" s="31"/>
    </row>
    <row r="1180" spans="2:49" s="154" customFormat="1" ht="13" outlineLevel="1">
      <c r="B1180" s="478" t="s">
        <v>1030</v>
      </c>
      <c r="C1180" s="475" t="s">
        <v>2525</v>
      </c>
      <c r="D1180" s="49" t="s">
        <v>2526</v>
      </c>
      <c r="E1180" s="475" t="s">
        <v>2524</v>
      </c>
      <c r="F1180" s="460">
        <v>43524</v>
      </c>
      <c r="G1180" s="369" t="s">
        <v>1395</v>
      </c>
      <c r="H1180" s="46" t="s">
        <v>13</v>
      </c>
      <c r="I1180" s="108">
        <v>15</v>
      </c>
      <c r="J1180" s="108">
        <v>0</v>
      </c>
      <c r="K1180" s="108">
        <v>0</v>
      </c>
      <c r="L1180" s="85" t="s">
        <v>1703</v>
      </c>
      <c r="M1180" s="85" t="s">
        <v>1155</v>
      </c>
      <c r="N1180" s="85" t="s">
        <v>1142</v>
      </c>
      <c r="O1180" s="85" t="s">
        <v>1142</v>
      </c>
      <c r="P1180" s="85" t="s">
        <v>1155</v>
      </c>
      <c r="Q1180" s="85" t="s">
        <v>1155</v>
      </c>
      <c r="R1180" s="475" t="s">
        <v>1283</v>
      </c>
      <c r="S1180" s="80"/>
      <c r="T1180" s="31">
        <f t="shared" si="688"/>
        <v>0</v>
      </c>
      <c r="U1180" s="632"/>
      <c r="V1180" s="632"/>
      <c r="W1180" s="80"/>
      <c r="X1180" s="85">
        <f t="shared" si="682"/>
        <v>0</v>
      </c>
      <c r="Z1180" s="31"/>
      <c r="AA1180" s="85">
        <f t="shared" si="683"/>
        <v>0</v>
      </c>
      <c r="AB1180" s="85"/>
      <c r="AC1180" s="31">
        <f t="shared" si="684"/>
        <v>0</v>
      </c>
      <c r="AD1180" s="31"/>
      <c r="AE1180" s="85"/>
      <c r="AF1180" s="85">
        <f t="shared" si="689"/>
        <v>0</v>
      </c>
      <c r="AG1180" s="31">
        <f t="shared" si="685"/>
        <v>0</v>
      </c>
      <c r="AH1180" s="31"/>
      <c r="AI1180" s="31">
        <f t="shared" si="686"/>
        <v>0</v>
      </c>
      <c r="AJ1180" s="85">
        <f t="shared" si="687"/>
        <v>0</v>
      </c>
      <c r="AK1180" s="85"/>
      <c r="AL1180" s="85"/>
      <c r="AM1180" s="85"/>
      <c r="AN1180" s="85"/>
      <c r="AO1180" s="85"/>
      <c r="AP1180" s="85"/>
      <c r="AQ1180" s="85"/>
      <c r="AR1180" s="85"/>
      <c r="AS1180" s="85"/>
      <c r="AT1180" s="85"/>
      <c r="AU1180" s="85"/>
      <c r="AV1180" s="31"/>
      <c r="AW1180" s="31"/>
    </row>
    <row r="1181" spans="2:49" s="154" customFormat="1" ht="13" outlineLevel="1">
      <c r="B1181" s="479"/>
      <c r="C1181" s="476"/>
      <c r="D1181" s="25" t="s">
        <v>2425</v>
      </c>
      <c r="E1181" s="476"/>
      <c r="F1181" s="461"/>
      <c r="G1181" s="369" t="s">
        <v>1395</v>
      </c>
      <c r="H1181" s="46" t="s">
        <v>13</v>
      </c>
      <c r="I1181" s="108">
        <v>80</v>
      </c>
      <c r="J1181" s="108">
        <v>0</v>
      </c>
      <c r="K1181" s="108">
        <v>0</v>
      </c>
      <c r="L1181" s="85" t="s">
        <v>1695</v>
      </c>
      <c r="M1181" s="85" t="s">
        <v>1691</v>
      </c>
      <c r="N1181" s="85" t="s">
        <v>1761</v>
      </c>
      <c r="O1181" s="85" t="s">
        <v>1693</v>
      </c>
      <c r="P1181" s="85" t="s">
        <v>1155</v>
      </c>
      <c r="Q1181" s="85" t="s">
        <v>1155</v>
      </c>
      <c r="R1181" s="476"/>
      <c r="S1181" s="80"/>
      <c r="T1181" s="31">
        <f t="shared" si="688"/>
        <v>0</v>
      </c>
      <c r="U1181" s="633"/>
      <c r="V1181" s="633"/>
      <c r="W1181" s="80"/>
      <c r="X1181" s="85">
        <f t="shared" si="682"/>
        <v>0</v>
      </c>
      <c r="Z1181" s="31"/>
      <c r="AA1181" s="85">
        <f t="shared" si="683"/>
        <v>0</v>
      </c>
      <c r="AB1181" s="85"/>
      <c r="AC1181" s="31">
        <f t="shared" si="684"/>
        <v>0</v>
      </c>
      <c r="AD1181" s="31"/>
      <c r="AE1181" s="85"/>
      <c r="AF1181" s="85">
        <f t="shared" si="689"/>
        <v>0</v>
      </c>
      <c r="AG1181" s="31">
        <f t="shared" si="685"/>
        <v>0</v>
      </c>
      <c r="AH1181" s="31"/>
      <c r="AI1181" s="31">
        <f t="shared" si="686"/>
        <v>0</v>
      </c>
      <c r="AJ1181" s="85">
        <f t="shared" si="687"/>
        <v>0</v>
      </c>
      <c r="AK1181" s="85"/>
      <c r="AL1181" s="85"/>
      <c r="AM1181" s="85"/>
      <c r="AN1181" s="85"/>
      <c r="AO1181" s="85"/>
      <c r="AP1181" s="85"/>
      <c r="AQ1181" s="85"/>
      <c r="AR1181" s="85"/>
      <c r="AS1181" s="85"/>
      <c r="AT1181" s="85"/>
      <c r="AU1181" s="85"/>
      <c r="AV1181" s="31"/>
      <c r="AW1181" s="31"/>
    </row>
    <row r="1182" spans="2:49" s="154" customFormat="1" ht="13" outlineLevel="1">
      <c r="B1182" s="479"/>
      <c r="C1182" s="476"/>
      <c r="D1182" s="25" t="s">
        <v>2427</v>
      </c>
      <c r="E1182" s="476"/>
      <c r="F1182" s="461"/>
      <c r="G1182" s="369" t="s">
        <v>1395</v>
      </c>
      <c r="H1182" s="46" t="s">
        <v>13</v>
      </c>
      <c r="I1182" s="108">
        <v>60</v>
      </c>
      <c r="J1182" s="108">
        <v>0</v>
      </c>
      <c r="K1182" s="108">
        <v>0</v>
      </c>
      <c r="L1182" s="85" t="s">
        <v>1695</v>
      </c>
      <c r="M1182" s="85" t="s">
        <v>1691</v>
      </c>
      <c r="N1182" s="85" t="s">
        <v>1761</v>
      </c>
      <c r="O1182" s="85" t="s">
        <v>1693</v>
      </c>
      <c r="P1182" s="85" t="s">
        <v>1155</v>
      </c>
      <c r="Q1182" s="85" t="s">
        <v>1142</v>
      </c>
      <c r="R1182" s="476"/>
      <c r="S1182" s="80"/>
      <c r="T1182" s="31">
        <f t="shared" si="688"/>
        <v>0</v>
      </c>
      <c r="U1182" s="633"/>
      <c r="V1182" s="633"/>
      <c r="W1182" s="80"/>
      <c r="X1182" s="85">
        <f t="shared" si="682"/>
        <v>0</v>
      </c>
      <c r="Z1182" s="31"/>
      <c r="AA1182" s="85">
        <f t="shared" si="683"/>
        <v>0</v>
      </c>
      <c r="AB1182" s="85"/>
      <c r="AC1182" s="31">
        <f t="shared" si="684"/>
        <v>0</v>
      </c>
      <c r="AD1182" s="31"/>
      <c r="AE1182" s="85"/>
      <c r="AF1182" s="85">
        <f t="shared" si="689"/>
        <v>0</v>
      </c>
      <c r="AG1182" s="31">
        <f t="shared" si="685"/>
        <v>0</v>
      </c>
      <c r="AH1182" s="31"/>
      <c r="AI1182" s="31">
        <f t="shared" si="686"/>
        <v>0</v>
      </c>
      <c r="AJ1182" s="85">
        <f t="shared" si="687"/>
        <v>0</v>
      </c>
      <c r="AK1182" s="85"/>
      <c r="AL1182" s="85"/>
      <c r="AM1182" s="85"/>
      <c r="AN1182" s="85"/>
      <c r="AO1182" s="85"/>
      <c r="AP1182" s="85"/>
      <c r="AQ1182" s="85"/>
      <c r="AR1182" s="85"/>
      <c r="AS1182" s="85"/>
      <c r="AT1182" s="85"/>
      <c r="AU1182" s="85"/>
      <c r="AV1182" s="31"/>
      <c r="AW1182" s="31"/>
    </row>
    <row r="1183" spans="2:49" s="154" customFormat="1" ht="13" outlineLevel="1">
      <c r="B1183" s="480"/>
      <c r="C1183" s="477"/>
      <c r="D1183" s="25" t="s">
        <v>2048</v>
      </c>
      <c r="E1183" s="477"/>
      <c r="F1183" s="462"/>
      <c r="G1183" s="369" t="s">
        <v>1395</v>
      </c>
      <c r="H1183" s="46" t="s">
        <v>24</v>
      </c>
      <c r="I1183" s="108">
        <v>20</v>
      </c>
      <c r="J1183" s="108">
        <v>960</v>
      </c>
      <c r="K1183" s="108">
        <v>0</v>
      </c>
      <c r="L1183" s="85" t="s">
        <v>1695</v>
      </c>
      <c r="M1183" s="85" t="s">
        <v>1691</v>
      </c>
      <c r="N1183" s="85" t="s">
        <v>1761</v>
      </c>
      <c r="O1183" s="85" t="s">
        <v>1693</v>
      </c>
      <c r="P1183" s="85" t="s">
        <v>1155</v>
      </c>
      <c r="Q1183" s="85" t="s">
        <v>1142</v>
      </c>
      <c r="R1183" s="477"/>
      <c r="S1183" s="80"/>
      <c r="T1183" s="31">
        <f t="shared" si="688"/>
        <v>0</v>
      </c>
      <c r="U1183" s="634"/>
      <c r="V1183" s="634"/>
      <c r="W1183" s="80"/>
      <c r="X1183" s="85">
        <f t="shared" si="682"/>
        <v>0</v>
      </c>
      <c r="Z1183" s="31"/>
      <c r="AA1183" s="85">
        <f t="shared" si="683"/>
        <v>0</v>
      </c>
      <c r="AB1183" s="85"/>
      <c r="AC1183" s="31">
        <f t="shared" si="684"/>
        <v>0</v>
      </c>
      <c r="AD1183" s="31"/>
      <c r="AE1183" s="85"/>
      <c r="AF1183" s="85">
        <f t="shared" si="689"/>
        <v>0</v>
      </c>
      <c r="AG1183" s="31">
        <f t="shared" si="685"/>
        <v>0</v>
      </c>
      <c r="AH1183" s="31"/>
      <c r="AI1183" s="31">
        <f t="shared" si="686"/>
        <v>0</v>
      </c>
      <c r="AJ1183" s="85">
        <f t="shared" si="687"/>
        <v>0</v>
      </c>
      <c r="AK1183" s="85"/>
      <c r="AL1183" s="85"/>
      <c r="AM1183" s="85"/>
      <c r="AN1183" s="85"/>
      <c r="AO1183" s="85"/>
      <c r="AP1183" s="85"/>
      <c r="AQ1183" s="85"/>
      <c r="AR1183" s="85"/>
      <c r="AS1183" s="85"/>
      <c r="AT1183" s="85"/>
      <c r="AU1183" s="85"/>
      <c r="AV1183" s="31"/>
      <c r="AW1183" s="31"/>
    </row>
    <row r="1184" spans="2:49" s="154" customFormat="1" ht="13" outlineLevel="1">
      <c r="B1184" s="478" t="s">
        <v>1031</v>
      </c>
      <c r="C1184" s="475" t="s">
        <v>2527</v>
      </c>
      <c r="D1184" s="49" t="s">
        <v>1818</v>
      </c>
      <c r="E1184" s="475" t="s">
        <v>2528</v>
      </c>
      <c r="F1184" s="460">
        <v>43710</v>
      </c>
      <c r="G1184" s="369" t="s">
        <v>1395</v>
      </c>
      <c r="H1184" s="46" t="s">
        <v>13</v>
      </c>
      <c r="I1184" s="108">
        <v>10</v>
      </c>
      <c r="J1184" s="108">
        <v>130</v>
      </c>
      <c r="K1184" s="108">
        <v>0</v>
      </c>
      <c r="L1184" s="85" t="s">
        <v>1703</v>
      </c>
      <c r="M1184" s="85" t="s">
        <v>1155</v>
      </c>
      <c r="N1184" s="85" t="s">
        <v>1142</v>
      </c>
      <c r="O1184" s="85" t="s">
        <v>1142</v>
      </c>
      <c r="P1184" s="85" t="s">
        <v>1155</v>
      </c>
      <c r="Q1184" s="85" t="s">
        <v>1155</v>
      </c>
      <c r="R1184" s="475" t="s">
        <v>1283</v>
      </c>
      <c r="S1184" s="80"/>
      <c r="T1184" s="31">
        <f t="shared" si="688"/>
        <v>0</v>
      </c>
      <c r="U1184" s="632"/>
      <c r="V1184" s="632"/>
      <c r="W1184" s="80"/>
      <c r="X1184" s="85">
        <f t="shared" si="682"/>
        <v>0</v>
      </c>
      <c r="Z1184" s="31"/>
      <c r="AA1184" s="85">
        <f t="shared" si="683"/>
        <v>0</v>
      </c>
      <c r="AB1184" s="85"/>
      <c r="AC1184" s="31">
        <f t="shared" si="684"/>
        <v>0</v>
      </c>
      <c r="AD1184" s="31"/>
      <c r="AE1184" s="85"/>
      <c r="AF1184" s="85">
        <f t="shared" si="689"/>
        <v>0</v>
      </c>
      <c r="AG1184" s="31">
        <f t="shared" si="685"/>
        <v>0</v>
      </c>
      <c r="AH1184" s="31"/>
      <c r="AI1184" s="31">
        <f t="shared" si="686"/>
        <v>0</v>
      </c>
      <c r="AJ1184" s="85">
        <f t="shared" si="687"/>
        <v>0</v>
      </c>
      <c r="AK1184" s="85"/>
      <c r="AL1184" s="85"/>
      <c r="AM1184" s="85"/>
      <c r="AN1184" s="85"/>
      <c r="AO1184" s="85"/>
      <c r="AP1184" s="85"/>
      <c r="AQ1184" s="85"/>
      <c r="AR1184" s="85"/>
      <c r="AS1184" s="85"/>
      <c r="AT1184" s="85"/>
      <c r="AU1184" s="85"/>
      <c r="AV1184" s="31"/>
      <c r="AW1184" s="31"/>
    </row>
    <row r="1185" spans="2:49" s="154" customFormat="1" ht="13" outlineLevel="1">
      <c r="B1185" s="479"/>
      <c r="C1185" s="476"/>
      <c r="D1185" s="25" t="s">
        <v>2529</v>
      </c>
      <c r="E1185" s="476"/>
      <c r="F1185" s="461"/>
      <c r="G1185" s="369" t="s">
        <v>1395</v>
      </c>
      <c r="H1185" s="46" t="s">
        <v>13</v>
      </c>
      <c r="I1185" s="108">
        <v>90</v>
      </c>
      <c r="J1185" s="108">
        <v>90</v>
      </c>
      <c r="K1185" s="108">
        <v>0</v>
      </c>
      <c r="L1185" s="85" t="s">
        <v>1691</v>
      </c>
      <c r="M1185" s="85" t="s">
        <v>1759</v>
      </c>
      <c r="N1185" s="85" t="s">
        <v>1693</v>
      </c>
      <c r="O1185" s="85" t="s">
        <v>1142</v>
      </c>
      <c r="P1185" s="85" t="s">
        <v>1155</v>
      </c>
      <c r="Q1185" s="85" t="s">
        <v>1155</v>
      </c>
      <c r="R1185" s="476"/>
      <c r="S1185" s="80"/>
      <c r="T1185" s="31">
        <f t="shared" si="688"/>
        <v>0</v>
      </c>
      <c r="U1185" s="633"/>
      <c r="V1185" s="633"/>
      <c r="W1185" s="80"/>
      <c r="X1185" s="85">
        <f t="shared" si="682"/>
        <v>0</v>
      </c>
      <c r="Z1185" s="31"/>
      <c r="AA1185" s="85">
        <f t="shared" si="683"/>
        <v>0</v>
      </c>
      <c r="AB1185" s="85"/>
      <c r="AC1185" s="31">
        <f t="shared" si="684"/>
        <v>0</v>
      </c>
      <c r="AD1185" s="31"/>
      <c r="AE1185" s="85"/>
      <c r="AF1185" s="85">
        <f t="shared" si="689"/>
        <v>0</v>
      </c>
      <c r="AG1185" s="31">
        <f t="shared" si="685"/>
        <v>0</v>
      </c>
      <c r="AH1185" s="31"/>
      <c r="AI1185" s="31">
        <f t="shared" si="686"/>
        <v>0</v>
      </c>
      <c r="AJ1185" s="85">
        <f t="shared" si="687"/>
        <v>0</v>
      </c>
      <c r="AK1185" s="85"/>
      <c r="AL1185" s="85"/>
      <c r="AM1185" s="85"/>
      <c r="AN1185" s="85"/>
      <c r="AO1185" s="85"/>
      <c r="AP1185" s="85"/>
      <c r="AQ1185" s="85"/>
      <c r="AR1185" s="85"/>
      <c r="AS1185" s="85"/>
      <c r="AT1185" s="85"/>
      <c r="AU1185" s="85"/>
      <c r="AV1185" s="31"/>
      <c r="AW1185" s="31"/>
    </row>
    <row r="1186" spans="2:49" s="154" customFormat="1" ht="13" outlineLevel="1">
      <c r="B1186" s="480"/>
      <c r="C1186" s="477"/>
      <c r="D1186" s="25" t="s">
        <v>1914</v>
      </c>
      <c r="E1186" s="477"/>
      <c r="F1186" s="462"/>
      <c r="G1186" s="369" t="s">
        <v>1395</v>
      </c>
      <c r="H1186" s="46" t="s">
        <v>24</v>
      </c>
      <c r="I1186" s="108">
        <v>30</v>
      </c>
      <c r="J1186" s="108">
        <v>30</v>
      </c>
      <c r="K1186" s="108">
        <v>0</v>
      </c>
      <c r="L1186" s="85" t="s">
        <v>1695</v>
      </c>
      <c r="M1186" s="85" t="s">
        <v>1691</v>
      </c>
      <c r="N1186" s="85" t="s">
        <v>1761</v>
      </c>
      <c r="O1186" s="85" t="s">
        <v>1693</v>
      </c>
      <c r="P1186" s="85" t="s">
        <v>1155</v>
      </c>
      <c r="Q1186" s="85" t="s">
        <v>1142</v>
      </c>
      <c r="R1186" s="477"/>
      <c r="S1186" s="80"/>
      <c r="T1186" s="31">
        <f t="shared" si="688"/>
        <v>0</v>
      </c>
      <c r="U1186" s="634"/>
      <c r="V1186" s="634"/>
      <c r="W1186" s="80"/>
      <c r="X1186" s="85">
        <f t="shared" si="682"/>
        <v>0</v>
      </c>
      <c r="Z1186" s="31"/>
      <c r="AA1186" s="85">
        <f t="shared" si="683"/>
        <v>0</v>
      </c>
      <c r="AB1186" s="85"/>
      <c r="AC1186" s="31">
        <f t="shared" si="684"/>
        <v>0</v>
      </c>
      <c r="AD1186" s="31"/>
      <c r="AE1186" s="85"/>
      <c r="AF1186" s="85">
        <f t="shared" si="689"/>
        <v>0</v>
      </c>
      <c r="AG1186" s="31">
        <f t="shared" si="685"/>
        <v>0</v>
      </c>
      <c r="AH1186" s="31"/>
      <c r="AI1186" s="31">
        <f t="shared" si="686"/>
        <v>0</v>
      </c>
      <c r="AJ1186" s="85">
        <f t="shared" si="687"/>
        <v>0</v>
      </c>
      <c r="AK1186" s="85"/>
      <c r="AL1186" s="85"/>
      <c r="AM1186" s="85"/>
      <c r="AN1186" s="85"/>
      <c r="AO1186" s="85"/>
      <c r="AP1186" s="85"/>
      <c r="AQ1186" s="85"/>
      <c r="AR1186" s="85"/>
      <c r="AS1186" s="85"/>
      <c r="AT1186" s="85"/>
      <c r="AU1186" s="85"/>
      <c r="AV1186" s="31"/>
      <c r="AW1186" s="31"/>
    </row>
    <row r="1187" spans="2:49" s="154" customFormat="1" ht="13.75" customHeight="1" outlineLevel="1">
      <c r="B1187" s="478" t="s">
        <v>1032</v>
      </c>
      <c r="C1187" s="475" t="s">
        <v>2530</v>
      </c>
      <c r="D1187" s="49" t="s">
        <v>1818</v>
      </c>
      <c r="E1187" s="475" t="s">
        <v>2524</v>
      </c>
      <c r="F1187" s="460">
        <v>43524</v>
      </c>
      <c r="G1187" s="369" t="s">
        <v>1395</v>
      </c>
      <c r="H1187" s="46" t="s">
        <v>13</v>
      </c>
      <c r="I1187" s="108">
        <v>15</v>
      </c>
      <c r="J1187" s="108">
        <v>120</v>
      </c>
      <c r="K1187" s="108">
        <v>0</v>
      </c>
      <c r="L1187" s="85" t="s">
        <v>1703</v>
      </c>
      <c r="M1187" s="85" t="s">
        <v>1155</v>
      </c>
      <c r="N1187" s="85" t="s">
        <v>1142</v>
      </c>
      <c r="O1187" s="85" t="s">
        <v>1142</v>
      </c>
      <c r="P1187" s="85" t="s">
        <v>1155</v>
      </c>
      <c r="Q1187" s="85" t="s">
        <v>1155</v>
      </c>
      <c r="R1187" s="475" t="s">
        <v>1283</v>
      </c>
      <c r="S1187" s="80"/>
      <c r="T1187" s="31">
        <f t="shared" si="688"/>
        <v>0</v>
      </c>
      <c r="U1187" s="632"/>
      <c r="V1187" s="632"/>
      <c r="W1187" s="80"/>
      <c r="X1187" s="85">
        <f t="shared" si="682"/>
        <v>0</v>
      </c>
      <c r="Z1187" s="31"/>
      <c r="AA1187" s="85">
        <f t="shared" si="683"/>
        <v>0</v>
      </c>
      <c r="AB1187" s="85"/>
      <c r="AC1187" s="31">
        <f t="shared" si="684"/>
        <v>0</v>
      </c>
      <c r="AD1187" s="31"/>
      <c r="AE1187" s="85"/>
      <c r="AF1187" s="85">
        <f t="shared" si="689"/>
        <v>0</v>
      </c>
      <c r="AG1187" s="31">
        <f t="shared" si="685"/>
        <v>0</v>
      </c>
      <c r="AH1187" s="31"/>
      <c r="AI1187" s="31">
        <f t="shared" si="686"/>
        <v>0</v>
      </c>
      <c r="AJ1187" s="85">
        <f t="shared" si="687"/>
        <v>0</v>
      </c>
      <c r="AK1187" s="85"/>
      <c r="AL1187" s="85"/>
      <c r="AM1187" s="85"/>
      <c r="AN1187" s="85"/>
      <c r="AO1187" s="85"/>
      <c r="AP1187" s="85"/>
      <c r="AQ1187" s="85"/>
      <c r="AR1187" s="85"/>
      <c r="AS1187" s="85"/>
      <c r="AT1187" s="85"/>
      <c r="AU1187" s="85"/>
      <c r="AV1187" s="31"/>
      <c r="AW1187" s="31"/>
    </row>
    <row r="1188" spans="2:49" s="154" customFormat="1" ht="13" outlineLevel="1">
      <c r="B1188" s="479"/>
      <c r="C1188" s="476"/>
      <c r="D1188" s="25" t="s">
        <v>2436</v>
      </c>
      <c r="E1188" s="476"/>
      <c r="F1188" s="461"/>
      <c r="G1188" s="369" t="s">
        <v>1395</v>
      </c>
      <c r="H1188" s="46" t="s">
        <v>13</v>
      </c>
      <c r="I1188" s="108">
        <v>90</v>
      </c>
      <c r="J1188" s="108">
        <v>0</v>
      </c>
      <c r="K1188" s="108">
        <v>0</v>
      </c>
      <c r="L1188" s="85" t="s">
        <v>1695</v>
      </c>
      <c r="M1188" s="85" t="s">
        <v>1691</v>
      </c>
      <c r="N1188" s="85" t="s">
        <v>1761</v>
      </c>
      <c r="O1188" s="85" t="s">
        <v>1693</v>
      </c>
      <c r="P1188" s="85" t="s">
        <v>1155</v>
      </c>
      <c r="Q1188" s="85" t="s">
        <v>1155</v>
      </c>
      <c r="R1188" s="476"/>
      <c r="S1188" s="80"/>
      <c r="T1188" s="31">
        <f t="shared" si="688"/>
        <v>0</v>
      </c>
      <c r="U1188" s="633"/>
      <c r="V1188" s="633"/>
      <c r="W1188" s="80"/>
      <c r="X1188" s="85">
        <f t="shared" si="682"/>
        <v>0</v>
      </c>
      <c r="Z1188" s="31"/>
      <c r="AA1188" s="85">
        <f t="shared" si="683"/>
        <v>0</v>
      </c>
      <c r="AB1188" s="85"/>
      <c r="AC1188" s="31">
        <f t="shared" si="684"/>
        <v>0</v>
      </c>
      <c r="AD1188" s="31"/>
      <c r="AE1188" s="85"/>
      <c r="AF1188" s="85">
        <f t="shared" si="689"/>
        <v>0</v>
      </c>
      <c r="AG1188" s="31">
        <f t="shared" si="685"/>
        <v>0</v>
      </c>
      <c r="AH1188" s="31"/>
      <c r="AI1188" s="31">
        <f t="shared" si="686"/>
        <v>0</v>
      </c>
      <c r="AJ1188" s="85">
        <f t="shared" si="687"/>
        <v>0</v>
      </c>
      <c r="AK1188" s="85"/>
      <c r="AL1188" s="85"/>
      <c r="AM1188" s="85"/>
      <c r="AN1188" s="85"/>
      <c r="AO1188" s="85"/>
      <c r="AP1188" s="85"/>
      <c r="AQ1188" s="85"/>
      <c r="AR1188" s="85"/>
      <c r="AS1188" s="85"/>
      <c r="AT1188" s="85"/>
      <c r="AU1188" s="85"/>
      <c r="AV1188" s="31"/>
      <c r="AW1188" s="31"/>
    </row>
    <row r="1189" spans="2:49" s="154" customFormat="1" ht="13" outlineLevel="1">
      <c r="B1189" s="479"/>
      <c r="C1189" s="476"/>
      <c r="D1189" s="25" t="s">
        <v>2437</v>
      </c>
      <c r="E1189" s="476"/>
      <c r="F1189" s="461"/>
      <c r="G1189" s="369" t="s">
        <v>1395</v>
      </c>
      <c r="H1189" s="46" t="s">
        <v>24</v>
      </c>
      <c r="I1189" s="108">
        <v>15</v>
      </c>
      <c r="J1189" s="108">
        <v>1500</v>
      </c>
      <c r="K1189" s="108">
        <v>0</v>
      </c>
      <c r="L1189" s="85" t="s">
        <v>1695</v>
      </c>
      <c r="M1189" s="85" t="s">
        <v>1691</v>
      </c>
      <c r="N1189" s="85" t="s">
        <v>1761</v>
      </c>
      <c r="O1189" s="85" t="s">
        <v>1693</v>
      </c>
      <c r="P1189" s="85" t="s">
        <v>1155</v>
      </c>
      <c r="Q1189" s="85" t="s">
        <v>1142</v>
      </c>
      <c r="R1189" s="476"/>
      <c r="S1189" s="80"/>
      <c r="T1189" s="31">
        <f t="shared" si="688"/>
        <v>0</v>
      </c>
      <c r="U1189" s="633"/>
      <c r="V1189" s="633"/>
      <c r="W1189" s="80"/>
      <c r="X1189" s="85">
        <f t="shared" si="682"/>
        <v>0</v>
      </c>
      <c r="Z1189" s="31"/>
      <c r="AA1189" s="85">
        <f t="shared" si="683"/>
        <v>0</v>
      </c>
      <c r="AB1189" s="85"/>
      <c r="AC1189" s="31">
        <f t="shared" si="684"/>
        <v>0</v>
      </c>
      <c r="AD1189" s="31"/>
      <c r="AE1189" s="85"/>
      <c r="AF1189" s="85">
        <f t="shared" si="689"/>
        <v>0</v>
      </c>
      <c r="AG1189" s="31">
        <f t="shared" si="685"/>
        <v>0</v>
      </c>
      <c r="AH1189" s="31"/>
      <c r="AI1189" s="31">
        <f t="shared" si="686"/>
        <v>0</v>
      </c>
      <c r="AJ1189" s="85">
        <f t="shared" si="687"/>
        <v>0</v>
      </c>
      <c r="AK1189" s="85"/>
      <c r="AL1189" s="85"/>
      <c r="AM1189" s="85"/>
      <c r="AN1189" s="85"/>
      <c r="AO1189" s="85"/>
      <c r="AP1189" s="85"/>
      <c r="AQ1189" s="85"/>
      <c r="AR1189" s="85"/>
      <c r="AS1189" s="85"/>
      <c r="AT1189" s="85"/>
      <c r="AU1189" s="85"/>
      <c r="AV1189" s="31"/>
      <c r="AW1189" s="31"/>
    </row>
    <row r="1190" spans="2:49" s="154" customFormat="1" ht="13" outlineLevel="1">
      <c r="B1190" s="479"/>
      <c r="C1190" s="476"/>
      <c r="D1190" s="25" t="s">
        <v>2438</v>
      </c>
      <c r="E1190" s="476"/>
      <c r="F1190" s="461"/>
      <c r="G1190" s="369" t="s">
        <v>1395</v>
      </c>
      <c r="H1190" s="46" t="s">
        <v>24</v>
      </c>
      <c r="I1190" s="108">
        <v>120</v>
      </c>
      <c r="J1190" s="108">
        <v>0</v>
      </c>
      <c r="K1190" s="108">
        <v>0</v>
      </c>
      <c r="L1190" s="85" t="s">
        <v>1695</v>
      </c>
      <c r="M1190" s="85" t="s">
        <v>1691</v>
      </c>
      <c r="N1190" s="85" t="s">
        <v>1761</v>
      </c>
      <c r="O1190" s="85" t="s">
        <v>1693</v>
      </c>
      <c r="P1190" s="85" t="s">
        <v>1155</v>
      </c>
      <c r="Q1190" s="85" t="s">
        <v>1155</v>
      </c>
      <c r="R1190" s="476"/>
      <c r="S1190" s="80"/>
      <c r="T1190" s="31">
        <f t="shared" si="688"/>
        <v>0</v>
      </c>
      <c r="U1190" s="633"/>
      <c r="V1190" s="633"/>
      <c r="W1190" s="80"/>
      <c r="X1190" s="85">
        <f t="shared" si="682"/>
        <v>0</v>
      </c>
      <c r="Z1190" s="31"/>
      <c r="AA1190" s="85">
        <f t="shared" si="683"/>
        <v>0</v>
      </c>
      <c r="AB1190" s="85"/>
      <c r="AC1190" s="31">
        <f t="shared" si="684"/>
        <v>0</v>
      </c>
      <c r="AD1190" s="31"/>
      <c r="AE1190" s="85"/>
      <c r="AF1190" s="85">
        <f t="shared" si="689"/>
        <v>0</v>
      </c>
      <c r="AG1190" s="31">
        <f t="shared" si="685"/>
        <v>0</v>
      </c>
      <c r="AH1190" s="31"/>
      <c r="AI1190" s="31">
        <f t="shared" si="686"/>
        <v>0</v>
      </c>
      <c r="AJ1190" s="85">
        <f t="shared" si="687"/>
        <v>0</v>
      </c>
      <c r="AK1190" s="85"/>
      <c r="AL1190" s="85"/>
      <c r="AM1190" s="85"/>
      <c r="AN1190" s="85"/>
      <c r="AO1190" s="85"/>
      <c r="AP1190" s="85"/>
      <c r="AQ1190" s="85"/>
      <c r="AR1190" s="85"/>
      <c r="AS1190" s="85"/>
      <c r="AT1190" s="85"/>
      <c r="AU1190" s="85"/>
      <c r="AV1190" s="31"/>
      <c r="AW1190" s="31"/>
    </row>
    <row r="1191" spans="2:49" s="154" customFormat="1" ht="13" outlineLevel="1">
      <c r="B1191" s="480"/>
      <c r="C1191" s="477"/>
      <c r="D1191" s="25" t="s">
        <v>2486</v>
      </c>
      <c r="E1191" s="477"/>
      <c r="F1191" s="462"/>
      <c r="G1191" s="369" t="s">
        <v>1395</v>
      </c>
      <c r="H1191" s="46" t="s">
        <v>13</v>
      </c>
      <c r="I1191" s="108">
        <v>60</v>
      </c>
      <c r="J1191" s="108">
        <v>60</v>
      </c>
      <c r="K1191" s="108">
        <v>0</v>
      </c>
      <c r="L1191" s="85" t="s">
        <v>1695</v>
      </c>
      <c r="M1191" s="85" t="s">
        <v>1691</v>
      </c>
      <c r="N1191" s="85" t="s">
        <v>1761</v>
      </c>
      <c r="O1191" s="85" t="s">
        <v>1693</v>
      </c>
      <c r="P1191" s="85" t="s">
        <v>1155</v>
      </c>
      <c r="Q1191" s="85" t="s">
        <v>1155</v>
      </c>
      <c r="R1191" s="477"/>
      <c r="S1191" s="80"/>
      <c r="T1191" s="31">
        <f t="shared" si="688"/>
        <v>0</v>
      </c>
      <c r="U1191" s="634"/>
      <c r="V1191" s="634"/>
      <c r="W1191" s="80"/>
      <c r="X1191" s="85">
        <f t="shared" si="682"/>
        <v>0</v>
      </c>
      <c r="Z1191" s="31"/>
      <c r="AA1191" s="85">
        <f t="shared" si="683"/>
        <v>0</v>
      </c>
      <c r="AB1191" s="85"/>
      <c r="AC1191" s="31">
        <f t="shared" si="684"/>
        <v>0</v>
      </c>
      <c r="AD1191" s="31"/>
      <c r="AE1191" s="85"/>
      <c r="AF1191" s="85">
        <f t="shared" si="689"/>
        <v>0</v>
      </c>
      <c r="AG1191" s="31">
        <f t="shared" si="685"/>
        <v>0</v>
      </c>
      <c r="AH1191" s="31"/>
      <c r="AI1191" s="31">
        <f t="shared" si="686"/>
        <v>0</v>
      </c>
      <c r="AJ1191" s="85">
        <f t="shared" si="687"/>
        <v>0</v>
      </c>
      <c r="AK1191" s="85"/>
      <c r="AL1191" s="85"/>
      <c r="AM1191" s="85"/>
      <c r="AN1191" s="85"/>
      <c r="AO1191" s="85"/>
      <c r="AP1191" s="85"/>
      <c r="AQ1191" s="85"/>
      <c r="AR1191" s="85"/>
      <c r="AS1191" s="85"/>
      <c r="AT1191" s="85"/>
      <c r="AU1191" s="85"/>
      <c r="AV1191" s="31"/>
      <c r="AW1191" s="31"/>
    </row>
    <row r="1192" spans="2:49" s="154" customFormat="1" ht="13" outlineLevel="1">
      <c r="B1192" s="478" t="s">
        <v>1033</v>
      </c>
      <c r="C1192" s="475" t="s">
        <v>2531</v>
      </c>
      <c r="D1192" s="49" t="s">
        <v>1818</v>
      </c>
      <c r="E1192" s="475" t="s">
        <v>2524</v>
      </c>
      <c r="F1192" s="518">
        <v>43524</v>
      </c>
      <c r="G1192" s="369" t="s">
        <v>1395</v>
      </c>
      <c r="H1192" s="46" t="s">
        <v>13</v>
      </c>
      <c r="I1192" s="108">
        <v>10</v>
      </c>
      <c r="J1192" s="108">
        <v>130</v>
      </c>
      <c r="K1192" s="108">
        <v>0</v>
      </c>
      <c r="L1192" s="85" t="s">
        <v>1703</v>
      </c>
      <c r="M1192" s="85" t="s">
        <v>1155</v>
      </c>
      <c r="N1192" s="85" t="s">
        <v>1142</v>
      </c>
      <c r="O1192" s="85" t="s">
        <v>1142</v>
      </c>
      <c r="P1192" s="85" t="s">
        <v>1155</v>
      </c>
      <c r="Q1192" s="85" t="s">
        <v>1155</v>
      </c>
      <c r="R1192" s="475" t="s">
        <v>1283</v>
      </c>
      <c r="S1192" s="80"/>
      <c r="T1192" s="31">
        <f t="shared" si="688"/>
        <v>0</v>
      </c>
      <c r="U1192" s="632"/>
      <c r="V1192" s="632"/>
      <c r="W1192" s="80"/>
      <c r="X1192" s="85">
        <f t="shared" si="682"/>
        <v>0</v>
      </c>
      <c r="Z1192" s="31"/>
      <c r="AA1192" s="85">
        <f t="shared" si="683"/>
        <v>0</v>
      </c>
      <c r="AB1192" s="85"/>
      <c r="AC1192" s="31">
        <f t="shared" si="684"/>
        <v>0</v>
      </c>
      <c r="AD1192" s="31"/>
      <c r="AE1192" s="85"/>
      <c r="AF1192" s="85">
        <f t="shared" si="689"/>
        <v>0</v>
      </c>
      <c r="AG1192" s="31">
        <f t="shared" si="685"/>
        <v>0</v>
      </c>
      <c r="AH1192" s="31"/>
      <c r="AI1192" s="31">
        <f t="shared" si="686"/>
        <v>0</v>
      </c>
      <c r="AJ1192" s="85">
        <f t="shared" si="687"/>
        <v>0</v>
      </c>
      <c r="AK1192" s="85"/>
      <c r="AL1192" s="85"/>
      <c r="AM1192" s="85"/>
      <c r="AN1192" s="85"/>
      <c r="AO1192" s="85"/>
      <c r="AP1192" s="85"/>
      <c r="AQ1192" s="85"/>
      <c r="AR1192" s="85"/>
      <c r="AS1192" s="85"/>
      <c r="AT1192" s="85"/>
      <c r="AU1192" s="85"/>
      <c r="AV1192" s="31"/>
      <c r="AW1192" s="31"/>
    </row>
    <row r="1193" spans="2:49" s="154" customFormat="1" ht="13" outlineLevel="1">
      <c r="B1193" s="479"/>
      <c r="C1193" s="476"/>
      <c r="D1193" s="25" t="s">
        <v>2465</v>
      </c>
      <c r="E1193" s="476"/>
      <c r="F1193" s="519"/>
      <c r="G1193" s="369" t="s">
        <v>1395</v>
      </c>
      <c r="H1193" s="46" t="s">
        <v>13</v>
      </c>
      <c r="I1193" s="108">
        <v>20</v>
      </c>
      <c r="J1193" s="108">
        <v>500</v>
      </c>
      <c r="K1193" s="108">
        <v>0</v>
      </c>
      <c r="L1193" s="85" t="s">
        <v>1695</v>
      </c>
      <c r="M1193" s="85" t="s">
        <v>1691</v>
      </c>
      <c r="N1193" s="85" t="s">
        <v>1761</v>
      </c>
      <c r="O1193" s="85" t="s">
        <v>1693</v>
      </c>
      <c r="P1193" s="85" t="s">
        <v>1155</v>
      </c>
      <c r="Q1193" s="85" t="s">
        <v>1155</v>
      </c>
      <c r="R1193" s="476"/>
      <c r="S1193" s="80"/>
      <c r="T1193" s="31">
        <f t="shared" si="688"/>
        <v>0</v>
      </c>
      <c r="U1193" s="633"/>
      <c r="V1193" s="633"/>
      <c r="W1193" s="80"/>
      <c r="X1193" s="85">
        <f t="shared" si="682"/>
        <v>0</v>
      </c>
      <c r="Z1193" s="31"/>
      <c r="AA1193" s="85">
        <f t="shared" si="683"/>
        <v>0</v>
      </c>
      <c r="AB1193" s="85"/>
      <c r="AC1193" s="31">
        <f t="shared" si="684"/>
        <v>0</v>
      </c>
      <c r="AD1193" s="31"/>
      <c r="AE1193" s="85"/>
      <c r="AF1193" s="85">
        <f t="shared" si="689"/>
        <v>0</v>
      </c>
      <c r="AG1193" s="31">
        <f t="shared" si="685"/>
        <v>0</v>
      </c>
      <c r="AH1193" s="31"/>
      <c r="AI1193" s="31">
        <f t="shared" si="686"/>
        <v>0</v>
      </c>
      <c r="AJ1193" s="85">
        <f t="shared" si="687"/>
        <v>0</v>
      </c>
      <c r="AK1193" s="85"/>
      <c r="AL1193" s="85"/>
      <c r="AM1193" s="85"/>
      <c r="AN1193" s="85"/>
      <c r="AO1193" s="85"/>
      <c r="AP1193" s="85"/>
      <c r="AQ1193" s="85"/>
      <c r="AR1193" s="85"/>
      <c r="AS1193" s="85"/>
      <c r="AT1193" s="85"/>
      <c r="AU1193" s="85"/>
      <c r="AV1193" s="31"/>
      <c r="AW1193" s="31"/>
    </row>
    <row r="1194" spans="2:49" s="154" customFormat="1" ht="13" outlineLevel="1">
      <c r="B1194" s="479"/>
      <c r="C1194" s="476"/>
      <c r="D1194" s="25" t="s">
        <v>2441</v>
      </c>
      <c r="E1194" s="476"/>
      <c r="F1194" s="519"/>
      <c r="G1194" s="369" t="s">
        <v>1395</v>
      </c>
      <c r="H1194" s="46" t="s">
        <v>24</v>
      </c>
      <c r="I1194" s="108">
        <v>40</v>
      </c>
      <c r="J1194" s="108">
        <v>40</v>
      </c>
      <c r="K1194" s="108">
        <v>0</v>
      </c>
      <c r="L1194" s="85" t="s">
        <v>1695</v>
      </c>
      <c r="M1194" s="85" t="s">
        <v>1691</v>
      </c>
      <c r="N1194" s="85" t="s">
        <v>1761</v>
      </c>
      <c r="O1194" s="85" t="s">
        <v>1693</v>
      </c>
      <c r="P1194" s="85" t="s">
        <v>1155</v>
      </c>
      <c r="Q1194" s="85" t="s">
        <v>1142</v>
      </c>
      <c r="R1194" s="476"/>
      <c r="S1194" s="80"/>
      <c r="T1194" s="31">
        <f t="shared" si="688"/>
        <v>0</v>
      </c>
      <c r="U1194" s="633"/>
      <c r="V1194" s="633"/>
      <c r="W1194" s="80"/>
      <c r="X1194" s="85">
        <f t="shared" si="682"/>
        <v>0</v>
      </c>
      <c r="Z1194" s="31"/>
      <c r="AA1194" s="85">
        <f t="shared" si="683"/>
        <v>0</v>
      </c>
      <c r="AB1194" s="85"/>
      <c r="AC1194" s="31">
        <f t="shared" si="684"/>
        <v>0</v>
      </c>
      <c r="AD1194" s="31"/>
      <c r="AE1194" s="85"/>
      <c r="AF1194" s="85">
        <f t="shared" si="689"/>
        <v>0</v>
      </c>
      <c r="AG1194" s="31">
        <f t="shared" si="685"/>
        <v>0</v>
      </c>
      <c r="AH1194" s="31"/>
      <c r="AI1194" s="31">
        <f t="shared" si="686"/>
        <v>0</v>
      </c>
      <c r="AJ1194" s="85">
        <f t="shared" si="687"/>
        <v>0</v>
      </c>
      <c r="AK1194" s="85"/>
      <c r="AL1194" s="85"/>
      <c r="AM1194" s="85"/>
      <c r="AN1194" s="85"/>
      <c r="AO1194" s="85"/>
      <c r="AP1194" s="85"/>
      <c r="AQ1194" s="85"/>
      <c r="AR1194" s="85"/>
      <c r="AS1194" s="85"/>
      <c r="AT1194" s="85"/>
      <c r="AU1194" s="85"/>
      <c r="AV1194" s="31"/>
      <c r="AW1194" s="31"/>
    </row>
    <row r="1195" spans="2:49" s="154" customFormat="1" ht="13" outlineLevel="1">
      <c r="B1195" s="480"/>
      <c r="C1195" s="477"/>
      <c r="D1195" s="25" t="s">
        <v>2466</v>
      </c>
      <c r="E1195" s="477"/>
      <c r="F1195" s="520"/>
      <c r="G1195" s="369" t="s">
        <v>1395</v>
      </c>
      <c r="H1195" s="46" t="s">
        <v>24</v>
      </c>
      <c r="I1195" s="108">
        <v>40</v>
      </c>
      <c r="J1195" s="108">
        <v>40</v>
      </c>
      <c r="K1195" s="108">
        <v>0</v>
      </c>
      <c r="L1195" s="85" t="s">
        <v>1695</v>
      </c>
      <c r="M1195" s="85" t="s">
        <v>1691</v>
      </c>
      <c r="N1195" s="85" t="s">
        <v>1761</v>
      </c>
      <c r="O1195" s="85" t="s">
        <v>1693</v>
      </c>
      <c r="P1195" s="85" t="s">
        <v>1155</v>
      </c>
      <c r="Q1195" s="85" t="s">
        <v>1142</v>
      </c>
      <c r="R1195" s="477"/>
      <c r="S1195" s="80"/>
      <c r="T1195" s="31">
        <f t="shared" si="688"/>
        <v>0</v>
      </c>
      <c r="U1195" s="634"/>
      <c r="V1195" s="634"/>
      <c r="W1195" s="80"/>
      <c r="X1195" s="85">
        <f t="shared" si="682"/>
        <v>0</v>
      </c>
      <c r="Z1195" s="31"/>
      <c r="AA1195" s="85">
        <f t="shared" si="683"/>
        <v>0</v>
      </c>
      <c r="AB1195" s="85"/>
      <c r="AC1195" s="31">
        <f t="shared" si="684"/>
        <v>0</v>
      </c>
      <c r="AD1195" s="31"/>
      <c r="AE1195" s="85"/>
      <c r="AF1195" s="85">
        <f t="shared" si="689"/>
        <v>0</v>
      </c>
      <c r="AG1195" s="31">
        <f t="shared" si="685"/>
        <v>0</v>
      </c>
      <c r="AH1195" s="31"/>
      <c r="AI1195" s="31">
        <f t="shared" si="686"/>
        <v>0</v>
      </c>
      <c r="AJ1195" s="85">
        <f t="shared" si="687"/>
        <v>0</v>
      </c>
      <c r="AK1195" s="85"/>
      <c r="AL1195" s="85"/>
      <c r="AM1195" s="85"/>
      <c r="AN1195" s="85"/>
      <c r="AO1195" s="85"/>
      <c r="AP1195" s="85"/>
      <c r="AQ1195" s="85"/>
      <c r="AR1195" s="85"/>
      <c r="AS1195" s="85"/>
      <c r="AT1195" s="85"/>
      <c r="AU1195" s="85"/>
      <c r="AV1195" s="31"/>
      <c r="AW1195" s="31"/>
    </row>
    <row r="1196" spans="2:49" s="154" customFormat="1" ht="13" outlineLevel="1">
      <c r="B1196" s="478" t="s">
        <v>1034</v>
      </c>
      <c r="C1196" s="475" t="s">
        <v>2532</v>
      </c>
      <c r="D1196" s="49" t="s">
        <v>1746</v>
      </c>
      <c r="E1196" s="475" t="s">
        <v>2533</v>
      </c>
      <c r="F1196" s="460">
        <v>43524</v>
      </c>
      <c r="G1196" s="369" t="s">
        <v>1395</v>
      </c>
      <c r="H1196" s="46" t="s">
        <v>13</v>
      </c>
      <c r="I1196" s="108">
        <v>5</v>
      </c>
      <c r="J1196" s="108">
        <v>120</v>
      </c>
      <c r="K1196" s="108">
        <v>0</v>
      </c>
      <c r="L1196" s="85" t="s">
        <v>1703</v>
      </c>
      <c r="M1196" s="85" t="s">
        <v>1155</v>
      </c>
      <c r="N1196" s="85" t="s">
        <v>1142</v>
      </c>
      <c r="O1196" s="85" t="s">
        <v>1142</v>
      </c>
      <c r="P1196" s="85" t="s">
        <v>1142</v>
      </c>
      <c r="Q1196" s="85" t="s">
        <v>1155</v>
      </c>
      <c r="R1196" s="475" t="s">
        <v>1283</v>
      </c>
      <c r="S1196" s="80"/>
      <c r="T1196" s="31">
        <f t="shared" si="688"/>
        <v>0</v>
      </c>
      <c r="U1196" s="632"/>
      <c r="V1196" s="632"/>
      <c r="W1196" s="80"/>
      <c r="X1196" s="85">
        <f t="shared" si="682"/>
        <v>0</v>
      </c>
      <c r="Z1196" s="31"/>
      <c r="AA1196" s="85">
        <f t="shared" si="683"/>
        <v>0</v>
      </c>
      <c r="AB1196" s="85"/>
      <c r="AC1196" s="31">
        <f t="shared" si="684"/>
        <v>0</v>
      </c>
      <c r="AD1196" s="31"/>
      <c r="AE1196" s="85"/>
      <c r="AF1196" s="85">
        <f t="shared" si="689"/>
        <v>0</v>
      </c>
      <c r="AG1196" s="31">
        <f t="shared" si="685"/>
        <v>0</v>
      </c>
      <c r="AH1196" s="31"/>
      <c r="AI1196" s="31">
        <f t="shared" si="686"/>
        <v>0</v>
      </c>
      <c r="AJ1196" s="85">
        <f t="shared" si="687"/>
        <v>0</v>
      </c>
      <c r="AK1196" s="85"/>
      <c r="AL1196" s="85"/>
      <c r="AM1196" s="85"/>
      <c r="AN1196" s="85"/>
      <c r="AO1196" s="85"/>
      <c r="AP1196" s="85"/>
      <c r="AQ1196" s="85"/>
      <c r="AR1196" s="85"/>
      <c r="AS1196" s="85"/>
      <c r="AT1196" s="85"/>
      <c r="AU1196" s="85"/>
      <c r="AV1196" s="31"/>
      <c r="AW1196" s="31"/>
    </row>
    <row r="1197" spans="2:49" s="154" customFormat="1" ht="13" outlineLevel="1">
      <c r="B1197" s="479"/>
      <c r="C1197" s="476"/>
      <c r="D1197" s="49" t="s">
        <v>2510</v>
      </c>
      <c r="E1197" s="476"/>
      <c r="F1197" s="461"/>
      <c r="G1197" s="369" t="s">
        <v>1395</v>
      </c>
      <c r="H1197" s="46" t="s">
        <v>13</v>
      </c>
      <c r="I1197" s="108">
        <v>30</v>
      </c>
      <c r="J1197" s="108">
        <v>30</v>
      </c>
      <c r="K1197" s="108">
        <v>0</v>
      </c>
      <c r="L1197" s="85" t="s">
        <v>1695</v>
      </c>
      <c r="M1197" s="85" t="s">
        <v>1691</v>
      </c>
      <c r="N1197" s="85" t="s">
        <v>1761</v>
      </c>
      <c r="O1197" s="85" t="s">
        <v>1693</v>
      </c>
      <c r="P1197" s="85" t="s">
        <v>1142</v>
      </c>
      <c r="Q1197" s="85" t="s">
        <v>1155</v>
      </c>
      <c r="R1197" s="476"/>
      <c r="S1197" s="80"/>
      <c r="T1197" s="31">
        <f t="shared" si="688"/>
        <v>0</v>
      </c>
      <c r="U1197" s="633"/>
      <c r="V1197" s="633"/>
      <c r="W1197" s="80"/>
      <c r="X1197" s="85">
        <f t="shared" si="682"/>
        <v>0</v>
      </c>
      <c r="Z1197" s="31"/>
      <c r="AA1197" s="85">
        <f t="shared" si="683"/>
        <v>0</v>
      </c>
      <c r="AB1197" s="85"/>
      <c r="AC1197" s="31">
        <f t="shared" si="684"/>
        <v>0</v>
      </c>
      <c r="AD1197" s="31"/>
      <c r="AE1197" s="85"/>
      <c r="AF1197" s="85">
        <f t="shared" si="689"/>
        <v>0</v>
      </c>
      <c r="AG1197" s="31">
        <f t="shared" si="685"/>
        <v>0</v>
      </c>
      <c r="AH1197" s="31"/>
      <c r="AI1197" s="31">
        <f t="shared" si="686"/>
        <v>0</v>
      </c>
      <c r="AJ1197" s="85">
        <f t="shared" si="687"/>
        <v>0</v>
      </c>
      <c r="AK1197" s="85"/>
      <c r="AL1197" s="85"/>
      <c r="AM1197" s="85"/>
      <c r="AN1197" s="85"/>
      <c r="AO1197" s="85"/>
      <c r="AP1197" s="85"/>
      <c r="AQ1197" s="85"/>
      <c r="AR1197" s="85"/>
      <c r="AS1197" s="85"/>
      <c r="AT1197" s="85"/>
      <c r="AU1197" s="85"/>
      <c r="AV1197" s="31"/>
      <c r="AW1197" s="31"/>
    </row>
    <row r="1198" spans="2:49" s="154" customFormat="1" ht="13" outlineLevel="1">
      <c r="B1198" s="479"/>
      <c r="C1198" s="476"/>
      <c r="D1198" s="15" t="s">
        <v>2812</v>
      </c>
      <c r="E1198" s="476"/>
      <c r="F1198" s="461"/>
      <c r="G1198" s="369" t="s">
        <v>1395</v>
      </c>
      <c r="H1198" s="175" t="s">
        <v>13</v>
      </c>
      <c r="I1198" s="375">
        <v>19.8</v>
      </c>
      <c r="J1198" s="375">
        <v>10.199999999999999</v>
      </c>
      <c r="K1198" s="375">
        <v>0</v>
      </c>
      <c r="L1198" s="85" t="s">
        <v>1139</v>
      </c>
      <c r="M1198" s="85" t="s">
        <v>1139</v>
      </c>
      <c r="N1198" s="85" t="s">
        <v>1140</v>
      </c>
      <c r="O1198" s="85" t="s">
        <v>1140</v>
      </c>
      <c r="P1198" s="85" t="s">
        <v>1140</v>
      </c>
      <c r="Q1198" s="85" t="s">
        <v>1139</v>
      </c>
      <c r="R1198" s="476"/>
      <c r="S1198" s="80"/>
      <c r="T1198" s="31">
        <f t="shared" si="688"/>
        <v>0</v>
      </c>
      <c r="U1198" s="633"/>
      <c r="V1198" s="633"/>
      <c r="W1198" s="80"/>
      <c r="X1198" s="85">
        <f t="shared" si="682"/>
        <v>0</v>
      </c>
      <c r="Z1198" s="31"/>
      <c r="AA1198" s="85"/>
      <c r="AB1198" s="85"/>
      <c r="AC1198" s="31"/>
      <c r="AD1198" s="31"/>
      <c r="AE1198" s="85"/>
      <c r="AF1198" s="85"/>
      <c r="AG1198" s="31"/>
      <c r="AH1198" s="31"/>
      <c r="AI1198" s="31"/>
      <c r="AJ1198" s="85"/>
      <c r="AK1198" s="85"/>
      <c r="AL1198" s="85"/>
      <c r="AM1198" s="85"/>
      <c r="AN1198" s="85"/>
      <c r="AO1198" s="85"/>
      <c r="AP1198" s="85"/>
      <c r="AQ1198" s="85"/>
      <c r="AR1198" s="85"/>
      <c r="AS1198" s="85"/>
      <c r="AT1198" s="85"/>
      <c r="AU1198" s="85"/>
      <c r="AV1198" s="31"/>
      <c r="AW1198" s="31"/>
    </row>
    <row r="1199" spans="2:49" s="154" customFormat="1" ht="13" outlineLevel="1">
      <c r="B1199" s="479"/>
      <c r="C1199" s="476"/>
      <c r="D1199" s="49" t="s">
        <v>2511</v>
      </c>
      <c r="E1199" s="476"/>
      <c r="F1199" s="461"/>
      <c r="G1199" s="369" t="s">
        <v>1395</v>
      </c>
      <c r="H1199" s="46" t="s">
        <v>24</v>
      </c>
      <c r="I1199" s="108">
        <v>20</v>
      </c>
      <c r="J1199" s="108">
        <v>30</v>
      </c>
      <c r="K1199" s="108">
        <v>0</v>
      </c>
      <c r="L1199" s="85" t="s">
        <v>1695</v>
      </c>
      <c r="M1199" s="85" t="s">
        <v>1691</v>
      </c>
      <c r="N1199" s="85" t="s">
        <v>1761</v>
      </c>
      <c r="O1199" s="85" t="s">
        <v>1693</v>
      </c>
      <c r="P1199" s="85" t="s">
        <v>1142</v>
      </c>
      <c r="Q1199" s="85" t="s">
        <v>1142</v>
      </c>
      <c r="R1199" s="476"/>
      <c r="S1199" s="80"/>
      <c r="T1199" s="31">
        <f t="shared" si="688"/>
        <v>0</v>
      </c>
      <c r="U1199" s="633"/>
      <c r="V1199" s="633"/>
      <c r="W1199" s="80"/>
      <c r="X1199" s="85">
        <f t="shared" si="682"/>
        <v>0</v>
      </c>
      <c r="Z1199" s="31"/>
      <c r="AA1199" s="85">
        <f t="shared" si="683"/>
        <v>0</v>
      </c>
      <c r="AB1199" s="85"/>
      <c r="AC1199" s="31">
        <f t="shared" si="684"/>
        <v>0</v>
      </c>
      <c r="AD1199" s="31"/>
      <c r="AE1199" s="85"/>
      <c r="AF1199" s="85">
        <f t="shared" ref="AF1199:AF1223" si="690">IFERROR(COUNTIF(AK990:AT990,"S")/(COUNTIF(AK990:AT990,"V")+COUNTIF(AK990:AT990,"S")),0)</f>
        <v>0</v>
      </c>
      <c r="AG1199" s="31">
        <f t="shared" si="685"/>
        <v>0</v>
      </c>
      <c r="AH1199" s="31"/>
      <c r="AI1199" s="31">
        <f t="shared" si="686"/>
        <v>0</v>
      </c>
      <c r="AJ1199" s="85">
        <f t="shared" si="687"/>
        <v>0</v>
      </c>
      <c r="AK1199" s="85"/>
      <c r="AL1199" s="85"/>
      <c r="AM1199" s="85"/>
      <c r="AN1199" s="85"/>
      <c r="AO1199" s="85"/>
      <c r="AP1199" s="85"/>
      <c r="AQ1199" s="85"/>
      <c r="AR1199" s="85"/>
      <c r="AS1199" s="85"/>
      <c r="AT1199" s="85"/>
      <c r="AU1199" s="85"/>
      <c r="AV1199" s="31"/>
      <c r="AW1199" s="31"/>
    </row>
    <row r="1200" spans="2:49" s="154" customFormat="1" ht="13" outlineLevel="1">
      <c r="B1200" s="479"/>
      <c r="C1200" s="476"/>
      <c r="D1200" s="49" t="s">
        <v>2534</v>
      </c>
      <c r="E1200" s="476"/>
      <c r="F1200" s="461"/>
      <c r="G1200" s="369" t="s">
        <v>1395</v>
      </c>
      <c r="H1200" s="46" t="s">
        <v>24</v>
      </c>
      <c r="I1200" s="108">
        <v>30</v>
      </c>
      <c r="J1200" s="108">
        <v>30</v>
      </c>
      <c r="K1200" s="108">
        <v>0</v>
      </c>
      <c r="L1200" s="85" t="s">
        <v>1695</v>
      </c>
      <c r="M1200" s="85" t="s">
        <v>1691</v>
      </c>
      <c r="N1200" s="85" t="s">
        <v>1761</v>
      </c>
      <c r="O1200" s="85" t="s">
        <v>1693</v>
      </c>
      <c r="P1200" s="85" t="s">
        <v>1142</v>
      </c>
      <c r="Q1200" s="85" t="s">
        <v>1142</v>
      </c>
      <c r="R1200" s="476"/>
      <c r="S1200" s="80"/>
      <c r="T1200" s="31">
        <f t="shared" si="688"/>
        <v>0</v>
      </c>
      <c r="U1200" s="633"/>
      <c r="V1200" s="633"/>
      <c r="W1200" s="80"/>
      <c r="X1200" s="85">
        <f t="shared" si="682"/>
        <v>0</v>
      </c>
      <c r="Z1200" s="31"/>
      <c r="AA1200" s="85">
        <f t="shared" si="683"/>
        <v>0</v>
      </c>
      <c r="AB1200" s="85"/>
      <c r="AC1200" s="31">
        <f t="shared" si="684"/>
        <v>0</v>
      </c>
      <c r="AD1200" s="31"/>
      <c r="AE1200" s="85"/>
      <c r="AF1200" s="85">
        <f t="shared" si="690"/>
        <v>0</v>
      </c>
      <c r="AG1200" s="31">
        <f t="shared" si="685"/>
        <v>0</v>
      </c>
      <c r="AH1200" s="31"/>
      <c r="AI1200" s="31">
        <f t="shared" si="686"/>
        <v>0</v>
      </c>
      <c r="AJ1200" s="85">
        <f t="shared" si="687"/>
        <v>0</v>
      </c>
      <c r="AK1200" s="85"/>
      <c r="AL1200" s="85"/>
      <c r="AM1200" s="85"/>
      <c r="AN1200" s="85"/>
      <c r="AO1200" s="85"/>
      <c r="AP1200" s="85"/>
      <c r="AQ1200" s="85"/>
      <c r="AR1200" s="85"/>
      <c r="AS1200" s="85"/>
      <c r="AT1200" s="85"/>
      <c r="AU1200" s="85"/>
      <c r="AV1200" s="31"/>
      <c r="AW1200" s="31"/>
    </row>
    <row r="1201" spans="2:49" s="154" customFormat="1" ht="13" outlineLevel="1">
      <c r="B1201" s="479"/>
      <c r="C1201" s="476"/>
      <c r="D1201" s="49" t="s">
        <v>2535</v>
      </c>
      <c r="E1201" s="476"/>
      <c r="F1201" s="461"/>
      <c r="G1201" s="369" t="s">
        <v>1395</v>
      </c>
      <c r="H1201" s="46" t="s">
        <v>24</v>
      </c>
      <c r="I1201" s="108">
        <v>30</v>
      </c>
      <c r="J1201" s="108">
        <v>30</v>
      </c>
      <c r="K1201" s="108">
        <v>0</v>
      </c>
      <c r="L1201" s="85" t="s">
        <v>1695</v>
      </c>
      <c r="M1201" s="85" t="s">
        <v>1691</v>
      </c>
      <c r="N1201" s="85" t="s">
        <v>1761</v>
      </c>
      <c r="O1201" s="85" t="s">
        <v>1693</v>
      </c>
      <c r="P1201" s="85" t="s">
        <v>1142</v>
      </c>
      <c r="Q1201" s="85" t="s">
        <v>1142</v>
      </c>
      <c r="R1201" s="476"/>
      <c r="S1201" s="80"/>
      <c r="T1201" s="31">
        <f t="shared" si="688"/>
        <v>0</v>
      </c>
      <c r="U1201" s="633"/>
      <c r="V1201" s="633"/>
      <c r="W1201" s="80"/>
      <c r="X1201" s="85">
        <f t="shared" si="682"/>
        <v>0</v>
      </c>
      <c r="Z1201" s="31"/>
      <c r="AA1201" s="85">
        <f t="shared" si="683"/>
        <v>0</v>
      </c>
      <c r="AB1201" s="85"/>
      <c r="AC1201" s="31">
        <f t="shared" si="684"/>
        <v>0</v>
      </c>
      <c r="AD1201" s="31"/>
      <c r="AE1201" s="85"/>
      <c r="AF1201" s="85">
        <f t="shared" si="690"/>
        <v>0</v>
      </c>
      <c r="AG1201" s="31">
        <f t="shared" si="685"/>
        <v>0</v>
      </c>
      <c r="AH1201" s="31"/>
      <c r="AI1201" s="31">
        <f t="shared" si="686"/>
        <v>0</v>
      </c>
      <c r="AJ1201" s="85">
        <f t="shared" si="687"/>
        <v>0</v>
      </c>
      <c r="AK1201" s="85"/>
      <c r="AL1201" s="85"/>
      <c r="AM1201" s="85"/>
      <c r="AN1201" s="85"/>
      <c r="AO1201" s="85"/>
      <c r="AP1201" s="85"/>
      <c r="AQ1201" s="85"/>
      <c r="AR1201" s="85"/>
      <c r="AS1201" s="85"/>
      <c r="AT1201" s="85"/>
      <c r="AU1201" s="85"/>
      <c r="AV1201" s="31"/>
      <c r="AW1201" s="31"/>
    </row>
    <row r="1202" spans="2:49" s="154" customFormat="1" ht="13" outlineLevel="1">
      <c r="B1202" s="479"/>
      <c r="C1202" s="476"/>
      <c r="D1202" s="49" t="s">
        <v>2536</v>
      </c>
      <c r="E1202" s="476"/>
      <c r="F1202" s="461"/>
      <c r="G1202" s="369" t="s">
        <v>1395</v>
      </c>
      <c r="H1202" s="46" t="s">
        <v>24</v>
      </c>
      <c r="I1202" s="108">
        <v>15</v>
      </c>
      <c r="J1202" s="108">
        <v>30</v>
      </c>
      <c r="K1202" s="108">
        <v>0</v>
      </c>
      <c r="L1202" s="85" t="s">
        <v>1155</v>
      </c>
      <c r="M1202" s="85" t="s">
        <v>1155</v>
      </c>
      <c r="N1202" s="85" t="s">
        <v>1142</v>
      </c>
      <c r="O1202" s="85" t="s">
        <v>1142</v>
      </c>
      <c r="P1202" s="85" t="s">
        <v>1142</v>
      </c>
      <c r="Q1202" s="85" t="s">
        <v>1142</v>
      </c>
      <c r="R1202" s="476"/>
      <c r="S1202" s="80"/>
      <c r="T1202" s="31">
        <f t="shared" si="688"/>
        <v>0</v>
      </c>
      <c r="U1202" s="633"/>
      <c r="V1202" s="633"/>
      <c r="W1202" s="80"/>
      <c r="X1202" s="85">
        <f t="shared" si="682"/>
        <v>0</v>
      </c>
      <c r="Z1202" s="31"/>
      <c r="AA1202" s="85">
        <f t="shared" si="683"/>
        <v>0</v>
      </c>
      <c r="AB1202" s="85"/>
      <c r="AC1202" s="31">
        <f t="shared" si="684"/>
        <v>0</v>
      </c>
      <c r="AD1202" s="31"/>
      <c r="AE1202" s="85"/>
      <c r="AF1202" s="85">
        <f t="shared" si="690"/>
        <v>0</v>
      </c>
      <c r="AG1202" s="31">
        <f t="shared" si="685"/>
        <v>0</v>
      </c>
      <c r="AH1202" s="31"/>
      <c r="AI1202" s="31">
        <f t="shared" si="686"/>
        <v>0</v>
      </c>
      <c r="AJ1202" s="85">
        <f t="shared" si="687"/>
        <v>0</v>
      </c>
      <c r="AK1202" s="85"/>
      <c r="AL1202" s="85"/>
      <c r="AM1202" s="85"/>
      <c r="AN1202" s="85"/>
      <c r="AO1202" s="85"/>
      <c r="AP1202" s="85"/>
      <c r="AQ1202" s="85"/>
      <c r="AR1202" s="85"/>
      <c r="AS1202" s="85"/>
      <c r="AT1202" s="85"/>
      <c r="AU1202" s="85"/>
      <c r="AV1202" s="31"/>
      <c r="AW1202" s="31"/>
    </row>
    <row r="1203" spans="2:49" s="154" customFormat="1" ht="13" outlineLevel="1">
      <c r="B1203" s="479"/>
      <c r="C1203" s="476"/>
      <c r="D1203" s="49" t="s">
        <v>2537</v>
      </c>
      <c r="E1203" s="476"/>
      <c r="F1203" s="461"/>
      <c r="G1203" s="369" t="s">
        <v>1395</v>
      </c>
      <c r="H1203" s="46" t="s">
        <v>24</v>
      </c>
      <c r="I1203" s="108">
        <v>30</v>
      </c>
      <c r="J1203" s="108">
        <v>30</v>
      </c>
      <c r="K1203" s="108">
        <v>0</v>
      </c>
      <c r="L1203" s="85" t="s">
        <v>1155</v>
      </c>
      <c r="M1203" s="85" t="s">
        <v>1155</v>
      </c>
      <c r="N1203" s="85" t="s">
        <v>1142</v>
      </c>
      <c r="O1203" s="85" t="s">
        <v>1142</v>
      </c>
      <c r="P1203" s="85" t="s">
        <v>1142</v>
      </c>
      <c r="Q1203" s="85" t="s">
        <v>1142</v>
      </c>
      <c r="R1203" s="476"/>
      <c r="S1203" s="80"/>
      <c r="T1203" s="31">
        <f t="shared" si="688"/>
        <v>0</v>
      </c>
      <c r="U1203" s="633"/>
      <c r="V1203" s="633"/>
      <c r="W1203" s="80"/>
      <c r="X1203" s="85">
        <f t="shared" si="682"/>
        <v>0</v>
      </c>
      <c r="Z1203" s="31"/>
      <c r="AA1203" s="85">
        <f t="shared" si="683"/>
        <v>0</v>
      </c>
      <c r="AB1203" s="85"/>
      <c r="AC1203" s="31">
        <f t="shared" si="684"/>
        <v>0</v>
      </c>
      <c r="AD1203" s="31"/>
      <c r="AE1203" s="85"/>
      <c r="AF1203" s="85">
        <f t="shared" si="690"/>
        <v>0</v>
      </c>
      <c r="AG1203" s="31">
        <f t="shared" si="685"/>
        <v>0</v>
      </c>
      <c r="AH1203" s="31"/>
      <c r="AI1203" s="31">
        <f t="shared" si="686"/>
        <v>0</v>
      </c>
      <c r="AJ1203" s="85">
        <f t="shared" si="687"/>
        <v>0</v>
      </c>
      <c r="AK1203" s="85"/>
      <c r="AL1203" s="85"/>
      <c r="AM1203" s="85"/>
      <c r="AN1203" s="85"/>
      <c r="AO1203" s="85"/>
      <c r="AP1203" s="85"/>
      <c r="AQ1203" s="85"/>
      <c r="AR1203" s="85"/>
      <c r="AS1203" s="85"/>
      <c r="AT1203" s="85"/>
      <c r="AU1203" s="85"/>
      <c r="AV1203" s="31"/>
      <c r="AW1203" s="31"/>
    </row>
    <row r="1204" spans="2:49" s="154" customFormat="1" ht="13" outlineLevel="1">
      <c r="B1204" s="479"/>
      <c r="C1204" s="476"/>
      <c r="D1204" s="49" t="s">
        <v>2538</v>
      </c>
      <c r="E1204" s="476"/>
      <c r="F1204" s="461"/>
      <c r="G1204" s="369" t="s">
        <v>1395</v>
      </c>
      <c r="H1204" s="46" t="s">
        <v>24</v>
      </c>
      <c r="I1204" s="108">
        <v>30</v>
      </c>
      <c r="J1204" s="108">
        <v>30</v>
      </c>
      <c r="K1204" s="108">
        <v>0</v>
      </c>
      <c r="L1204" s="85" t="s">
        <v>1155</v>
      </c>
      <c r="M1204" s="85" t="s">
        <v>1155</v>
      </c>
      <c r="N1204" s="85" t="s">
        <v>1142</v>
      </c>
      <c r="O1204" s="85" t="s">
        <v>1142</v>
      </c>
      <c r="P1204" s="85" t="s">
        <v>1142</v>
      </c>
      <c r="Q1204" s="85" t="s">
        <v>1142</v>
      </c>
      <c r="R1204" s="476"/>
      <c r="S1204" s="80"/>
      <c r="T1204" s="31">
        <f t="shared" si="688"/>
        <v>0</v>
      </c>
      <c r="U1204" s="633"/>
      <c r="V1204" s="633"/>
      <c r="W1204" s="80"/>
      <c r="X1204" s="85">
        <f t="shared" si="682"/>
        <v>0</v>
      </c>
      <c r="Z1204" s="31"/>
      <c r="AA1204" s="85">
        <f t="shared" si="683"/>
        <v>0</v>
      </c>
      <c r="AB1204" s="85"/>
      <c r="AC1204" s="31">
        <f t="shared" si="684"/>
        <v>0</v>
      </c>
      <c r="AD1204" s="31"/>
      <c r="AE1204" s="85"/>
      <c r="AF1204" s="85">
        <f t="shared" si="690"/>
        <v>0</v>
      </c>
      <c r="AG1204" s="31">
        <f t="shared" si="685"/>
        <v>0</v>
      </c>
      <c r="AH1204" s="31"/>
      <c r="AI1204" s="31">
        <f t="shared" si="686"/>
        <v>0</v>
      </c>
      <c r="AJ1204" s="85">
        <f t="shared" si="687"/>
        <v>0</v>
      </c>
      <c r="AK1204" s="85"/>
      <c r="AL1204" s="85"/>
      <c r="AM1204" s="85"/>
      <c r="AN1204" s="85"/>
      <c r="AO1204" s="85"/>
      <c r="AP1204" s="85"/>
      <c r="AQ1204" s="85"/>
      <c r="AR1204" s="85"/>
      <c r="AS1204" s="85"/>
      <c r="AT1204" s="85"/>
      <c r="AU1204" s="85"/>
      <c r="AV1204" s="31"/>
      <c r="AW1204" s="31"/>
    </row>
    <row r="1205" spans="2:49" s="154" customFormat="1" ht="13" outlineLevel="1">
      <c r="B1205" s="479"/>
      <c r="C1205" s="476"/>
      <c r="D1205" s="49" t="s">
        <v>2517</v>
      </c>
      <c r="E1205" s="476"/>
      <c r="F1205" s="461"/>
      <c r="G1205" s="369" t="s">
        <v>1395</v>
      </c>
      <c r="H1205" s="46" t="s">
        <v>24</v>
      </c>
      <c r="I1205" s="108">
        <v>30</v>
      </c>
      <c r="J1205" s="108">
        <v>30</v>
      </c>
      <c r="K1205" s="108">
        <v>0</v>
      </c>
      <c r="L1205" s="85" t="s">
        <v>1155</v>
      </c>
      <c r="M1205" s="85" t="s">
        <v>1155</v>
      </c>
      <c r="N1205" s="85" t="s">
        <v>1142</v>
      </c>
      <c r="O1205" s="85" t="s">
        <v>1142</v>
      </c>
      <c r="P1205" s="85" t="s">
        <v>1142</v>
      </c>
      <c r="Q1205" s="85" t="s">
        <v>1142</v>
      </c>
      <c r="R1205" s="476"/>
      <c r="S1205" s="80"/>
      <c r="T1205" s="31">
        <f t="shared" si="688"/>
        <v>0</v>
      </c>
      <c r="U1205" s="633"/>
      <c r="V1205" s="633"/>
      <c r="W1205" s="80"/>
      <c r="X1205" s="85">
        <f t="shared" si="682"/>
        <v>0</v>
      </c>
      <c r="Z1205" s="31"/>
      <c r="AA1205" s="85">
        <f t="shared" si="683"/>
        <v>0</v>
      </c>
      <c r="AB1205" s="85"/>
      <c r="AC1205" s="31">
        <f t="shared" si="684"/>
        <v>0</v>
      </c>
      <c r="AD1205" s="31"/>
      <c r="AE1205" s="85"/>
      <c r="AF1205" s="85">
        <f t="shared" si="690"/>
        <v>0</v>
      </c>
      <c r="AG1205" s="31">
        <f t="shared" si="685"/>
        <v>0</v>
      </c>
      <c r="AH1205" s="31"/>
      <c r="AI1205" s="31">
        <f t="shared" si="686"/>
        <v>0</v>
      </c>
      <c r="AJ1205" s="85">
        <f t="shared" si="687"/>
        <v>0</v>
      </c>
      <c r="AK1205" s="85"/>
      <c r="AL1205" s="85"/>
      <c r="AM1205" s="85"/>
      <c r="AN1205" s="85"/>
      <c r="AO1205" s="85"/>
      <c r="AP1205" s="85"/>
      <c r="AQ1205" s="85"/>
      <c r="AR1205" s="85"/>
      <c r="AS1205" s="85"/>
      <c r="AT1205" s="85"/>
      <c r="AU1205" s="85"/>
      <c r="AV1205" s="31"/>
      <c r="AW1205" s="31"/>
    </row>
    <row r="1206" spans="2:49" s="154" customFormat="1" ht="13" outlineLevel="1">
      <c r="B1206" s="479"/>
      <c r="C1206" s="476"/>
      <c r="D1206" s="49" t="s">
        <v>2513</v>
      </c>
      <c r="E1206" s="476"/>
      <c r="F1206" s="461"/>
      <c r="G1206" s="369" t="s">
        <v>1395</v>
      </c>
      <c r="H1206" s="46" t="s">
        <v>24</v>
      </c>
      <c r="I1206" s="108">
        <v>30</v>
      </c>
      <c r="J1206" s="108">
        <v>30</v>
      </c>
      <c r="K1206" s="108">
        <v>0</v>
      </c>
      <c r="L1206" s="85" t="s">
        <v>1155</v>
      </c>
      <c r="M1206" s="85" t="s">
        <v>1155</v>
      </c>
      <c r="N1206" s="85" t="s">
        <v>1142</v>
      </c>
      <c r="O1206" s="85" t="s">
        <v>1142</v>
      </c>
      <c r="P1206" s="85" t="s">
        <v>1142</v>
      </c>
      <c r="Q1206" s="85" t="s">
        <v>1142</v>
      </c>
      <c r="R1206" s="476"/>
      <c r="S1206" s="80"/>
      <c r="T1206" s="31">
        <f t="shared" si="688"/>
        <v>0</v>
      </c>
      <c r="U1206" s="633"/>
      <c r="V1206" s="633"/>
      <c r="W1206" s="80"/>
      <c r="X1206" s="85">
        <f t="shared" si="682"/>
        <v>0</v>
      </c>
      <c r="Z1206" s="31"/>
      <c r="AA1206" s="85">
        <f t="shared" si="683"/>
        <v>0</v>
      </c>
      <c r="AB1206" s="85"/>
      <c r="AC1206" s="31">
        <f t="shared" si="684"/>
        <v>0</v>
      </c>
      <c r="AD1206" s="31"/>
      <c r="AE1206" s="85"/>
      <c r="AF1206" s="85">
        <f t="shared" si="690"/>
        <v>0</v>
      </c>
      <c r="AG1206" s="31">
        <f t="shared" si="685"/>
        <v>0</v>
      </c>
      <c r="AH1206" s="31"/>
      <c r="AI1206" s="31">
        <f t="shared" si="686"/>
        <v>0</v>
      </c>
      <c r="AJ1206" s="85">
        <f t="shared" si="687"/>
        <v>0</v>
      </c>
      <c r="AK1206" s="85"/>
      <c r="AL1206" s="85"/>
      <c r="AM1206" s="85"/>
      <c r="AN1206" s="85"/>
      <c r="AO1206" s="85"/>
      <c r="AP1206" s="85"/>
      <c r="AQ1206" s="85"/>
      <c r="AR1206" s="85"/>
      <c r="AS1206" s="85"/>
      <c r="AT1206" s="85"/>
      <c r="AU1206" s="85"/>
      <c r="AV1206" s="31"/>
      <c r="AW1206" s="31"/>
    </row>
    <row r="1207" spans="2:49" s="154" customFormat="1" ht="13" outlineLevel="1">
      <c r="B1207" s="479"/>
      <c r="C1207" s="476"/>
      <c r="D1207" s="25" t="s">
        <v>2514</v>
      </c>
      <c r="E1207" s="476"/>
      <c r="F1207" s="461"/>
      <c r="G1207" s="369" t="s">
        <v>1395</v>
      </c>
      <c r="H1207" s="46" t="s">
        <v>24</v>
      </c>
      <c r="I1207" s="108">
        <v>30</v>
      </c>
      <c r="J1207" s="108">
        <v>30</v>
      </c>
      <c r="K1207" s="108">
        <v>0</v>
      </c>
      <c r="L1207" s="85" t="s">
        <v>1155</v>
      </c>
      <c r="M1207" s="85" t="s">
        <v>1155</v>
      </c>
      <c r="N1207" s="85" t="s">
        <v>1142</v>
      </c>
      <c r="O1207" s="85" t="s">
        <v>1142</v>
      </c>
      <c r="P1207" s="85" t="s">
        <v>1142</v>
      </c>
      <c r="Q1207" s="85" t="s">
        <v>1142</v>
      </c>
      <c r="R1207" s="476"/>
      <c r="S1207" s="80"/>
      <c r="T1207" s="31">
        <f t="shared" si="688"/>
        <v>0</v>
      </c>
      <c r="U1207" s="633"/>
      <c r="V1207" s="633"/>
      <c r="W1207" s="80"/>
      <c r="X1207" s="85">
        <f t="shared" si="682"/>
        <v>0</v>
      </c>
      <c r="Z1207" s="31"/>
      <c r="AA1207" s="85">
        <f t="shared" si="683"/>
        <v>0</v>
      </c>
      <c r="AB1207" s="85"/>
      <c r="AC1207" s="31">
        <f t="shared" si="684"/>
        <v>0</v>
      </c>
      <c r="AD1207" s="31"/>
      <c r="AE1207" s="85"/>
      <c r="AF1207" s="85">
        <f t="shared" si="690"/>
        <v>0</v>
      </c>
      <c r="AG1207" s="31">
        <f t="shared" si="685"/>
        <v>0</v>
      </c>
      <c r="AH1207" s="31"/>
      <c r="AI1207" s="31">
        <f t="shared" si="686"/>
        <v>0</v>
      </c>
      <c r="AJ1207" s="85">
        <f t="shared" si="687"/>
        <v>0</v>
      </c>
      <c r="AK1207" s="85"/>
      <c r="AL1207" s="85"/>
      <c r="AM1207" s="85"/>
      <c r="AN1207" s="85"/>
      <c r="AO1207" s="85"/>
      <c r="AP1207" s="85"/>
      <c r="AQ1207" s="85"/>
      <c r="AR1207" s="85"/>
      <c r="AS1207" s="85"/>
      <c r="AT1207" s="85"/>
      <c r="AU1207" s="85"/>
      <c r="AV1207" s="31"/>
      <c r="AW1207" s="31"/>
    </row>
    <row r="1208" spans="2:49" s="154" customFormat="1" ht="13" outlineLevel="1">
      <c r="B1208" s="479"/>
      <c r="C1208" s="476"/>
      <c r="D1208" s="25" t="s">
        <v>2516</v>
      </c>
      <c r="E1208" s="476"/>
      <c r="F1208" s="461"/>
      <c r="G1208" s="369" t="s">
        <v>1395</v>
      </c>
      <c r="H1208" s="46" t="s">
        <v>24</v>
      </c>
      <c r="I1208" s="108">
        <v>30</v>
      </c>
      <c r="J1208" s="108">
        <v>30</v>
      </c>
      <c r="K1208" s="108">
        <v>0</v>
      </c>
      <c r="L1208" s="85" t="s">
        <v>1155</v>
      </c>
      <c r="M1208" s="85" t="s">
        <v>1155</v>
      </c>
      <c r="N1208" s="85" t="s">
        <v>1142</v>
      </c>
      <c r="O1208" s="85" t="s">
        <v>1142</v>
      </c>
      <c r="P1208" s="85" t="s">
        <v>1142</v>
      </c>
      <c r="Q1208" s="85" t="s">
        <v>1142</v>
      </c>
      <c r="R1208" s="476"/>
      <c r="S1208" s="80"/>
      <c r="T1208" s="31">
        <f t="shared" si="688"/>
        <v>0</v>
      </c>
      <c r="U1208" s="633"/>
      <c r="V1208" s="633"/>
      <c r="W1208" s="80"/>
      <c r="X1208" s="85">
        <f t="shared" si="682"/>
        <v>0</v>
      </c>
      <c r="Z1208" s="31"/>
      <c r="AA1208" s="85">
        <f t="shared" si="683"/>
        <v>0</v>
      </c>
      <c r="AB1208" s="85"/>
      <c r="AC1208" s="31">
        <f t="shared" si="684"/>
        <v>0</v>
      </c>
      <c r="AD1208" s="31"/>
      <c r="AE1208" s="85"/>
      <c r="AF1208" s="85">
        <f t="shared" si="690"/>
        <v>0</v>
      </c>
      <c r="AG1208" s="31">
        <f t="shared" si="685"/>
        <v>0</v>
      </c>
      <c r="AH1208" s="31"/>
      <c r="AI1208" s="31">
        <f t="shared" si="686"/>
        <v>0</v>
      </c>
      <c r="AJ1208" s="85">
        <f t="shared" si="687"/>
        <v>0</v>
      </c>
      <c r="AK1208" s="85"/>
      <c r="AL1208" s="85"/>
      <c r="AM1208" s="85"/>
      <c r="AN1208" s="85"/>
      <c r="AO1208" s="85"/>
      <c r="AP1208" s="85"/>
      <c r="AQ1208" s="85"/>
      <c r="AR1208" s="85"/>
      <c r="AS1208" s="85"/>
      <c r="AT1208" s="85"/>
      <c r="AU1208" s="85"/>
      <c r="AV1208" s="31"/>
      <c r="AW1208" s="31"/>
    </row>
    <row r="1209" spans="2:49" s="154" customFormat="1" ht="13" outlineLevel="1">
      <c r="B1209" s="480"/>
      <c r="C1209" s="477"/>
      <c r="D1209" s="25" t="s">
        <v>2539</v>
      </c>
      <c r="E1209" s="477"/>
      <c r="F1209" s="462"/>
      <c r="G1209" s="369" t="s">
        <v>1395</v>
      </c>
      <c r="H1209" s="46" t="s">
        <v>24</v>
      </c>
      <c r="I1209" s="108">
        <v>30</v>
      </c>
      <c r="J1209" s="108">
        <v>30</v>
      </c>
      <c r="K1209" s="108">
        <v>0</v>
      </c>
      <c r="L1209" s="85" t="s">
        <v>1155</v>
      </c>
      <c r="M1209" s="85" t="s">
        <v>1155</v>
      </c>
      <c r="N1209" s="85" t="s">
        <v>1142</v>
      </c>
      <c r="O1209" s="85" t="s">
        <v>1142</v>
      </c>
      <c r="P1209" s="85" t="s">
        <v>1142</v>
      </c>
      <c r="Q1209" s="85" t="s">
        <v>1142</v>
      </c>
      <c r="R1209" s="477"/>
      <c r="S1209" s="80"/>
      <c r="T1209" s="31">
        <f t="shared" si="688"/>
        <v>0</v>
      </c>
      <c r="U1209" s="634"/>
      <c r="V1209" s="634"/>
      <c r="W1209" s="80"/>
      <c r="X1209" s="85">
        <f t="shared" si="682"/>
        <v>0</v>
      </c>
      <c r="Z1209" s="31"/>
      <c r="AA1209" s="85">
        <f t="shared" si="683"/>
        <v>0</v>
      </c>
      <c r="AB1209" s="85"/>
      <c r="AC1209" s="31">
        <f t="shared" si="684"/>
        <v>0</v>
      </c>
      <c r="AD1209" s="31"/>
      <c r="AE1209" s="85"/>
      <c r="AF1209" s="85">
        <f t="shared" si="690"/>
        <v>0</v>
      </c>
      <c r="AG1209" s="31">
        <f t="shared" si="685"/>
        <v>0</v>
      </c>
      <c r="AH1209" s="31"/>
      <c r="AI1209" s="31">
        <f t="shared" si="686"/>
        <v>0</v>
      </c>
      <c r="AJ1209" s="85">
        <f t="shared" si="687"/>
        <v>0</v>
      </c>
      <c r="AK1209" s="85"/>
      <c r="AL1209" s="85"/>
      <c r="AM1209" s="85"/>
      <c r="AN1209" s="85"/>
      <c r="AO1209" s="85"/>
      <c r="AP1209" s="85"/>
      <c r="AQ1209" s="85"/>
      <c r="AR1209" s="85"/>
      <c r="AS1209" s="85"/>
      <c r="AT1209" s="85"/>
      <c r="AU1209" s="85"/>
      <c r="AV1209" s="31"/>
      <c r="AW1209" s="31"/>
    </row>
    <row r="1210" spans="2:49" s="154" customFormat="1" ht="13" outlineLevel="1">
      <c r="B1210" s="478" t="s">
        <v>1035</v>
      </c>
      <c r="C1210" s="475" t="s">
        <v>2540</v>
      </c>
      <c r="D1210" s="49" t="s">
        <v>1746</v>
      </c>
      <c r="E1210" s="475" t="s">
        <v>998</v>
      </c>
      <c r="F1210" s="460">
        <v>43524</v>
      </c>
      <c r="G1210" s="369" t="s">
        <v>1395</v>
      </c>
      <c r="H1210" s="46" t="s">
        <v>24</v>
      </c>
      <c r="I1210" s="108">
        <v>5</v>
      </c>
      <c r="J1210" s="108">
        <v>0</v>
      </c>
      <c r="K1210" s="108">
        <v>0</v>
      </c>
      <c r="L1210" s="85" t="s">
        <v>1155</v>
      </c>
      <c r="M1210" s="85" t="s">
        <v>1155</v>
      </c>
      <c r="N1210" s="85" t="s">
        <v>1142</v>
      </c>
      <c r="O1210" s="85" t="s">
        <v>1708</v>
      </c>
      <c r="P1210" s="85" t="s">
        <v>1698</v>
      </c>
      <c r="Q1210" s="85" t="s">
        <v>1759</v>
      </c>
      <c r="R1210" s="475" t="s">
        <v>2541</v>
      </c>
      <c r="S1210" s="80"/>
      <c r="T1210" s="31">
        <f t="shared" si="688"/>
        <v>0</v>
      </c>
      <c r="U1210" s="632"/>
      <c r="V1210" s="632"/>
      <c r="W1210" s="80"/>
      <c r="X1210" s="85">
        <f t="shared" si="682"/>
        <v>0</v>
      </c>
      <c r="Z1210" s="31"/>
      <c r="AA1210" s="85">
        <f t="shared" si="683"/>
        <v>0</v>
      </c>
      <c r="AB1210" s="85"/>
      <c r="AC1210" s="31">
        <f t="shared" si="684"/>
        <v>0</v>
      </c>
      <c r="AD1210" s="31"/>
      <c r="AE1210" s="85"/>
      <c r="AF1210" s="85">
        <f t="shared" si="690"/>
        <v>0</v>
      </c>
      <c r="AG1210" s="31">
        <f t="shared" si="685"/>
        <v>0</v>
      </c>
      <c r="AH1210" s="31"/>
      <c r="AI1210" s="31">
        <f t="shared" si="686"/>
        <v>0</v>
      </c>
      <c r="AJ1210" s="85">
        <f t="shared" si="687"/>
        <v>0</v>
      </c>
      <c r="AK1210" s="85"/>
      <c r="AL1210" s="85"/>
      <c r="AM1210" s="85"/>
      <c r="AN1210" s="85"/>
      <c r="AO1210" s="85"/>
      <c r="AP1210" s="85"/>
      <c r="AQ1210" s="85"/>
      <c r="AR1210" s="85"/>
      <c r="AS1210" s="85"/>
      <c r="AT1210" s="85"/>
      <c r="AU1210" s="85"/>
      <c r="AV1210" s="31"/>
      <c r="AW1210" s="31"/>
    </row>
    <row r="1211" spans="2:49" s="154" customFormat="1" ht="13" outlineLevel="1">
      <c r="B1211" s="479"/>
      <c r="C1211" s="476"/>
      <c r="D1211" s="49" t="s">
        <v>1865</v>
      </c>
      <c r="E1211" s="476"/>
      <c r="F1211" s="461"/>
      <c r="G1211" s="369" t="s">
        <v>1395</v>
      </c>
      <c r="H1211" s="46" t="s">
        <v>24</v>
      </c>
      <c r="I1211" s="108">
        <v>5</v>
      </c>
      <c r="J1211" s="108">
        <v>0</v>
      </c>
      <c r="K1211" s="108">
        <v>0</v>
      </c>
      <c r="L1211" s="85" t="s">
        <v>1155</v>
      </c>
      <c r="M1211" s="85" t="s">
        <v>1155</v>
      </c>
      <c r="N1211" s="85" t="s">
        <v>1142</v>
      </c>
      <c r="O1211" s="85" t="s">
        <v>1142</v>
      </c>
      <c r="P1211" s="85" t="s">
        <v>1142</v>
      </c>
      <c r="Q1211" s="85" t="s">
        <v>1155</v>
      </c>
      <c r="R1211" s="476"/>
      <c r="S1211" s="80"/>
      <c r="T1211" s="31">
        <f t="shared" si="688"/>
        <v>0</v>
      </c>
      <c r="U1211" s="633"/>
      <c r="V1211" s="633"/>
      <c r="W1211" s="80"/>
      <c r="X1211" s="85">
        <f t="shared" si="682"/>
        <v>0</v>
      </c>
      <c r="Z1211" s="31"/>
      <c r="AA1211" s="85">
        <f t="shared" si="683"/>
        <v>0</v>
      </c>
      <c r="AB1211" s="85"/>
      <c r="AC1211" s="31">
        <f t="shared" si="684"/>
        <v>0</v>
      </c>
      <c r="AD1211" s="31"/>
      <c r="AE1211" s="85"/>
      <c r="AF1211" s="85">
        <f t="shared" si="690"/>
        <v>0</v>
      </c>
      <c r="AG1211" s="31">
        <f t="shared" si="685"/>
        <v>0</v>
      </c>
      <c r="AH1211" s="31"/>
      <c r="AI1211" s="31">
        <f t="shared" si="686"/>
        <v>0</v>
      </c>
      <c r="AJ1211" s="85">
        <f t="shared" si="687"/>
        <v>0</v>
      </c>
      <c r="AK1211" s="85"/>
      <c r="AL1211" s="85"/>
      <c r="AM1211" s="85"/>
      <c r="AN1211" s="85"/>
      <c r="AO1211" s="85"/>
      <c r="AP1211" s="85"/>
      <c r="AQ1211" s="85"/>
      <c r="AR1211" s="85"/>
      <c r="AS1211" s="85"/>
      <c r="AT1211" s="85"/>
      <c r="AU1211" s="85"/>
      <c r="AV1211" s="31"/>
      <c r="AW1211" s="31"/>
    </row>
    <row r="1212" spans="2:49" s="154" customFormat="1" ht="13" outlineLevel="1">
      <c r="B1212" s="479"/>
      <c r="C1212" s="476"/>
      <c r="D1212" s="49" t="s">
        <v>2494</v>
      </c>
      <c r="E1212" s="476"/>
      <c r="F1212" s="461"/>
      <c r="G1212" s="369" t="s">
        <v>1395</v>
      </c>
      <c r="H1212" s="46" t="s">
        <v>24</v>
      </c>
      <c r="I1212" s="108">
        <v>30</v>
      </c>
      <c r="J1212" s="108">
        <v>0</v>
      </c>
      <c r="K1212" s="108">
        <v>0</v>
      </c>
      <c r="L1212" s="85" t="s">
        <v>1155</v>
      </c>
      <c r="M1212" s="85" t="s">
        <v>1155</v>
      </c>
      <c r="N1212" s="85" t="s">
        <v>1142</v>
      </c>
      <c r="O1212" s="85" t="s">
        <v>1142</v>
      </c>
      <c r="P1212" s="85" t="s">
        <v>1142</v>
      </c>
      <c r="Q1212" s="85" t="s">
        <v>1155</v>
      </c>
      <c r="R1212" s="476"/>
      <c r="S1212" s="80"/>
      <c r="T1212" s="31">
        <f t="shared" si="688"/>
        <v>0</v>
      </c>
      <c r="U1212" s="633"/>
      <c r="V1212" s="633"/>
      <c r="W1212" s="80"/>
      <c r="X1212" s="85">
        <f t="shared" si="682"/>
        <v>0</v>
      </c>
      <c r="Z1212" s="31"/>
      <c r="AA1212" s="85">
        <f t="shared" si="683"/>
        <v>0</v>
      </c>
      <c r="AB1212" s="85"/>
      <c r="AC1212" s="31">
        <f t="shared" si="684"/>
        <v>0</v>
      </c>
      <c r="AD1212" s="31"/>
      <c r="AE1212" s="85"/>
      <c r="AF1212" s="85">
        <f t="shared" si="690"/>
        <v>0</v>
      </c>
      <c r="AG1212" s="31">
        <f t="shared" si="685"/>
        <v>0</v>
      </c>
      <c r="AH1212" s="31"/>
      <c r="AI1212" s="31">
        <f t="shared" si="686"/>
        <v>0</v>
      </c>
      <c r="AJ1212" s="85">
        <f t="shared" si="687"/>
        <v>0</v>
      </c>
      <c r="AK1212" s="85"/>
      <c r="AL1212" s="85"/>
      <c r="AM1212" s="85"/>
      <c r="AN1212" s="85"/>
      <c r="AO1212" s="85"/>
      <c r="AP1212" s="85"/>
      <c r="AQ1212" s="85"/>
      <c r="AR1212" s="85"/>
      <c r="AS1212" s="85"/>
      <c r="AT1212" s="85"/>
      <c r="AU1212" s="85"/>
      <c r="AV1212" s="31"/>
      <c r="AW1212" s="31"/>
    </row>
    <row r="1213" spans="2:49" s="154" customFormat="1" ht="13" outlineLevel="1">
      <c r="B1213" s="479"/>
      <c r="C1213" s="476"/>
      <c r="D1213" s="25" t="s">
        <v>2462</v>
      </c>
      <c r="E1213" s="476"/>
      <c r="F1213" s="461"/>
      <c r="G1213" s="369" t="s">
        <v>1395</v>
      </c>
      <c r="H1213" s="46" t="s">
        <v>24</v>
      </c>
      <c r="I1213" s="108">
        <v>30</v>
      </c>
      <c r="J1213" s="108">
        <v>0</v>
      </c>
      <c r="K1213" s="108">
        <v>0</v>
      </c>
      <c r="L1213" s="85" t="s">
        <v>1155</v>
      </c>
      <c r="M1213" s="85" t="s">
        <v>1155</v>
      </c>
      <c r="N1213" s="85" t="s">
        <v>1142</v>
      </c>
      <c r="O1213" s="85" t="s">
        <v>1142</v>
      </c>
      <c r="P1213" s="85" t="s">
        <v>1142</v>
      </c>
      <c r="Q1213" s="85" t="s">
        <v>1155</v>
      </c>
      <c r="R1213" s="476"/>
      <c r="S1213" s="80"/>
      <c r="T1213" s="31">
        <f t="shared" si="688"/>
        <v>0</v>
      </c>
      <c r="U1213" s="633"/>
      <c r="V1213" s="633"/>
      <c r="W1213" s="80"/>
      <c r="X1213" s="85">
        <f t="shared" si="682"/>
        <v>0</v>
      </c>
      <c r="Z1213" s="31"/>
      <c r="AA1213" s="85">
        <f t="shared" si="683"/>
        <v>0</v>
      </c>
      <c r="AB1213" s="85"/>
      <c r="AC1213" s="31">
        <f t="shared" si="684"/>
        <v>0</v>
      </c>
      <c r="AD1213" s="31"/>
      <c r="AE1213" s="85"/>
      <c r="AF1213" s="85">
        <f t="shared" si="690"/>
        <v>0</v>
      </c>
      <c r="AG1213" s="31">
        <f t="shared" si="685"/>
        <v>0</v>
      </c>
      <c r="AH1213" s="31"/>
      <c r="AI1213" s="31">
        <f t="shared" si="686"/>
        <v>0</v>
      </c>
      <c r="AJ1213" s="85">
        <f t="shared" si="687"/>
        <v>0</v>
      </c>
      <c r="AK1213" s="85"/>
      <c r="AL1213" s="85"/>
      <c r="AM1213" s="85"/>
      <c r="AN1213" s="85"/>
      <c r="AO1213" s="85"/>
      <c r="AP1213" s="85"/>
      <c r="AQ1213" s="85"/>
      <c r="AR1213" s="85"/>
      <c r="AS1213" s="85"/>
      <c r="AT1213" s="85"/>
      <c r="AU1213" s="85"/>
      <c r="AV1213" s="31"/>
      <c r="AW1213" s="31"/>
    </row>
    <row r="1214" spans="2:49" s="154" customFormat="1" ht="13" outlineLevel="1">
      <c r="B1214" s="479"/>
      <c r="C1214" s="476"/>
      <c r="D1214" s="25" t="s">
        <v>2495</v>
      </c>
      <c r="E1214" s="476"/>
      <c r="F1214" s="461"/>
      <c r="G1214" s="369" t="s">
        <v>1395</v>
      </c>
      <c r="H1214" s="46" t="s">
        <v>24</v>
      </c>
      <c r="I1214" s="108">
        <v>5</v>
      </c>
      <c r="J1214" s="108">
        <v>600</v>
      </c>
      <c r="K1214" s="108">
        <v>0</v>
      </c>
      <c r="L1214" s="85" t="s">
        <v>1155</v>
      </c>
      <c r="M1214" s="85" t="s">
        <v>1155</v>
      </c>
      <c r="N1214" s="85" t="s">
        <v>1142</v>
      </c>
      <c r="O1214" s="85" t="s">
        <v>1142</v>
      </c>
      <c r="P1214" s="85" t="s">
        <v>1142</v>
      </c>
      <c r="Q1214" s="85" t="s">
        <v>1142</v>
      </c>
      <c r="R1214" s="476"/>
      <c r="S1214" s="80"/>
      <c r="T1214" s="31">
        <f t="shared" si="688"/>
        <v>0</v>
      </c>
      <c r="U1214" s="633"/>
      <c r="V1214" s="633"/>
      <c r="W1214" s="80"/>
      <c r="X1214" s="85">
        <f t="shared" si="682"/>
        <v>0</v>
      </c>
      <c r="Z1214" s="31"/>
      <c r="AA1214" s="85">
        <f t="shared" si="683"/>
        <v>0</v>
      </c>
      <c r="AB1214" s="85"/>
      <c r="AC1214" s="31">
        <f t="shared" si="684"/>
        <v>0</v>
      </c>
      <c r="AD1214" s="31"/>
      <c r="AE1214" s="85"/>
      <c r="AF1214" s="85">
        <f t="shared" si="690"/>
        <v>0</v>
      </c>
      <c r="AG1214" s="31">
        <f t="shared" si="685"/>
        <v>0</v>
      </c>
      <c r="AH1214" s="31"/>
      <c r="AI1214" s="31">
        <f t="shared" si="686"/>
        <v>0</v>
      </c>
      <c r="AJ1214" s="85">
        <f t="shared" si="687"/>
        <v>0</v>
      </c>
      <c r="AK1214" s="85"/>
      <c r="AL1214" s="85"/>
      <c r="AM1214" s="85"/>
      <c r="AN1214" s="85"/>
      <c r="AO1214" s="85"/>
      <c r="AP1214" s="85"/>
      <c r="AQ1214" s="85"/>
      <c r="AR1214" s="85"/>
      <c r="AS1214" s="85"/>
      <c r="AT1214" s="85"/>
      <c r="AU1214" s="85"/>
      <c r="AV1214" s="31"/>
      <c r="AW1214" s="31"/>
    </row>
    <row r="1215" spans="2:49" s="154" customFormat="1" ht="13" outlineLevel="1">
      <c r="B1215" s="480"/>
      <c r="C1215" s="477"/>
      <c r="D1215" s="25" t="s">
        <v>2496</v>
      </c>
      <c r="E1215" s="477"/>
      <c r="F1215" s="462"/>
      <c r="G1215" s="369" t="s">
        <v>1395</v>
      </c>
      <c r="H1215" s="46" t="s">
        <v>24</v>
      </c>
      <c r="I1215" s="108">
        <v>5</v>
      </c>
      <c r="J1215" s="108">
        <v>0</v>
      </c>
      <c r="K1215" s="108">
        <v>0</v>
      </c>
      <c r="L1215" s="85" t="s">
        <v>1155</v>
      </c>
      <c r="M1215" s="85" t="s">
        <v>1155</v>
      </c>
      <c r="N1215" s="85" t="s">
        <v>1142</v>
      </c>
      <c r="O1215" s="85" t="s">
        <v>1142</v>
      </c>
      <c r="P1215" s="85" t="s">
        <v>1142</v>
      </c>
      <c r="Q1215" s="85" t="s">
        <v>1155</v>
      </c>
      <c r="R1215" s="477"/>
      <c r="S1215" s="80"/>
      <c r="T1215" s="31">
        <f t="shared" si="688"/>
        <v>0</v>
      </c>
      <c r="U1215" s="634"/>
      <c r="V1215" s="634"/>
      <c r="W1215" s="80"/>
      <c r="X1215" s="85">
        <f t="shared" si="682"/>
        <v>0</v>
      </c>
      <c r="Z1215" s="31"/>
      <c r="AA1215" s="85">
        <f t="shared" si="683"/>
        <v>0</v>
      </c>
      <c r="AB1215" s="85"/>
      <c r="AC1215" s="31">
        <f t="shared" si="684"/>
        <v>0</v>
      </c>
      <c r="AD1215" s="31"/>
      <c r="AE1215" s="85"/>
      <c r="AF1215" s="85">
        <f t="shared" si="690"/>
        <v>0</v>
      </c>
      <c r="AG1215" s="31">
        <f t="shared" si="685"/>
        <v>0</v>
      </c>
      <c r="AH1215" s="31"/>
      <c r="AI1215" s="31">
        <f t="shared" si="686"/>
        <v>0</v>
      </c>
      <c r="AJ1215" s="85">
        <f t="shared" si="687"/>
        <v>0</v>
      </c>
      <c r="AK1215" s="85"/>
      <c r="AL1215" s="85"/>
      <c r="AM1215" s="85"/>
      <c r="AN1215" s="85"/>
      <c r="AO1215" s="85"/>
      <c r="AP1215" s="85"/>
      <c r="AQ1215" s="85"/>
      <c r="AR1215" s="85"/>
      <c r="AS1215" s="85"/>
      <c r="AT1215" s="85"/>
      <c r="AU1215" s="85"/>
      <c r="AV1215" s="31"/>
      <c r="AW1215" s="31"/>
    </row>
    <row r="1216" spans="2:49" s="154" customFormat="1" ht="13" outlineLevel="1">
      <c r="B1216" s="478" t="s">
        <v>1036</v>
      </c>
      <c r="C1216" s="475" t="s">
        <v>2542</v>
      </c>
      <c r="D1216" s="25" t="s">
        <v>1746</v>
      </c>
      <c r="E1216" s="475" t="s">
        <v>998</v>
      </c>
      <c r="F1216" s="460">
        <v>43524</v>
      </c>
      <c r="G1216" s="369" t="s">
        <v>1395</v>
      </c>
      <c r="H1216" s="46" t="s">
        <v>13</v>
      </c>
      <c r="I1216" s="108">
        <v>5</v>
      </c>
      <c r="J1216" s="108">
        <v>5</v>
      </c>
      <c r="K1216" s="108">
        <v>0</v>
      </c>
      <c r="L1216" s="85" t="s">
        <v>1155</v>
      </c>
      <c r="M1216" s="85" t="s">
        <v>1155</v>
      </c>
      <c r="N1216" s="85" t="s">
        <v>1142</v>
      </c>
      <c r="O1216" s="85" t="s">
        <v>1708</v>
      </c>
      <c r="P1216" s="85" t="s">
        <v>1691</v>
      </c>
      <c r="Q1216" s="85" t="s">
        <v>1759</v>
      </c>
      <c r="R1216" s="475" t="s">
        <v>2541</v>
      </c>
      <c r="S1216" s="80"/>
      <c r="T1216" s="31">
        <f t="shared" si="688"/>
        <v>0</v>
      </c>
      <c r="U1216" s="632"/>
      <c r="V1216" s="632"/>
      <c r="W1216" s="80"/>
      <c r="X1216" s="85">
        <f t="shared" si="682"/>
        <v>0</v>
      </c>
      <c r="Z1216" s="31"/>
      <c r="AA1216" s="85">
        <f t="shared" si="683"/>
        <v>0</v>
      </c>
      <c r="AB1216" s="85"/>
      <c r="AC1216" s="31">
        <f t="shared" si="684"/>
        <v>0</v>
      </c>
      <c r="AD1216" s="31"/>
      <c r="AE1216" s="85"/>
      <c r="AF1216" s="85">
        <f t="shared" si="690"/>
        <v>0</v>
      </c>
      <c r="AG1216" s="31">
        <f t="shared" si="685"/>
        <v>0</v>
      </c>
      <c r="AH1216" s="31"/>
      <c r="AI1216" s="31">
        <f t="shared" si="686"/>
        <v>0</v>
      </c>
      <c r="AJ1216" s="85">
        <f t="shared" si="687"/>
        <v>0</v>
      </c>
      <c r="AK1216" s="85"/>
      <c r="AL1216" s="85"/>
      <c r="AM1216" s="85"/>
      <c r="AN1216" s="85"/>
      <c r="AO1216" s="85"/>
      <c r="AP1216" s="85"/>
      <c r="AQ1216" s="85"/>
      <c r="AR1216" s="85"/>
      <c r="AS1216" s="85"/>
      <c r="AT1216" s="85"/>
      <c r="AU1216" s="85"/>
      <c r="AV1216" s="31"/>
      <c r="AW1216" s="31"/>
    </row>
    <row r="1217" spans="2:49" s="154" customFormat="1" ht="13" outlineLevel="1">
      <c r="B1217" s="479"/>
      <c r="C1217" s="476"/>
      <c r="D1217" s="25" t="s">
        <v>2481</v>
      </c>
      <c r="E1217" s="476"/>
      <c r="F1217" s="461"/>
      <c r="G1217" s="369" t="s">
        <v>1395</v>
      </c>
      <c r="H1217" s="46" t="s">
        <v>13</v>
      </c>
      <c r="I1217" s="108">
        <v>10</v>
      </c>
      <c r="J1217" s="108">
        <v>10</v>
      </c>
      <c r="K1217" s="108">
        <v>0</v>
      </c>
      <c r="L1217" s="85" t="s">
        <v>1155</v>
      </c>
      <c r="M1217" s="85" t="s">
        <v>1155</v>
      </c>
      <c r="N1217" s="85" t="s">
        <v>1142</v>
      </c>
      <c r="O1217" s="85" t="s">
        <v>1142</v>
      </c>
      <c r="P1217" s="85" t="s">
        <v>1155</v>
      </c>
      <c r="Q1217" s="85" t="s">
        <v>1155</v>
      </c>
      <c r="R1217" s="476"/>
      <c r="S1217" s="80"/>
      <c r="T1217" s="31">
        <f t="shared" si="688"/>
        <v>0</v>
      </c>
      <c r="U1217" s="633"/>
      <c r="V1217" s="633"/>
      <c r="W1217" s="80"/>
      <c r="X1217" s="85">
        <f t="shared" si="682"/>
        <v>0</v>
      </c>
      <c r="Z1217" s="31"/>
      <c r="AA1217" s="85">
        <f t="shared" si="683"/>
        <v>0</v>
      </c>
      <c r="AB1217" s="85"/>
      <c r="AC1217" s="31">
        <f t="shared" si="684"/>
        <v>0</v>
      </c>
      <c r="AD1217" s="31"/>
      <c r="AE1217" s="85"/>
      <c r="AF1217" s="85">
        <f t="shared" si="690"/>
        <v>0</v>
      </c>
      <c r="AG1217" s="31">
        <f t="shared" si="685"/>
        <v>0</v>
      </c>
      <c r="AH1217" s="31"/>
      <c r="AI1217" s="31">
        <f t="shared" si="686"/>
        <v>0</v>
      </c>
      <c r="AJ1217" s="85">
        <f t="shared" si="687"/>
        <v>0</v>
      </c>
      <c r="AK1217" s="85"/>
      <c r="AL1217" s="85"/>
      <c r="AM1217" s="85"/>
      <c r="AN1217" s="85"/>
      <c r="AO1217" s="85"/>
      <c r="AP1217" s="85"/>
      <c r="AQ1217" s="85"/>
      <c r="AR1217" s="85"/>
      <c r="AS1217" s="85"/>
      <c r="AT1217" s="85"/>
      <c r="AU1217" s="85"/>
      <c r="AV1217" s="31"/>
      <c r="AW1217" s="31"/>
    </row>
    <row r="1218" spans="2:49" s="154" customFormat="1" ht="13" outlineLevel="1">
      <c r="B1218" s="480"/>
      <c r="C1218" s="477"/>
      <c r="D1218" s="25" t="s">
        <v>1705</v>
      </c>
      <c r="E1218" s="477"/>
      <c r="F1218" s="462"/>
      <c r="G1218" s="369" t="s">
        <v>1395</v>
      </c>
      <c r="H1218" s="46" t="s">
        <v>24</v>
      </c>
      <c r="I1218" s="108">
        <v>15</v>
      </c>
      <c r="J1218" s="108">
        <v>15</v>
      </c>
      <c r="K1218" s="108">
        <v>0</v>
      </c>
      <c r="L1218" s="85" t="s">
        <v>1155</v>
      </c>
      <c r="M1218" s="85" t="s">
        <v>1155</v>
      </c>
      <c r="N1218" s="85" t="s">
        <v>1142</v>
      </c>
      <c r="O1218" s="85" t="s">
        <v>1142</v>
      </c>
      <c r="P1218" s="85" t="s">
        <v>1155</v>
      </c>
      <c r="Q1218" s="85" t="s">
        <v>1155</v>
      </c>
      <c r="R1218" s="477"/>
      <c r="S1218" s="80"/>
      <c r="T1218" s="31">
        <f t="shared" si="688"/>
        <v>0</v>
      </c>
      <c r="U1218" s="634"/>
      <c r="V1218" s="634"/>
      <c r="W1218" s="80"/>
      <c r="X1218" s="85">
        <f t="shared" si="682"/>
        <v>0</v>
      </c>
      <c r="Z1218" s="31"/>
      <c r="AA1218" s="85">
        <f t="shared" si="683"/>
        <v>0</v>
      </c>
      <c r="AB1218" s="85"/>
      <c r="AC1218" s="31">
        <f t="shared" si="684"/>
        <v>0</v>
      </c>
      <c r="AD1218" s="31"/>
      <c r="AE1218" s="85"/>
      <c r="AF1218" s="85">
        <f t="shared" si="690"/>
        <v>0</v>
      </c>
      <c r="AG1218" s="31">
        <f t="shared" si="685"/>
        <v>0</v>
      </c>
      <c r="AH1218" s="31"/>
      <c r="AI1218" s="31">
        <f t="shared" si="686"/>
        <v>0</v>
      </c>
      <c r="AJ1218" s="85">
        <f t="shared" si="687"/>
        <v>0</v>
      </c>
      <c r="AK1218" s="85"/>
      <c r="AL1218" s="85"/>
      <c r="AM1218" s="85"/>
      <c r="AN1218" s="85"/>
      <c r="AO1218" s="85"/>
      <c r="AP1218" s="85"/>
      <c r="AQ1218" s="85"/>
      <c r="AR1218" s="85"/>
      <c r="AS1218" s="85"/>
      <c r="AT1218" s="85"/>
      <c r="AU1218" s="85"/>
      <c r="AV1218" s="31"/>
      <c r="AW1218" s="31"/>
    </row>
    <row r="1219" spans="2:49" s="154" customFormat="1" ht="13" outlineLevel="1">
      <c r="B1219" s="478" t="s">
        <v>1037</v>
      </c>
      <c r="C1219" s="475" t="s">
        <v>1046</v>
      </c>
      <c r="D1219" s="25" t="s">
        <v>2468</v>
      </c>
      <c r="E1219" s="475" t="s">
        <v>989</v>
      </c>
      <c r="F1219" s="460">
        <v>43524</v>
      </c>
      <c r="G1219" s="369" t="s">
        <v>1395</v>
      </c>
      <c r="H1219" s="46" t="s">
        <v>13</v>
      </c>
      <c r="I1219" s="108">
        <v>5</v>
      </c>
      <c r="J1219" s="108">
        <v>0</v>
      </c>
      <c r="K1219" s="108">
        <v>0</v>
      </c>
      <c r="L1219" s="85" t="s">
        <v>1155</v>
      </c>
      <c r="M1219" s="85" t="s">
        <v>1155</v>
      </c>
      <c r="N1219" s="85" t="s">
        <v>1142</v>
      </c>
      <c r="O1219" s="85" t="s">
        <v>1708</v>
      </c>
      <c r="P1219" s="85" t="s">
        <v>1691</v>
      </c>
      <c r="Q1219" s="85" t="s">
        <v>1759</v>
      </c>
      <c r="R1219" s="475" t="s">
        <v>2541</v>
      </c>
      <c r="S1219" s="80"/>
      <c r="T1219" s="31">
        <f t="shared" si="688"/>
        <v>0</v>
      </c>
      <c r="U1219" s="632"/>
      <c r="V1219" s="632"/>
      <c r="W1219" s="80"/>
      <c r="X1219" s="85">
        <f t="shared" si="682"/>
        <v>0</v>
      </c>
      <c r="Z1219" s="31"/>
      <c r="AA1219" s="85">
        <f t="shared" si="683"/>
        <v>0</v>
      </c>
      <c r="AB1219" s="85"/>
      <c r="AC1219" s="31">
        <f t="shared" si="684"/>
        <v>0</v>
      </c>
      <c r="AD1219" s="31"/>
      <c r="AE1219" s="85"/>
      <c r="AF1219" s="85">
        <f t="shared" si="690"/>
        <v>0</v>
      </c>
      <c r="AG1219" s="31">
        <f t="shared" si="685"/>
        <v>0</v>
      </c>
      <c r="AH1219" s="31"/>
      <c r="AI1219" s="31">
        <f t="shared" si="686"/>
        <v>0</v>
      </c>
      <c r="AJ1219" s="85">
        <f t="shared" si="687"/>
        <v>0</v>
      </c>
      <c r="AK1219" s="85"/>
      <c r="AL1219" s="85"/>
      <c r="AM1219" s="85"/>
      <c r="AN1219" s="85"/>
      <c r="AO1219" s="85"/>
      <c r="AP1219" s="85"/>
      <c r="AQ1219" s="85"/>
      <c r="AR1219" s="85"/>
      <c r="AS1219" s="85"/>
      <c r="AT1219" s="85"/>
      <c r="AU1219" s="85"/>
      <c r="AV1219" s="31"/>
      <c r="AW1219" s="31"/>
    </row>
    <row r="1220" spans="2:49" s="154" customFormat="1" ht="13" outlineLevel="1">
      <c r="B1220" s="479"/>
      <c r="C1220" s="476"/>
      <c r="D1220" s="25" t="s">
        <v>1746</v>
      </c>
      <c r="E1220" s="476"/>
      <c r="F1220" s="461"/>
      <c r="G1220" s="369" t="s">
        <v>1395</v>
      </c>
      <c r="H1220" s="46" t="s">
        <v>13</v>
      </c>
      <c r="I1220" s="108">
        <v>15</v>
      </c>
      <c r="J1220" s="108">
        <v>0</v>
      </c>
      <c r="K1220" s="108">
        <v>0</v>
      </c>
      <c r="L1220" s="85" t="s">
        <v>1155</v>
      </c>
      <c r="M1220" s="85" t="s">
        <v>1155</v>
      </c>
      <c r="N1220" s="85" t="s">
        <v>1142</v>
      </c>
      <c r="O1220" s="85" t="s">
        <v>1142</v>
      </c>
      <c r="P1220" s="85" t="s">
        <v>1155</v>
      </c>
      <c r="Q1220" s="85" t="s">
        <v>1155</v>
      </c>
      <c r="R1220" s="476"/>
      <c r="S1220" s="80"/>
      <c r="T1220" s="31">
        <f t="shared" si="688"/>
        <v>0</v>
      </c>
      <c r="U1220" s="633"/>
      <c r="V1220" s="633"/>
      <c r="W1220" s="80"/>
      <c r="X1220" s="85">
        <f t="shared" si="682"/>
        <v>0</v>
      </c>
      <c r="Z1220" s="31"/>
      <c r="AA1220" s="85">
        <f t="shared" si="683"/>
        <v>0</v>
      </c>
      <c r="AB1220" s="85"/>
      <c r="AC1220" s="31">
        <f t="shared" si="684"/>
        <v>0</v>
      </c>
      <c r="AD1220" s="31"/>
      <c r="AE1220" s="85"/>
      <c r="AF1220" s="85">
        <f t="shared" si="690"/>
        <v>0</v>
      </c>
      <c r="AG1220" s="31">
        <f t="shared" si="685"/>
        <v>0</v>
      </c>
      <c r="AH1220" s="31"/>
      <c r="AI1220" s="31">
        <f t="shared" si="686"/>
        <v>0</v>
      </c>
      <c r="AJ1220" s="85">
        <f t="shared" si="687"/>
        <v>0</v>
      </c>
      <c r="AK1220" s="85"/>
      <c r="AL1220" s="85"/>
      <c r="AM1220" s="85"/>
      <c r="AN1220" s="85"/>
      <c r="AO1220" s="85"/>
      <c r="AP1220" s="85"/>
      <c r="AQ1220" s="85"/>
      <c r="AR1220" s="85"/>
      <c r="AS1220" s="85"/>
      <c r="AT1220" s="85"/>
      <c r="AU1220" s="85"/>
      <c r="AV1220" s="31"/>
      <c r="AW1220" s="31"/>
    </row>
    <row r="1221" spans="2:49" s="154" customFormat="1" ht="13" outlineLevel="1">
      <c r="B1221" s="479"/>
      <c r="C1221" s="476"/>
      <c r="D1221" s="25" t="s">
        <v>2498</v>
      </c>
      <c r="E1221" s="476"/>
      <c r="F1221" s="461"/>
      <c r="G1221" s="369" t="s">
        <v>1395</v>
      </c>
      <c r="H1221" s="46" t="s">
        <v>13</v>
      </c>
      <c r="I1221" s="108">
        <v>15</v>
      </c>
      <c r="J1221" s="108">
        <v>480</v>
      </c>
      <c r="K1221" s="108">
        <v>0</v>
      </c>
      <c r="L1221" s="85" t="s">
        <v>1155</v>
      </c>
      <c r="M1221" s="85" t="s">
        <v>1155</v>
      </c>
      <c r="N1221" s="85" t="s">
        <v>1142</v>
      </c>
      <c r="O1221" s="85" t="s">
        <v>1142</v>
      </c>
      <c r="P1221" s="85" t="s">
        <v>1155</v>
      </c>
      <c r="Q1221" s="85" t="s">
        <v>1142</v>
      </c>
      <c r="R1221" s="476"/>
      <c r="S1221" s="80"/>
      <c r="T1221" s="31">
        <f t="shared" si="688"/>
        <v>0</v>
      </c>
      <c r="U1221" s="633"/>
      <c r="V1221" s="633"/>
      <c r="W1221" s="80"/>
      <c r="X1221" s="85">
        <f t="shared" si="682"/>
        <v>0</v>
      </c>
      <c r="Z1221" s="31"/>
      <c r="AA1221" s="85">
        <f t="shared" si="683"/>
        <v>0</v>
      </c>
      <c r="AB1221" s="85"/>
      <c r="AC1221" s="31">
        <f t="shared" si="684"/>
        <v>0</v>
      </c>
      <c r="AD1221" s="31"/>
      <c r="AE1221" s="85"/>
      <c r="AF1221" s="85">
        <f t="shared" si="690"/>
        <v>0</v>
      </c>
      <c r="AG1221" s="31">
        <f t="shared" si="685"/>
        <v>0</v>
      </c>
      <c r="AH1221" s="31"/>
      <c r="AI1221" s="31">
        <f t="shared" si="686"/>
        <v>0</v>
      </c>
      <c r="AJ1221" s="85">
        <f t="shared" si="687"/>
        <v>0</v>
      </c>
      <c r="AK1221" s="85"/>
      <c r="AL1221" s="85"/>
      <c r="AM1221" s="85"/>
      <c r="AN1221" s="85"/>
      <c r="AO1221" s="85"/>
      <c r="AP1221" s="85"/>
      <c r="AQ1221" s="85"/>
      <c r="AR1221" s="85"/>
      <c r="AS1221" s="85"/>
      <c r="AT1221" s="85"/>
      <c r="AU1221" s="85"/>
      <c r="AV1221" s="31"/>
      <c r="AW1221" s="31"/>
    </row>
    <row r="1222" spans="2:49" s="154" customFormat="1" ht="13" outlineLevel="1">
      <c r="B1222" s="479"/>
      <c r="C1222" s="476"/>
      <c r="D1222" s="25" t="s">
        <v>2499</v>
      </c>
      <c r="E1222" s="476"/>
      <c r="F1222" s="461"/>
      <c r="G1222" s="369" t="s">
        <v>1395</v>
      </c>
      <c r="H1222" s="46" t="s">
        <v>13</v>
      </c>
      <c r="I1222" s="108">
        <v>15</v>
      </c>
      <c r="J1222" s="108">
        <v>240</v>
      </c>
      <c r="K1222" s="108">
        <v>0</v>
      </c>
      <c r="L1222" s="85" t="s">
        <v>1155</v>
      </c>
      <c r="M1222" s="85" t="s">
        <v>1155</v>
      </c>
      <c r="N1222" s="85" t="s">
        <v>1142</v>
      </c>
      <c r="O1222" s="85" t="s">
        <v>1142</v>
      </c>
      <c r="P1222" s="85" t="s">
        <v>1155</v>
      </c>
      <c r="Q1222" s="85" t="s">
        <v>1142</v>
      </c>
      <c r="R1222" s="476"/>
      <c r="S1222" s="80"/>
      <c r="T1222" s="31">
        <f t="shared" si="688"/>
        <v>0</v>
      </c>
      <c r="U1222" s="633"/>
      <c r="V1222" s="633"/>
      <c r="W1222" s="80"/>
      <c r="X1222" s="85">
        <f t="shared" si="682"/>
        <v>0</v>
      </c>
      <c r="Z1222" s="31"/>
      <c r="AA1222" s="85">
        <f t="shared" si="683"/>
        <v>0</v>
      </c>
      <c r="AB1222" s="85"/>
      <c r="AC1222" s="31">
        <f t="shared" si="684"/>
        <v>0</v>
      </c>
      <c r="AD1222" s="31"/>
      <c r="AE1222" s="85"/>
      <c r="AF1222" s="85">
        <f t="shared" si="690"/>
        <v>0</v>
      </c>
      <c r="AG1222" s="31">
        <f t="shared" si="685"/>
        <v>0</v>
      </c>
      <c r="AH1222" s="31"/>
      <c r="AI1222" s="31">
        <f t="shared" si="686"/>
        <v>0</v>
      </c>
      <c r="AJ1222" s="85">
        <f t="shared" si="687"/>
        <v>0</v>
      </c>
      <c r="AK1222" s="85"/>
      <c r="AL1222" s="85"/>
      <c r="AM1222" s="85"/>
      <c r="AN1222" s="85"/>
      <c r="AO1222" s="85"/>
      <c r="AP1222" s="85"/>
      <c r="AQ1222" s="85"/>
      <c r="AR1222" s="85"/>
      <c r="AS1222" s="85"/>
      <c r="AT1222" s="85"/>
      <c r="AU1222" s="85"/>
      <c r="AV1222" s="31"/>
      <c r="AW1222" s="31"/>
    </row>
    <row r="1223" spans="2:49" s="154" customFormat="1" ht="13" outlineLevel="1">
      <c r="B1223" s="480"/>
      <c r="C1223" s="477"/>
      <c r="D1223" s="25" t="s">
        <v>2500</v>
      </c>
      <c r="E1223" s="477"/>
      <c r="F1223" s="462"/>
      <c r="G1223" s="369" t="s">
        <v>1395</v>
      </c>
      <c r="H1223" s="46" t="s">
        <v>13</v>
      </c>
      <c r="I1223" s="108">
        <v>15</v>
      </c>
      <c r="J1223" s="108">
        <v>2160</v>
      </c>
      <c r="K1223" s="108">
        <v>0</v>
      </c>
      <c r="L1223" s="85" t="s">
        <v>1155</v>
      </c>
      <c r="M1223" s="85" t="s">
        <v>1155</v>
      </c>
      <c r="N1223" s="85" t="s">
        <v>1142</v>
      </c>
      <c r="O1223" s="85" t="s">
        <v>1142</v>
      </c>
      <c r="P1223" s="85" t="s">
        <v>1155</v>
      </c>
      <c r="Q1223" s="85" t="s">
        <v>1155</v>
      </c>
      <c r="R1223" s="477"/>
      <c r="S1223" s="80"/>
      <c r="T1223" s="31">
        <f t="shared" si="688"/>
        <v>0</v>
      </c>
      <c r="U1223" s="634"/>
      <c r="V1223" s="634"/>
      <c r="W1223" s="80"/>
      <c r="X1223" s="85">
        <f t="shared" si="682"/>
        <v>0</v>
      </c>
      <c r="Z1223" s="31"/>
      <c r="AA1223" s="85">
        <f t="shared" si="683"/>
        <v>0</v>
      </c>
      <c r="AB1223" s="85"/>
      <c r="AC1223" s="31">
        <f t="shared" si="684"/>
        <v>0</v>
      </c>
      <c r="AD1223" s="31"/>
      <c r="AE1223" s="85"/>
      <c r="AF1223" s="85">
        <f t="shared" si="690"/>
        <v>0</v>
      </c>
      <c r="AG1223" s="31">
        <f t="shared" si="685"/>
        <v>0</v>
      </c>
      <c r="AH1223" s="31"/>
      <c r="AI1223" s="31">
        <f t="shared" si="686"/>
        <v>0</v>
      </c>
      <c r="AJ1223" s="85">
        <f t="shared" si="687"/>
        <v>0</v>
      </c>
      <c r="AK1223" s="85"/>
      <c r="AL1223" s="85"/>
      <c r="AM1223" s="85"/>
      <c r="AN1223" s="85"/>
      <c r="AO1223" s="85"/>
      <c r="AP1223" s="85"/>
      <c r="AQ1223" s="85"/>
      <c r="AR1223" s="85"/>
      <c r="AS1223" s="85"/>
      <c r="AT1223" s="85"/>
      <c r="AU1223" s="85"/>
      <c r="AV1223" s="31"/>
      <c r="AW1223" s="31"/>
    </row>
    <row r="1224" spans="2:49" s="154" customFormat="1" ht="13">
      <c r="B1224" s="484" t="s">
        <v>2543</v>
      </c>
      <c r="C1224" s="485"/>
      <c r="D1224" s="485"/>
      <c r="E1224" s="486"/>
      <c r="F1224" s="99"/>
      <c r="G1224" s="99" t="s">
        <v>7</v>
      </c>
      <c r="H1224" s="101"/>
      <c r="I1224" s="259">
        <f t="shared" ref="I1224:J1224" si="691">I1225/60</f>
        <v>24.91</v>
      </c>
      <c r="J1224" s="259">
        <f t="shared" si="691"/>
        <v>113.83</v>
      </c>
      <c r="K1224" s="259">
        <f>K1225/60</f>
        <v>0</v>
      </c>
      <c r="L1224" s="166"/>
      <c r="M1224" s="166"/>
      <c r="N1224" s="166"/>
      <c r="O1224" s="166"/>
      <c r="P1224" s="166"/>
      <c r="Q1224" s="166"/>
      <c r="R1224" s="102"/>
      <c r="S1224" s="166"/>
      <c r="T1224" s="259">
        <f>T1225/60</f>
        <v>0</v>
      </c>
      <c r="U1224" s="102"/>
      <c r="V1224" s="166"/>
      <c r="W1224" s="166"/>
      <c r="X1224" s="259">
        <f>X1225/60</f>
        <v>0</v>
      </c>
      <c r="Z1224" s="101"/>
      <c r="AA1224" s="259">
        <f>AA1225/60</f>
        <v>0</v>
      </c>
      <c r="AB1224" s="101"/>
      <c r="AC1224" s="259">
        <f>AC1225/60</f>
        <v>0</v>
      </c>
      <c r="AD1224" s="101"/>
      <c r="AE1224" s="101"/>
      <c r="AF1224" s="101"/>
      <c r="AG1224" s="259">
        <f>AG1225/60</f>
        <v>0</v>
      </c>
      <c r="AH1224" s="101"/>
      <c r="AI1224" s="101"/>
      <c r="AJ1224" s="259">
        <f>AJ1225/60</f>
        <v>0</v>
      </c>
      <c r="AK1224" s="166"/>
      <c r="AL1224" s="101"/>
      <c r="AM1224" s="166"/>
      <c r="AN1224" s="166"/>
      <c r="AO1224" s="166"/>
      <c r="AP1224" s="166"/>
      <c r="AQ1224" s="166"/>
      <c r="AR1224" s="166"/>
      <c r="AS1224" s="166"/>
      <c r="AT1224" s="166"/>
      <c r="AU1224" s="166"/>
      <c r="AV1224" s="101"/>
      <c r="AW1224" s="259">
        <f>AW1225/60</f>
        <v>0</v>
      </c>
    </row>
    <row r="1225" spans="2:49" s="154" customFormat="1" ht="13">
      <c r="B1225" s="487"/>
      <c r="C1225" s="488"/>
      <c r="D1225" s="488"/>
      <c r="E1225" s="489"/>
      <c r="F1225" s="103"/>
      <c r="G1225" s="103" t="s">
        <v>8</v>
      </c>
      <c r="H1225" s="105"/>
      <c r="I1225" s="105">
        <f>SUMIF(G1226:G1269,"DQA",$I1226:$I1269)</f>
        <v>1494.6</v>
      </c>
      <c r="J1225" s="105">
        <f>SUMIF(G1226:G1269,"DQA",$J1226:$J1269)</f>
        <v>6829.8</v>
      </c>
      <c r="K1225" s="260">
        <f>SUM(K1226:K1269)</f>
        <v>0</v>
      </c>
      <c r="L1225" s="166"/>
      <c r="M1225" s="166"/>
      <c r="N1225" s="166"/>
      <c r="O1225" s="166"/>
      <c r="P1225" s="166"/>
      <c r="Q1225" s="166"/>
      <c r="R1225" s="102"/>
      <c r="S1225" s="166"/>
      <c r="T1225" s="260">
        <f>SUM(T1226:T1269)</f>
        <v>0</v>
      </c>
      <c r="U1225" s="102"/>
      <c r="V1225" s="166"/>
      <c r="W1225" s="166"/>
      <c r="X1225" s="260">
        <f>SUM(X1226:X1269)</f>
        <v>0</v>
      </c>
      <c r="Z1225" s="101"/>
      <c r="AA1225" s="260">
        <f>SUM(AA1226:AA1269)</f>
        <v>0</v>
      </c>
      <c r="AB1225" s="101"/>
      <c r="AC1225" s="260">
        <f>SUM(AC1226:AC1269)</f>
        <v>0</v>
      </c>
      <c r="AD1225" s="101"/>
      <c r="AE1225" s="101"/>
      <c r="AF1225" s="101"/>
      <c r="AG1225" s="260">
        <f>SUM(AG1226:AG1269)</f>
        <v>0</v>
      </c>
      <c r="AH1225" s="101"/>
      <c r="AI1225" s="101"/>
      <c r="AJ1225" s="260">
        <f>SUM(AJ1226:AJ1269)</f>
        <v>0</v>
      </c>
      <c r="AK1225" s="166"/>
      <c r="AL1225" s="101"/>
      <c r="AM1225" s="166"/>
      <c r="AN1225" s="166"/>
      <c r="AO1225" s="166"/>
      <c r="AP1225" s="166"/>
      <c r="AQ1225" s="166"/>
      <c r="AR1225" s="166"/>
      <c r="AS1225" s="166"/>
      <c r="AT1225" s="166"/>
      <c r="AU1225" s="166"/>
      <c r="AV1225" s="101"/>
      <c r="AW1225" s="260">
        <f>SUM(AW1226:AW1269)</f>
        <v>0</v>
      </c>
    </row>
    <row r="1226" spans="2:49" s="154" customFormat="1" ht="13" outlineLevel="1">
      <c r="B1226" s="478" t="s">
        <v>2544</v>
      </c>
      <c r="C1226" s="475" t="s">
        <v>1084</v>
      </c>
      <c r="D1226" s="25" t="s">
        <v>1746</v>
      </c>
      <c r="E1226" s="475" t="s">
        <v>998</v>
      </c>
      <c r="F1226" s="460">
        <v>43689</v>
      </c>
      <c r="G1226" s="326" t="s">
        <v>1395</v>
      </c>
      <c r="H1226" s="46" t="s">
        <v>13</v>
      </c>
      <c r="I1226" s="108">
        <v>4.8</v>
      </c>
      <c r="J1226" s="108">
        <v>5</v>
      </c>
      <c r="K1226" s="108">
        <v>0</v>
      </c>
      <c r="L1226" s="85" t="s">
        <v>1695</v>
      </c>
      <c r="M1226" s="85" t="s">
        <v>1691</v>
      </c>
      <c r="N1226" s="85" t="s">
        <v>1761</v>
      </c>
      <c r="O1226" s="85" t="s">
        <v>1693</v>
      </c>
      <c r="P1226" s="85" t="s">
        <v>1142</v>
      </c>
      <c r="Q1226" s="85" t="s">
        <v>1155</v>
      </c>
      <c r="R1226" s="475" t="s">
        <v>1283</v>
      </c>
      <c r="S1226" s="82"/>
      <c r="T1226" s="31">
        <f>SUMIF(S1226,"Y",I1226)</f>
        <v>0</v>
      </c>
      <c r="U1226" s="632"/>
      <c r="V1226" s="632"/>
      <c r="W1226" s="82"/>
      <c r="X1226" s="85">
        <f t="shared" ref="X1226:X1263" si="692">T1226*W1226</f>
        <v>0</v>
      </c>
      <c r="Z1226" s="31"/>
      <c r="AA1226" s="85">
        <f t="shared" ref="AA1226:AA1263" si="693">SUMIF(Z1226,"Y",K1226)*W1226</f>
        <v>0</v>
      </c>
      <c r="AB1226" s="85"/>
      <c r="AC1226" s="31">
        <f t="shared" ref="AC1226:AC1263" si="694">(I1226-AA1226)*COUNTIF(AK1226:AT1226,"L")</f>
        <v>0</v>
      </c>
      <c r="AD1226" s="31"/>
      <c r="AE1226" s="85"/>
      <c r="AF1226" s="85">
        <f t="shared" ref="AF1226:AF1233" si="695">IFERROR(COUNTIF(AK1017:AT1017,"S")/(COUNTIF(AK1017:AT1017,"V")+COUNTIF(AK1017:AT1017,"S")),0)</f>
        <v>0</v>
      </c>
      <c r="AG1226" s="31">
        <f t="shared" ref="AG1226:AG1263" si="696">(X1226-AA1226-AC1226)*AF1226</f>
        <v>0</v>
      </c>
      <c r="AH1226" s="31"/>
      <c r="AI1226" s="31">
        <f t="shared" ref="AI1226:AI1263" si="697">COUNTIF(AK1226:AT1226,"V")</f>
        <v>0</v>
      </c>
      <c r="AJ1226" s="85">
        <f t="shared" ref="AJ1226:AJ1263" si="698">X1226-AA1226-AC1226-AG1226</f>
        <v>0</v>
      </c>
      <c r="AK1226" s="85"/>
      <c r="AL1226" s="85"/>
      <c r="AM1226" s="85"/>
      <c r="AN1226" s="85"/>
      <c r="AO1226" s="85"/>
      <c r="AP1226" s="85"/>
      <c r="AQ1226" s="85"/>
      <c r="AR1226" s="85"/>
      <c r="AS1226" s="85"/>
      <c r="AT1226" s="85"/>
      <c r="AU1226" s="85"/>
      <c r="AV1226" s="31"/>
      <c r="AW1226" s="31"/>
    </row>
    <row r="1227" spans="2:49" s="154" customFormat="1" ht="13" outlineLevel="1">
      <c r="B1227" s="479"/>
      <c r="C1227" s="476"/>
      <c r="D1227" s="25" t="s">
        <v>2444</v>
      </c>
      <c r="E1227" s="476"/>
      <c r="F1227" s="461"/>
      <c r="G1227" s="326" t="s">
        <v>12</v>
      </c>
      <c r="H1227" s="46" t="s">
        <v>13</v>
      </c>
      <c r="I1227" s="108">
        <v>10.200000000000001</v>
      </c>
      <c r="J1227" s="108">
        <v>10</v>
      </c>
      <c r="K1227" s="108">
        <v>0</v>
      </c>
      <c r="L1227" s="85" t="s">
        <v>1703</v>
      </c>
      <c r="M1227" s="85" t="s">
        <v>1703</v>
      </c>
      <c r="N1227" s="85" t="s">
        <v>1142</v>
      </c>
      <c r="O1227" s="85" t="s">
        <v>1142</v>
      </c>
      <c r="P1227" s="85" t="s">
        <v>1708</v>
      </c>
      <c r="Q1227" s="85" t="s">
        <v>1691</v>
      </c>
      <c r="R1227" s="476"/>
      <c r="S1227" s="82"/>
      <c r="T1227" s="31">
        <f t="shared" ref="T1227:T1263" si="699">SUMIF(S1227,"Y",I1227)</f>
        <v>0</v>
      </c>
      <c r="U1227" s="633"/>
      <c r="V1227" s="633"/>
      <c r="W1227" s="82"/>
      <c r="X1227" s="85">
        <f t="shared" si="692"/>
        <v>0</v>
      </c>
      <c r="Z1227" s="31"/>
      <c r="AA1227" s="85">
        <f t="shared" si="693"/>
        <v>0</v>
      </c>
      <c r="AB1227" s="85"/>
      <c r="AC1227" s="31">
        <f t="shared" si="694"/>
        <v>0</v>
      </c>
      <c r="AD1227" s="31"/>
      <c r="AE1227" s="85"/>
      <c r="AF1227" s="85">
        <f t="shared" si="695"/>
        <v>0</v>
      </c>
      <c r="AG1227" s="31">
        <f t="shared" si="696"/>
        <v>0</v>
      </c>
      <c r="AH1227" s="31"/>
      <c r="AI1227" s="31">
        <f t="shared" si="697"/>
        <v>0</v>
      </c>
      <c r="AJ1227" s="85">
        <f t="shared" si="698"/>
        <v>0</v>
      </c>
      <c r="AK1227" s="85"/>
      <c r="AL1227" s="85"/>
      <c r="AM1227" s="85"/>
      <c r="AN1227" s="85"/>
      <c r="AO1227" s="85"/>
      <c r="AP1227" s="85"/>
      <c r="AQ1227" s="85"/>
      <c r="AR1227" s="85"/>
      <c r="AS1227" s="85"/>
      <c r="AT1227" s="85"/>
      <c r="AU1227" s="85"/>
      <c r="AV1227" s="31"/>
      <c r="AW1227" s="31"/>
    </row>
    <row r="1228" spans="2:49" s="154" customFormat="1" ht="13" outlineLevel="1">
      <c r="B1228" s="479"/>
      <c r="C1228" s="476"/>
      <c r="D1228" s="25" t="s">
        <v>2445</v>
      </c>
      <c r="E1228" s="476"/>
      <c r="F1228" s="461"/>
      <c r="G1228" s="326" t="s">
        <v>12</v>
      </c>
      <c r="H1228" s="46" t="s">
        <v>24</v>
      </c>
      <c r="I1228" s="108">
        <v>10.200000000000001</v>
      </c>
      <c r="J1228" s="108">
        <v>10</v>
      </c>
      <c r="K1228" s="108">
        <v>0</v>
      </c>
      <c r="L1228" s="85" t="s">
        <v>1703</v>
      </c>
      <c r="M1228" s="85" t="s">
        <v>1155</v>
      </c>
      <c r="N1228" s="85" t="s">
        <v>1142</v>
      </c>
      <c r="O1228" s="85" t="s">
        <v>1142</v>
      </c>
      <c r="P1228" s="85" t="s">
        <v>1708</v>
      </c>
      <c r="Q1228" s="85" t="s">
        <v>1691</v>
      </c>
      <c r="R1228" s="476"/>
      <c r="S1228" s="82"/>
      <c r="T1228" s="31">
        <f t="shared" si="699"/>
        <v>0</v>
      </c>
      <c r="U1228" s="633"/>
      <c r="V1228" s="633"/>
      <c r="W1228" s="82"/>
      <c r="X1228" s="85">
        <f t="shared" si="692"/>
        <v>0</v>
      </c>
      <c r="Z1228" s="31"/>
      <c r="AA1228" s="85">
        <f t="shared" si="693"/>
        <v>0</v>
      </c>
      <c r="AB1228" s="85"/>
      <c r="AC1228" s="31">
        <f t="shared" si="694"/>
        <v>0</v>
      </c>
      <c r="AD1228" s="31"/>
      <c r="AE1228" s="85"/>
      <c r="AF1228" s="85">
        <f t="shared" si="695"/>
        <v>0</v>
      </c>
      <c r="AG1228" s="31">
        <f t="shared" si="696"/>
        <v>0</v>
      </c>
      <c r="AH1228" s="31"/>
      <c r="AI1228" s="31">
        <f t="shared" si="697"/>
        <v>0</v>
      </c>
      <c r="AJ1228" s="85">
        <f t="shared" si="698"/>
        <v>0</v>
      </c>
      <c r="AK1228" s="85"/>
      <c r="AL1228" s="85"/>
      <c r="AM1228" s="85"/>
      <c r="AN1228" s="85"/>
      <c r="AO1228" s="85"/>
      <c r="AP1228" s="85"/>
      <c r="AQ1228" s="85"/>
      <c r="AR1228" s="85"/>
      <c r="AS1228" s="85"/>
      <c r="AT1228" s="85"/>
      <c r="AU1228" s="85"/>
      <c r="AV1228" s="31"/>
      <c r="AW1228" s="31"/>
    </row>
    <row r="1229" spans="2:49" s="154" customFormat="1" ht="13" outlineLevel="1">
      <c r="B1229" s="480"/>
      <c r="C1229" s="477"/>
      <c r="D1229" s="25" t="s">
        <v>2446</v>
      </c>
      <c r="E1229" s="477"/>
      <c r="F1229" s="462"/>
      <c r="G1229" s="326" t="s">
        <v>12</v>
      </c>
      <c r="H1229" s="46" t="s">
        <v>24</v>
      </c>
      <c r="I1229" s="108">
        <v>19.8</v>
      </c>
      <c r="J1229" s="108">
        <v>20</v>
      </c>
      <c r="K1229" s="108">
        <v>0</v>
      </c>
      <c r="L1229" s="85" t="s">
        <v>1703</v>
      </c>
      <c r="M1229" s="85" t="s">
        <v>1155</v>
      </c>
      <c r="N1229" s="85" t="s">
        <v>1142</v>
      </c>
      <c r="O1229" s="85" t="s">
        <v>1142</v>
      </c>
      <c r="P1229" s="85" t="s">
        <v>1708</v>
      </c>
      <c r="Q1229" s="85" t="s">
        <v>1698</v>
      </c>
      <c r="R1229" s="477"/>
      <c r="S1229" s="82"/>
      <c r="T1229" s="31">
        <f t="shared" si="699"/>
        <v>0</v>
      </c>
      <c r="U1229" s="634"/>
      <c r="V1229" s="634"/>
      <c r="W1229" s="82"/>
      <c r="X1229" s="85">
        <f t="shared" si="692"/>
        <v>0</v>
      </c>
      <c r="Z1229" s="31"/>
      <c r="AA1229" s="85">
        <f t="shared" si="693"/>
        <v>0</v>
      </c>
      <c r="AB1229" s="85"/>
      <c r="AC1229" s="31">
        <f t="shared" si="694"/>
        <v>0</v>
      </c>
      <c r="AD1229" s="31"/>
      <c r="AE1229" s="85"/>
      <c r="AF1229" s="85">
        <f t="shared" si="695"/>
        <v>0</v>
      </c>
      <c r="AG1229" s="31">
        <f t="shared" si="696"/>
        <v>0</v>
      </c>
      <c r="AH1229" s="31"/>
      <c r="AI1229" s="31">
        <f t="shared" si="697"/>
        <v>0</v>
      </c>
      <c r="AJ1229" s="85">
        <f t="shared" si="698"/>
        <v>0</v>
      </c>
      <c r="AK1229" s="85"/>
      <c r="AL1229" s="85"/>
      <c r="AM1229" s="85"/>
      <c r="AN1229" s="85"/>
      <c r="AO1229" s="85"/>
      <c r="AP1229" s="85"/>
      <c r="AQ1229" s="85"/>
      <c r="AR1229" s="85"/>
      <c r="AS1229" s="85"/>
      <c r="AT1229" s="85"/>
      <c r="AU1229" s="85"/>
      <c r="AV1229" s="31"/>
      <c r="AW1229" s="31"/>
    </row>
    <row r="1230" spans="2:49" s="154" customFormat="1" ht="13" outlineLevel="1">
      <c r="B1230" s="478" t="s">
        <v>1049</v>
      </c>
      <c r="C1230" s="475" t="s">
        <v>2545</v>
      </c>
      <c r="D1230" s="49" t="s">
        <v>1746</v>
      </c>
      <c r="E1230" s="475" t="s">
        <v>998</v>
      </c>
      <c r="F1230" s="446">
        <v>43691</v>
      </c>
      <c r="G1230" s="326" t="s">
        <v>12</v>
      </c>
      <c r="H1230" s="46" t="s">
        <v>13</v>
      </c>
      <c r="I1230" s="108">
        <v>15</v>
      </c>
      <c r="J1230" s="108">
        <v>0</v>
      </c>
      <c r="K1230" s="108">
        <v>0</v>
      </c>
      <c r="L1230" s="85" t="s">
        <v>1155</v>
      </c>
      <c r="M1230" s="85" t="s">
        <v>1695</v>
      </c>
      <c r="N1230" s="85" t="s">
        <v>1698</v>
      </c>
      <c r="O1230" s="85" t="s">
        <v>1761</v>
      </c>
      <c r="P1230" s="85" t="s">
        <v>1693</v>
      </c>
      <c r="Q1230" s="85" t="s">
        <v>1155</v>
      </c>
      <c r="R1230" s="475" t="s">
        <v>1283</v>
      </c>
      <c r="S1230" s="82"/>
      <c r="T1230" s="31">
        <f t="shared" si="699"/>
        <v>0</v>
      </c>
      <c r="U1230" s="632"/>
      <c r="V1230" s="632"/>
      <c r="W1230" s="82"/>
      <c r="X1230" s="85">
        <f t="shared" si="692"/>
        <v>0</v>
      </c>
      <c r="Z1230" s="31"/>
      <c r="AA1230" s="85">
        <f t="shared" si="693"/>
        <v>0</v>
      </c>
      <c r="AB1230" s="85"/>
      <c r="AC1230" s="31">
        <f t="shared" si="694"/>
        <v>0</v>
      </c>
      <c r="AD1230" s="31"/>
      <c r="AE1230" s="85"/>
      <c r="AF1230" s="85">
        <f t="shared" si="695"/>
        <v>0</v>
      </c>
      <c r="AG1230" s="31">
        <f t="shared" si="696"/>
        <v>0</v>
      </c>
      <c r="AH1230" s="31"/>
      <c r="AI1230" s="31">
        <f t="shared" si="697"/>
        <v>0</v>
      </c>
      <c r="AJ1230" s="85">
        <f t="shared" si="698"/>
        <v>0</v>
      </c>
      <c r="AK1230" s="85"/>
      <c r="AL1230" s="85"/>
      <c r="AM1230" s="85"/>
      <c r="AN1230" s="85"/>
      <c r="AO1230" s="85"/>
      <c r="AP1230" s="85"/>
      <c r="AQ1230" s="85"/>
      <c r="AR1230" s="85"/>
      <c r="AS1230" s="85"/>
      <c r="AT1230" s="85"/>
      <c r="AU1230" s="85"/>
      <c r="AV1230" s="31"/>
      <c r="AW1230" s="31"/>
    </row>
    <row r="1231" spans="2:49" s="154" customFormat="1" ht="13" outlineLevel="1">
      <c r="B1231" s="479"/>
      <c r="C1231" s="476"/>
      <c r="D1231" s="25" t="s">
        <v>2425</v>
      </c>
      <c r="E1231" s="476"/>
      <c r="F1231" s="497"/>
      <c r="G1231" s="326" t="s">
        <v>12</v>
      </c>
      <c r="H1231" s="46" t="s">
        <v>13</v>
      </c>
      <c r="I1231" s="108">
        <v>79.800000000000011</v>
      </c>
      <c r="J1231" s="108">
        <v>0</v>
      </c>
      <c r="K1231" s="108">
        <v>0</v>
      </c>
      <c r="L1231" s="85" t="s">
        <v>1703</v>
      </c>
      <c r="M1231" s="85" t="s">
        <v>1703</v>
      </c>
      <c r="N1231" s="85" t="s">
        <v>1693</v>
      </c>
      <c r="O1231" s="85" t="s">
        <v>1142</v>
      </c>
      <c r="P1231" s="85" t="s">
        <v>1142</v>
      </c>
      <c r="Q1231" s="85" t="s">
        <v>1155</v>
      </c>
      <c r="R1231" s="476"/>
      <c r="S1231" s="82"/>
      <c r="T1231" s="31">
        <f t="shared" si="699"/>
        <v>0</v>
      </c>
      <c r="U1231" s="633"/>
      <c r="V1231" s="633"/>
      <c r="W1231" s="82"/>
      <c r="X1231" s="85">
        <f t="shared" si="692"/>
        <v>0</v>
      </c>
      <c r="Z1231" s="31"/>
      <c r="AA1231" s="85">
        <f t="shared" si="693"/>
        <v>0</v>
      </c>
      <c r="AB1231" s="85"/>
      <c r="AC1231" s="31">
        <f t="shared" si="694"/>
        <v>0</v>
      </c>
      <c r="AD1231" s="31"/>
      <c r="AE1231" s="85"/>
      <c r="AF1231" s="85">
        <f t="shared" si="695"/>
        <v>0</v>
      </c>
      <c r="AG1231" s="31">
        <f t="shared" si="696"/>
        <v>0</v>
      </c>
      <c r="AH1231" s="31"/>
      <c r="AI1231" s="31">
        <f t="shared" si="697"/>
        <v>0</v>
      </c>
      <c r="AJ1231" s="85">
        <f t="shared" si="698"/>
        <v>0</v>
      </c>
      <c r="AK1231" s="85"/>
      <c r="AL1231" s="85"/>
      <c r="AM1231" s="85"/>
      <c r="AN1231" s="85"/>
      <c r="AO1231" s="85"/>
      <c r="AP1231" s="85"/>
      <c r="AQ1231" s="85"/>
      <c r="AR1231" s="85"/>
      <c r="AS1231" s="85"/>
      <c r="AT1231" s="85"/>
      <c r="AU1231" s="85"/>
      <c r="AV1231" s="31"/>
      <c r="AW1231" s="31"/>
    </row>
    <row r="1232" spans="2:49" s="154" customFormat="1" ht="13" outlineLevel="1">
      <c r="B1232" s="479"/>
      <c r="C1232" s="476"/>
      <c r="D1232" s="25" t="s">
        <v>2427</v>
      </c>
      <c r="E1232" s="476"/>
      <c r="F1232" s="497"/>
      <c r="G1232" s="326" t="s">
        <v>12</v>
      </c>
      <c r="H1232" s="46" t="s">
        <v>13</v>
      </c>
      <c r="I1232" s="108">
        <v>60</v>
      </c>
      <c r="J1232" s="108">
        <v>0</v>
      </c>
      <c r="K1232" s="108">
        <v>0</v>
      </c>
      <c r="L1232" s="85" t="s">
        <v>1703</v>
      </c>
      <c r="M1232" s="85" t="s">
        <v>1155</v>
      </c>
      <c r="N1232" s="85" t="s">
        <v>1142</v>
      </c>
      <c r="O1232" s="85" t="s">
        <v>1142</v>
      </c>
      <c r="P1232" s="85" t="s">
        <v>1142</v>
      </c>
      <c r="Q1232" s="85" t="s">
        <v>1142</v>
      </c>
      <c r="R1232" s="476"/>
      <c r="S1232" s="82"/>
      <c r="T1232" s="31">
        <f t="shared" si="699"/>
        <v>0</v>
      </c>
      <c r="U1232" s="633"/>
      <c r="V1232" s="633"/>
      <c r="W1232" s="82"/>
      <c r="X1232" s="85">
        <f t="shared" si="692"/>
        <v>0</v>
      </c>
      <c r="Z1232" s="31"/>
      <c r="AA1232" s="85">
        <f t="shared" si="693"/>
        <v>0</v>
      </c>
      <c r="AB1232" s="85"/>
      <c r="AC1232" s="31">
        <f t="shared" si="694"/>
        <v>0</v>
      </c>
      <c r="AD1232" s="31"/>
      <c r="AE1232" s="85"/>
      <c r="AF1232" s="85">
        <f t="shared" si="695"/>
        <v>0</v>
      </c>
      <c r="AG1232" s="31">
        <f t="shared" si="696"/>
        <v>0</v>
      </c>
      <c r="AH1232" s="31"/>
      <c r="AI1232" s="31">
        <f t="shared" si="697"/>
        <v>0</v>
      </c>
      <c r="AJ1232" s="85">
        <f t="shared" si="698"/>
        <v>0</v>
      </c>
      <c r="AK1232" s="85"/>
      <c r="AL1232" s="85"/>
      <c r="AM1232" s="85"/>
      <c r="AN1232" s="85"/>
      <c r="AO1232" s="85"/>
      <c r="AP1232" s="85"/>
      <c r="AQ1232" s="85"/>
      <c r="AR1232" s="85"/>
      <c r="AS1232" s="85"/>
      <c r="AT1232" s="85"/>
      <c r="AU1232" s="85"/>
      <c r="AV1232" s="31"/>
      <c r="AW1232" s="31"/>
    </row>
    <row r="1233" spans="2:49" s="154" customFormat="1" ht="13" outlineLevel="1">
      <c r="B1233" s="480"/>
      <c r="C1233" s="477"/>
      <c r="D1233" s="25" t="s">
        <v>2048</v>
      </c>
      <c r="E1233" s="477"/>
      <c r="F1233" s="447"/>
      <c r="G1233" s="326" t="s">
        <v>12</v>
      </c>
      <c r="H1233" s="46" t="s">
        <v>24</v>
      </c>
      <c r="I1233" s="108">
        <v>19.8</v>
      </c>
      <c r="J1233" s="108">
        <v>960</v>
      </c>
      <c r="K1233" s="108">
        <v>0</v>
      </c>
      <c r="L1233" s="85" t="s">
        <v>1703</v>
      </c>
      <c r="M1233" s="85" t="s">
        <v>1155</v>
      </c>
      <c r="N1233" s="85" t="s">
        <v>1142</v>
      </c>
      <c r="O1233" s="85" t="s">
        <v>1142</v>
      </c>
      <c r="P1233" s="85" t="s">
        <v>1142</v>
      </c>
      <c r="Q1233" s="85" t="s">
        <v>1142</v>
      </c>
      <c r="R1233" s="477"/>
      <c r="S1233" s="82"/>
      <c r="T1233" s="31">
        <f t="shared" si="699"/>
        <v>0</v>
      </c>
      <c r="U1233" s="634"/>
      <c r="V1233" s="634"/>
      <c r="W1233" s="82"/>
      <c r="X1233" s="85">
        <f t="shared" si="692"/>
        <v>0</v>
      </c>
      <c r="Z1233" s="31"/>
      <c r="AA1233" s="85">
        <f t="shared" si="693"/>
        <v>0</v>
      </c>
      <c r="AB1233" s="85"/>
      <c r="AC1233" s="31">
        <f t="shared" si="694"/>
        <v>0</v>
      </c>
      <c r="AD1233" s="31"/>
      <c r="AE1233" s="85"/>
      <c r="AF1233" s="85">
        <f t="shared" si="695"/>
        <v>0</v>
      </c>
      <c r="AG1233" s="31">
        <f t="shared" si="696"/>
        <v>0</v>
      </c>
      <c r="AH1233" s="31"/>
      <c r="AI1233" s="31">
        <f t="shared" si="697"/>
        <v>0</v>
      </c>
      <c r="AJ1233" s="85">
        <f t="shared" si="698"/>
        <v>0</v>
      </c>
      <c r="AK1233" s="85"/>
      <c r="AL1233" s="85"/>
      <c r="AM1233" s="85"/>
      <c r="AN1233" s="85"/>
      <c r="AO1233" s="85"/>
      <c r="AP1233" s="85"/>
      <c r="AQ1233" s="85"/>
      <c r="AR1233" s="85"/>
      <c r="AS1233" s="85"/>
      <c r="AT1233" s="85"/>
      <c r="AU1233" s="85"/>
      <c r="AV1233" s="31"/>
      <c r="AW1233" s="31"/>
    </row>
    <row r="1234" spans="2:49" s="154" customFormat="1" ht="13" outlineLevel="1">
      <c r="B1234" s="478" t="s">
        <v>1050</v>
      </c>
      <c r="C1234" s="475" t="s">
        <v>2546</v>
      </c>
      <c r="D1234" s="49" t="s">
        <v>1818</v>
      </c>
      <c r="E1234" s="475" t="s">
        <v>1008</v>
      </c>
      <c r="F1234" s="446">
        <v>43710</v>
      </c>
      <c r="G1234" s="326" t="s">
        <v>12</v>
      </c>
      <c r="H1234" s="46" t="s">
        <v>13</v>
      </c>
      <c r="I1234" s="108">
        <v>10.200000000000001</v>
      </c>
      <c r="J1234" s="108">
        <v>130</v>
      </c>
      <c r="K1234" s="108">
        <v>0</v>
      </c>
      <c r="L1234" s="85" t="s">
        <v>1155</v>
      </c>
      <c r="M1234" s="85" t="s">
        <v>1155</v>
      </c>
      <c r="N1234" s="85" t="s">
        <v>1142</v>
      </c>
      <c r="O1234" s="85" t="s">
        <v>1693</v>
      </c>
      <c r="P1234" s="85" t="s">
        <v>1142</v>
      </c>
      <c r="Q1234" s="85" t="s">
        <v>1155</v>
      </c>
      <c r="R1234" s="475" t="s">
        <v>1283</v>
      </c>
      <c r="S1234" s="82"/>
      <c r="T1234" s="31">
        <f t="shared" si="699"/>
        <v>0</v>
      </c>
      <c r="U1234" s="632"/>
      <c r="V1234" s="632"/>
      <c r="W1234" s="82"/>
      <c r="X1234" s="85">
        <f t="shared" si="692"/>
        <v>0</v>
      </c>
      <c r="Z1234" s="31"/>
      <c r="AA1234" s="85">
        <f t="shared" si="693"/>
        <v>0</v>
      </c>
      <c r="AB1234" s="85"/>
      <c r="AC1234" s="31">
        <f t="shared" si="694"/>
        <v>0</v>
      </c>
      <c r="AD1234" s="31"/>
      <c r="AE1234" s="85"/>
      <c r="AF1234" s="85">
        <f t="shared" ref="AF1234:AF1241" si="700">IFERROR(COUNTIF(AK1046:AT1046,"S")/(COUNTIF(AK1046:AT1046,"V")+COUNTIF(AK1046:AT1046,"S")),0)</f>
        <v>0</v>
      </c>
      <c r="AG1234" s="31">
        <f t="shared" si="696"/>
        <v>0</v>
      </c>
      <c r="AH1234" s="31"/>
      <c r="AI1234" s="31">
        <f t="shared" si="697"/>
        <v>0</v>
      </c>
      <c r="AJ1234" s="85">
        <f t="shared" si="698"/>
        <v>0</v>
      </c>
      <c r="AK1234" s="85"/>
      <c r="AL1234" s="85"/>
      <c r="AM1234" s="85"/>
      <c r="AN1234" s="85"/>
      <c r="AO1234" s="85"/>
      <c r="AP1234" s="85"/>
      <c r="AQ1234" s="85"/>
      <c r="AR1234" s="85"/>
      <c r="AS1234" s="85"/>
      <c r="AT1234" s="85"/>
      <c r="AU1234" s="85"/>
      <c r="AV1234" s="31"/>
      <c r="AW1234" s="31"/>
    </row>
    <row r="1235" spans="2:49" s="154" customFormat="1" ht="13" outlineLevel="1">
      <c r="B1235" s="479"/>
      <c r="C1235" s="476"/>
      <c r="D1235" s="25" t="s">
        <v>2547</v>
      </c>
      <c r="E1235" s="476"/>
      <c r="F1235" s="497"/>
      <c r="G1235" s="326" t="s">
        <v>12</v>
      </c>
      <c r="H1235" s="46" t="s">
        <v>13</v>
      </c>
      <c r="I1235" s="108">
        <v>45</v>
      </c>
      <c r="J1235" s="108">
        <v>45</v>
      </c>
      <c r="K1235" s="108">
        <v>0</v>
      </c>
      <c r="L1235" s="85" t="s">
        <v>1155</v>
      </c>
      <c r="M1235" s="85" t="s">
        <v>1155</v>
      </c>
      <c r="N1235" s="85" t="s">
        <v>1142</v>
      </c>
      <c r="O1235" s="85" t="s">
        <v>1142</v>
      </c>
      <c r="P1235" s="85" t="s">
        <v>1142</v>
      </c>
      <c r="Q1235" s="85" t="s">
        <v>1703</v>
      </c>
      <c r="R1235" s="476"/>
      <c r="S1235" s="82"/>
      <c r="T1235" s="31">
        <f t="shared" si="699"/>
        <v>0</v>
      </c>
      <c r="U1235" s="633"/>
      <c r="V1235" s="633"/>
      <c r="W1235" s="82"/>
      <c r="X1235" s="85">
        <f t="shared" si="692"/>
        <v>0</v>
      </c>
      <c r="Z1235" s="31"/>
      <c r="AA1235" s="85">
        <f t="shared" si="693"/>
        <v>0</v>
      </c>
      <c r="AB1235" s="85"/>
      <c r="AC1235" s="31">
        <f t="shared" si="694"/>
        <v>0</v>
      </c>
      <c r="AD1235" s="31"/>
      <c r="AE1235" s="85"/>
      <c r="AF1235" s="85">
        <f t="shared" si="700"/>
        <v>0</v>
      </c>
      <c r="AG1235" s="31">
        <f t="shared" si="696"/>
        <v>0</v>
      </c>
      <c r="AH1235" s="31"/>
      <c r="AI1235" s="31">
        <f t="shared" si="697"/>
        <v>0</v>
      </c>
      <c r="AJ1235" s="85">
        <f t="shared" si="698"/>
        <v>0</v>
      </c>
      <c r="AK1235" s="85"/>
      <c r="AL1235" s="85"/>
      <c r="AM1235" s="85"/>
      <c r="AN1235" s="85"/>
      <c r="AO1235" s="85"/>
      <c r="AP1235" s="85"/>
      <c r="AQ1235" s="85"/>
      <c r="AR1235" s="85"/>
      <c r="AS1235" s="85"/>
      <c r="AT1235" s="85"/>
      <c r="AU1235" s="85"/>
      <c r="AV1235" s="31"/>
      <c r="AW1235" s="31"/>
    </row>
    <row r="1236" spans="2:49" s="154" customFormat="1" ht="13" outlineLevel="1">
      <c r="B1236" s="480"/>
      <c r="C1236" s="477"/>
      <c r="D1236" s="25" t="s">
        <v>1914</v>
      </c>
      <c r="E1236" s="477"/>
      <c r="F1236" s="447"/>
      <c r="G1236" s="326" t="s">
        <v>12</v>
      </c>
      <c r="H1236" s="46" t="s">
        <v>24</v>
      </c>
      <c r="I1236" s="108">
        <v>30</v>
      </c>
      <c r="J1236" s="108">
        <v>30</v>
      </c>
      <c r="K1236" s="108">
        <v>0</v>
      </c>
      <c r="L1236" s="85" t="s">
        <v>1703</v>
      </c>
      <c r="M1236" s="85" t="s">
        <v>1155</v>
      </c>
      <c r="N1236" s="85" t="s">
        <v>1142</v>
      </c>
      <c r="O1236" s="85" t="s">
        <v>1142</v>
      </c>
      <c r="P1236" s="85" t="s">
        <v>1142</v>
      </c>
      <c r="Q1236" s="85" t="s">
        <v>1142</v>
      </c>
      <c r="R1236" s="477"/>
      <c r="S1236" s="82"/>
      <c r="T1236" s="31">
        <f t="shared" si="699"/>
        <v>0</v>
      </c>
      <c r="U1236" s="634"/>
      <c r="V1236" s="634"/>
      <c r="W1236" s="82"/>
      <c r="X1236" s="85">
        <f t="shared" si="692"/>
        <v>0</v>
      </c>
      <c r="Z1236" s="31"/>
      <c r="AA1236" s="85">
        <f t="shared" si="693"/>
        <v>0</v>
      </c>
      <c r="AB1236" s="85"/>
      <c r="AC1236" s="31">
        <f t="shared" si="694"/>
        <v>0</v>
      </c>
      <c r="AD1236" s="31"/>
      <c r="AE1236" s="85"/>
      <c r="AF1236" s="85">
        <f t="shared" si="700"/>
        <v>0</v>
      </c>
      <c r="AG1236" s="31">
        <f t="shared" si="696"/>
        <v>0</v>
      </c>
      <c r="AH1236" s="31"/>
      <c r="AI1236" s="31">
        <f t="shared" si="697"/>
        <v>0</v>
      </c>
      <c r="AJ1236" s="85">
        <f t="shared" si="698"/>
        <v>0</v>
      </c>
      <c r="AK1236" s="85"/>
      <c r="AL1236" s="85"/>
      <c r="AM1236" s="85"/>
      <c r="AN1236" s="85"/>
      <c r="AO1236" s="85"/>
      <c r="AP1236" s="85"/>
      <c r="AQ1236" s="85"/>
      <c r="AR1236" s="85"/>
      <c r="AS1236" s="85"/>
      <c r="AT1236" s="85"/>
      <c r="AU1236" s="85"/>
      <c r="AV1236" s="31"/>
      <c r="AW1236" s="31"/>
    </row>
    <row r="1237" spans="2:49" s="154" customFormat="1" ht="13.75" customHeight="1" outlineLevel="1">
      <c r="B1237" s="478" t="s">
        <v>1051</v>
      </c>
      <c r="C1237" s="475" t="s">
        <v>2548</v>
      </c>
      <c r="D1237" s="49" t="s">
        <v>1818</v>
      </c>
      <c r="E1237" s="475" t="s">
        <v>1008</v>
      </c>
      <c r="F1237" s="446">
        <v>43691</v>
      </c>
      <c r="G1237" s="326" t="s">
        <v>12</v>
      </c>
      <c r="H1237" s="46" t="s">
        <v>13</v>
      </c>
      <c r="I1237" s="108">
        <v>15</v>
      </c>
      <c r="J1237" s="108">
        <v>120</v>
      </c>
      <c r="K1237" s="108">
        <v>0</v>
      </c>
      <c r="L1237" s="85" t="s">
        <v>1155</v>
      </c>
      <c r="M1237" s="85" t="s">
        <v>1155</v>
      </c>
      <c r="N1237" s="85" t="s">
        <v>1142</v>
      </c>
      <c r="O1237" s="85" t="s">
        <v>1693</v>
      </c>
      <c r="P1237" s="85" t="s">
        <v>1142</v>
      </c>
      <c r="Q1237" s="85" t="s">
        <v>1155</v>
      </c>
      <c r="R1237" s="475" t="s">
        <v>1283</v>
      </c>
      <c r="S1237" s="82"/>
      <c r="T1237" s="31">
        <f t="shared" si="699"/>
        <v>0</v>
      </c>
      <c r="U1237" s="632"/>
      <c r="V1237" s="632"/>
      <c r="W1237" s="82"/>
      <c r="X1237" s="85">
        <f t="shared" si="692"/>
        <v>0</v>
      </c>
      <c r="Z1237" s="31"/>
      <c r="AA1237" s="85">
        <f t="shared" si="693"/>
        <v>0</v>
      </c>
      <c r="AB1237" s="85"/>
      <c r="AC1237" s="31">
        <f t="shared" si="694"/>
        <v>0</v>
      </c>
      <c r="AD1237" s="31"/>
      <c r="AE1237" s="85"/>
      <c r="AF1237" s="85">
        <f t="shared" si="700"/>
        <v>0</v>
      </c>
      <c r="AG1237" s="31">
        <f t="shared" si="696"/>
        <v>0</v>
      </c>
      <c r="AH1237" s="31"/>
      <c r="AI1237" s="31">
        <f t="shared" si="697"/>
        <v>0</v>
      </c>
      <c r="AJ1237" s="85">
        <f t="shared" si="698"/>
        <v>0</v>
      </c>
      <c r="AK1237" s="85"/>
      <c r="AL1237" s="85"/>
      <c r="AM1237" s="85"/>
      <c r="AN1237" s="85"/>
      <c r="AO1237" s="85"/>
      <c r="AP1237" s="85"/>
      <c r="AQ1237" s="85"/>
      <c r="AR1237" s="85"/>
      <c r="AS1237" s="85"/>
      <c r="AT1237" s="85"/>
      <c r="AU1237" s="85"/>
      <c r="AV1237" s="31"/>
      <c r="AW1237" s="31"/>
    </row>
    <row r="1238" spans="2:49" s="154" customFormat="1" ht="13" outlineLevel="1">
      <c r="B1238" s="479"/>
      <c r="C1238" s="476"/>
      <c r="D1238" s="49" t="s">
        <v>2436</v>
      </c>
      <c r="E1238" s="476"/>
      <c r="F1238" s="497"/>
      <c r="G1238" s="326" t="s">
        <v>12</v>
      </c>
      <c r="H1238" s="46" t="s">
        <v>13</v>
      </c>
      <c r="I1238" s="108">
        <v>300</v>
      </c>
      <c r="J1238" s="108">
        <v>0</v>
      </c>
      <c r="K1238" s="108">
        <v>0</v>
      </c>
      <c r="L1238" s="85" t="s">
        <v>1703</v>
      </c>
      <c r="M1238" s="85" t="s">
        <v>1155</v>
      </c>
      <c r="N1238" s="85" t="s">
        <v>1142</v>
      </c>
      <c r="O1238" s="85" t="s">
        <v>1142</v>
      </c>
      <c r="P1238" s="85" t="s">
        <v>1142</v>
      </c>
      <c r="Q1238" s="85" t="s">
        <v>1155</v>
      </c>
      <c r="R1238" s="476"/>
      <c r="S1238" s="82"/>
      <c r="T1238" s="31">
        <f t="shared" si="699"/>
        <v>0</v>
      </c>
      <c r="U1238" s="633"/>
      <c r="V1238" s="633"/>
      <c r="W1238" s="82"/>
      <c r="X1238" s="85">
        <f t="shared" si="692"/>
        <v>0</v>
      </c>
      <c r="Z1238" s="31"/>
      <c r="AA1238" s="85">
        <f t="shared" si="693"/>
        <v>0</v>
      </c>
      <c r="AB1238" s="85"/>
      <c r="AC1238" s="31">
        <f t="shared" si="694"/>
        <v>0</v>
      </c>
      <c r="AD1238" s="31"/>
      <c r="AE1238" s="85"/>
      <c r="AF1238" s="85">
        <f t="shared" si="700"/>
        <v>0</v>
      </c>
      <c r="AG1238" s="31">
        <f t="shared" si="696"/>
        <v>0</v>
      </c>
      <c r="AH1238" s="31"/>
      <c r="AI1238" s="31">
        <f t="shared" si="697"/>
        <v>0</v>
      </c>
      <c r="AJ1238" s="85">
        <f t="shared" si="698"/>
        <v>0</v>
      </c>
      <c r="AK1238" s="85"/>
      <c r="AL1238" s="85"/>
      <c r="AM1238" s="85"/>
      <c r="AN1238" s="85"/>
      <c r="AO1238" s="85"/>
      <c r="AP1238" s="85"/>
      <c r="AQ1238" s="85"/>
      <c r="AR1238" s="85"/>
      <c r="AS1238" s="85"/>
      <c r="AT1238" s="85"/>
      <c r="AU1238" s="85"/>
      <c r="AV1238" s="31"/>
      <c r="AW1238" s="31"/>
    </row>
    <row r="1239" spans="2:49" s="154" customFormat="1" ht="13" outlineLevel="1">
      <c r="B1239" s="479"/>
      <c r="C1239" s="476"/>
      <c r="D1239" s="49" t="s">
        <v>2437</v>
      </c>
      <c r="E1239" s="476"/>
      <c r="F1239" s="497"/>
      <c r="G1239" s="326" t="s">
        <v>12</v>
      </c>
      <c r="H1239" s="46" t="s">
        <v>24</v>
      </c>
      <c r="I1239" s="108">
        <v>15</v>
      </c>
      <c r="J1239" s="108">
        <v>1500</v>
      </c>
      <c r="K1239" s="108">
        <v>0</v>
      </c>
      <c r="L1239" s="85" t="s">
        <v>1703</v>
      </c>
      <c r="M1239" s="85" t="s">
        <v>1155</v>
      </c>
      <c r="N1239" s="85" t="s">
        <v>1142</v>
      </c>
      <c r="O1239" s="85" t="s">
        <v>1142</v>
      </c>
      <c r="P1239" s="85" t="s">
        <v>1142</v>
      </c>
      <c r="Q1239" s="85" t="s">
        <v>1142</v>
      </c>
      <c r="R1239" s="476"/>
      <c r="S1239" s="82"/>
      <c r="T1239" s="31">
        <f t="shared" si="699"/>
        <v>0</v>
      </c>
      <c r="U1239" s="633"/>
      <c r="V1239" s="633"/>
      <c r="W1239" s="82"/>
      <c r="X1239" s="85">
        <f t="shared" si="692"/>
        <v>0</v>
      </c>
      <c r="Z1239" s="31"/>
      <c r="AA1239" s="85">
        <f t="shared" si="693"/>
        <v>0</v>
      </c>
      <c r="AB1239" s="85"/>
      <c r="AC1239" s="31">
        <f t="shared" si="694"/>
        <v>0</v>
      </c>
      <c r="AD1239" s="31"/>
      <c r="AE1239" s="85"/>
      <c r="AF1239" s="85">
        <f t="shared" si="700"/>
        <v>0</v>
      </c>
      <c r="AG1239" s="31">
        <f t="shared" si="696"/>
        <v>0</v>
      </c>
      <c r="AH1239" s="31"/>
      <c r="AI1239" s="31">
        <f t="shared" si="697"/>
        <v>0</v>
      </c>
      <c r="AJ1239" s="85">
        <f t="shared" si="698"/>
        <v>0</v>
      </c>
      <c r="AK1239" s="85"/>
      <c r="AL1239" s="85"/>
      <c r="AM1239" s="85"/>
      <c r="AN1239" s="85"/>
      <c r="AO1239" s="85"/>
      <c r="AP1239" s="85"/>
      <c r="AQ1239" s="85"/>
      <c r="AR1239" s="85"/>
      <c r="AS1239" s="85"/>
      <c r="AT1239" s="85"/>
      <c r="AU1239" s="85"/>
      <c r="AV1239" s="31"/>
      <c r="AW1239" s="31"/>
    </row>
    <row r="1240" spans="2:49" s="154" customFormat="1" ht="13" outlineLevel="1">
      <c r="B1240" s="479"/>
      <c r="C1240" s="476"/>
      <c r="D1240" s="25" t="s">
        <v>2438</v>
      </c>
      <c r="E1240" s="476"/>
      <c r="F1240" s="497"/>
      <c r="G1240" s="326" t="s">
        <v>12</v>
      </c>
      <c r="H1240" s="46" t="s">
        <v>24</v>
      </c>
      <c r="I1240" s="108">
        <v>240</v>
      </c>
      <c r="J1240" s="108">
        <v>0</v>
      </c>
      <c r="K1240" s="108">
        <v>0</v>
      </c>
      <c r="L1240" s="85" t="s">
        <v>1703</v>
      </c>
      <c r="M1240" s="85" t="s">
        <v>1155</v>
      </c>
      <c r="N1240" s="85" t="s">
        <v>1142</v>
      </c>
      <c r="O1240" s="85" t="s">
        <v>1142</v>
      </c>
      <c r="P1240" s="85" t="s">
        <v>1142</v>
      </c>
      <c r="Q1240" s="85" t="s">
        <v>1155</v>
      </c>
      <c r="R1240" s="476"/>
      <c r="S1240" s="82"/>
      <c r="T1240" s="31">
        <f t="shared" si="699"/>
        <v>0</v>
      </c>
      <c r="U1240" s="633"/>
      <c r="V1240" s="633"/>
      <c r="W1240" s="82"/>
      <c r="X1240" s="85">
        <f t="shared" si="692"/>
        <v>0</v>
      </c>
      <c r="Z1240" s="31"/>
      <c r="AA1240" s="85">
        <f t="shared" si="693"/>
        <v>0</v>
      </c>
      <c r="AB1240" s="85"/>
      <c r="AC1240" s="31">
        <f t="shared" si="694"/>
        <v>0</v>
      </c>
      <c r="AD1240" s="31"/>
      <c r="AE1240" s="85"/>
      <c r="AF1240" s="85">
        <f t="shared" si="700"/>
        <v>0</v>
      </c>
      <c r="AG1240" s="31">
        <f t="shared" si="696"/>
        <v>0</v>
      </c>
      <c r="AH1240" s="31"/>
      <c r="AI1240" s="31">
        <f t="shared" si="697"/>
        <v>0</v>
      </c>
      <c r="AJ1240" s="85">
        <f t="shared" si="698"/>
        <v>0</v>
      </c>
      <c r="AK1240" s="85"/>
      <c r="AL1240" s="85"/>
      <c r="AM1240" s="85"/>
      <c r="AN1240" s="85"/>
      <c r="AO1240" s="85"/>
      <c r="AP1240" s="85"/>
      <c r="AQ1240" s="85"/>
      <c r="AR1240" s="85"/>
      <c r="AS1240" s="85"/>
      <c r="AT1240" s="85"/>
      <c r="AU1240" s="85"/>
      <c r="AV1240" s="31"/>
      <c r="AW1240" s="31"/>
    </row>
    <row r="1241" spans="2:49" s="154" customFormat="1" ht="13" outlineLevel="1">
      <c r="B1241" s="480"/>
      <c r="C1241" s="477"/>
      <c r="D1241" s="25" t="s">
        <v>2486</v>
      </c>
      <c r="E1241" s="477"/>
      <c r="F1241" s="447"/>
      <c r="G1241" s="326" t="s">
        <v>12</v>
      </c>
      <c r="H1241" s="46" t="s">
        <v>13</v>
      </c>
      <c r="I1241" s="108">
        <v>60</v>
      </c>
      <c r="J1241" s="108">
        <v>0</v>
      </c>
      <c r="K1241" s="108">
        <v>0</v>
      </c>
      <c r="L1241" s="85" t="s">
        <v>1703</v>
      </c>
      <c r="M1241" s="85" t="s">
        <v>1155</v>
      </c>
      <c r="N1241" s="85" t="s">
        <v>1142</v>
      </c>
      <c r="O1241" s="85" t="s">
        <v>1142</v>
      </c>
      <c r="P1241" s="85" t="s">
        <v>1142</v>
      </c>
      <c r="Q1241" s="85" t="s">
        <v>1155</v>
      </c>
      <c r="R1241" s="477"/>
      <c r="S1241" s="82"/>
      <c r="T1241" s="31">
        <f t="shared" si="699"/>
        <v>0</v>
      </c>
      <c r="U1241" s="634"/>
      <c r="V1241" s="634"/>
      <c r="W1241" s="82"/>
      <c r="X1241" s="85">
        <f t="shared" si="692"/>
        <v>0</v>
      </c>
      <c r="Z1241" s="31"/>
      <c r="AA1241" s="85">
        <f t="shared" si="693"/>
        <v>0</v>
      </c>
      <c r="AB1241" s="85"/>
      <c r="AC1241" s="31">
        <f t="shared" si="694"/>
        <v>0</v>
      </c>
      <c r="AD1241" s="31"/>
      <c r="AE1241" s="85"/>
      <c r="AF1241" s="85">
        <f t="shared" si="700"/>
        <v>0</v>
      </c>
      <c r="AG1241" s="31">
        <f t="shared" si="696"/>
        <v>0</v>
      </c>
      <c r="AH1241" s="31"/>
      <c r="AI1241" s="31">
        <f t="shared" si="697"/>
        <v>0</v>
      </c>
      <c r="AJ1241" s="85">
        <f t="shared" si="698"/>
        <v>0</v>
      </c>
      <c r="AK1241" s="85"/>
      <c r="AL1241" s="85"/>
      <c r="AM1241" s="85"/>
      <c r="AN1241" s="85"/>
      <c r="AO1241" s="85"/>
      <c r="AP1241" s="85"/>
      <c r="AQ1241" s="85"/>
      <c r="AR1241" s="85"/>
      <c r="AS1241" s="85"/>
      <c r="AT1241" s="85"/>
      <c r="AU1241" s="85"/>
      <c r="AV1241" s="31"/>
      <c r="AW1241" s="31"/>
    </row>
    <row r="1242" spans="2:49" s="154" customFormat="1" ht="13" outlineLevel="1">
      <c r="B1242" s="478" t="s">
        <v>1052</v>
      </c>
      <c r="C1242" s="475" t="s">
        <v>2549</v>
      </c>
      <c r="D1242" s="49" t="s">
        <v>1818</v>
      </c>
      <c r="E1242" s="475" t="s">
        <v>998</v>
      </c>
      <c r="F1242" s="446">
        <v>43684</v>
      </c>
      <c r="G1242" s="326" t="s">
        <v>12</v>
      </c>
      <c r="H1242" s="46" t="s">
        <v>13</v>
      </c>
      <c r="I1242" s="108">
        <v>10</v>
      </c>
      <c r="J1242" s="108">
        <v>130</v>
      </c>
      <c r="K1242" s="108">
        <v>0</v>
      </c>
      <c r="L1242" s="85" t="s">
        <v>1155</v>
      </c>
      <c r="M1242" s="85" t="s">
        <v>1155</v>
      </c>
      <c r="N1242" s="85" t="s">
        <v>1142</v>
      </c>
      <c r="O1242" s="85" t="s">
        <v>1693</v>
      </c>
      <c r="P1242" s="85" t="s">
        <v>1142</v>
      </c>
      <c r="Q1242" s="85" t="s">
        <v>1155</v>
      </c>
      <c r="R1242" s="475" t="s">
        <v>1283</v>
      </c>
      <c r="S1242" s="82"/>
      <c r="T1242" s="31">
        <f t="shared" si="699"/>
        <v>0</v>
      </c>
      <c r="U1242" s="632"/>
      <c r="V1242" s="632"/>
      <c r="W1242" s="82"/>
      <c r="X1242" s="85">
        <f t="shared" si="692"/>
        <v>0</v>
      </c>
      <c r="Z1242" s="31"/>
      <c r="AA1242" s="85">
        <f t="shared" si="693"/>
        <v>0</v>
      </c>
      <c r="AB1242" s="85"/>
      <c r="AC1242" s="31">
        <f t="shared" si="694"/>
        <v>0</v>
      </c>
      <c r="AD1242" s="31"/>
      <c r="AE1242" s="85"/>
      <c r="AF1242" s="85">
        <f>IFERROR(COUNTIF(AK1056:AT1056,"S")/(COUNTIF(AK1056:AT1056,"V")+COUNTIF(AK1056:AT1056,"S")),0)</f>
        <v>0</v>
      </c>
      <c r="AG1242" s="31">
        <f t="shared" si="696"/>
        <v>0</v>
      </c>
      <c r="AH1242" s="31"/>
      <c r="AI1242" s="31">
        <f t="shared" si="697"/>
        <v>0</v>
      </c>
      <c r="AJ1242" s="85">
        <f t="shared" si="698"/>
        <v>0</v>
      </c>
      <c r="AK1242" s="85"/>
      <c r="AL1242" s="85"/>
      <c r="AM1242" s="85"/>
      <c r="AN1242" s="85"/>
      <c r="AO1242" s="85"/>
      <c r="AP1242" s="85"/>
      <c r="AQ1242" s="85"/>
      <c r="AR1242" s="85"/>
      <c r="AS1242" s="85"/>
      <c r="AT1242" s="85"/>
      <c r="AU1242" s="85"/>
      <c r="AV1242" s="31"/>
      <c r="AW1242" s="31"/>
    </row>
    <row r="1243" spans="2:49" s="154" customFormat="1" ht="13" outlineLevel="1">
      <c r="B1243" s="479"/>
      <c r="C1243" s="476"/>
      <c r="D1243" s="49" t="s">
        <v>2465</v>
      </c>
      <c r="E1243" s="476"/>
      <c r="F1243" s="497"/>
      <c r="G1243" s="326" t="s">
        <v>12</v>
      </c>
      <c r="H1243" s="46" t="s">
        <v>13</v>
      </c>
      <c r="I1243" s="108">
        <v>30</v>
      </c>
      <c r="J1243" s="108">
        <v>30</v>
      </c>
      <c r="K1243" s="108">
        <v>0</v>
      </c>
      <c r="L1243" s="85" t="s">
        <v>1703</v>
      </c>
      <c r="M1243" s="85" t="s">
        <v>1155</v>
      </c>
      <c r="N1243" s="85" t="s">
        <v>1142</v>
      </c>
      <c r="O1243" s="85" t="s">
        <v>1142</v>
      </c>
      <c r="P1243" s="85" t="s">
        <v>1142</v>
      </c>
      <c r="Q1243" s="85" t="s">
        <v>1155</v>
      </c>
      <c r="R1243" s="476"/>
      <c r="S1243" s="82"/>
      <c r="T1243" s="31">
        <f t="shared" si="699"/>
        <v>0</v>
      </c>
      <c r="U1243" s="633"/>
      <c r="V1243" s="633"/>
      <c r="W1243" s="82"/>
      <c r="X1243" s="85">
        <f t="shared" si="692"/>
        <v>0</v>
      </c>
      <c r="Z1243" s="31"/>
      <c r="AA1243" s="85">
        <f t="shared" si="693"/>
        <v>0</v>
      </c>
      <c r="AB1243" s="85"/>
      <c r="AC1243" s="31">
        <f t="shared" si="694"/>
        <v>0</v>
      </c>
      <c r="AD1243" s="31"/>
      <c r="AE1243" s="85"/>
      <c r="AF1243" s="85">
        <f>IFERROR(COUNTIF(AK1061:AT1061,"S")/(COUNTIF(AK1061:AT1061,"V")+COUNTIF(AK1061:AT1061,"S")),0)</f>
        <v>0</v>
      </c>
      <c r="AG1243" s="31">
        <f t="shared" si="696"/>
        <v>0</v>
      </c>
      <c r="AH1243" s="31"/>
      <c r="AI1243" s="31">
        <f t="shared" si="697"/>
        <v>0</v>
      </c>
      <c r="AJ1243" s="85">
        <f t="shared" si="698"/>
        <v>0</v>
      </c>
      <c r="AK1243" s="85"/>
      <c r="AL1243" s="85"/>
      <c r="AM1243" s="85"/>
      <c r="AN1243" s="85"/>
      <c r="AO1243" s="85"/>
      <c r="AP1243" s="85"/>
      <c r="AQ1243" s="85"/>
      <c r="AR1243" s="85"/>
      <c r="AS1243" s="85"/>
      <c r="AT1243" s="85"/>
      <c r="AU1243" s="85"/>
      <c r="AV1243" s="31"/>
      <c r="AW1243" s="31"/>
    </row>
    <row r="1244" spans="2:49" s="154" customFormat="1" ht="13" outlineLevel="1">
      <c r="B1244" s="479"/>
      <c r="C1244" s="476"/>
      <c r="D1244" s="49" t="s">
        <v>2441</v>
      </c>
      <c r="E1244" s="476"/>
      <c r="F1244" s="497"/>
      <c r="G1244" s="326" t="s">
        <v>12</v>
      </c>
      <c r="H1244" s="46" t="s">
        <v>24</v>
      </c>
      <c r="I1244" s="108">
        <v>40.200000000000003</v>
      </c>
      <c r="J1244" s="108">
        <v>40</v>
      </c>
      <c r="K1244" s="108">
        <v>0</v>
      </c>
      <c r="L1244" s="85" t="s">
        <v>1703</v>
      </c>
      <c r="M1244" s="85" t="s">
        <v>1155</v>
      </c>
      <c r="N1244" s="85" t="s">
        <v>1142</v>
      </c>
      <c r="O1244" s="85" t="s">
        <v>1142</v>
      </c>
      <c r="P1244" s="85" t="s">
        <v>1142</v>
      </c>
      <c r="Q1244" s="85" t="s">
        <v>1142</v>
      </c>
      <c r="R1244" s="476"/>
      <c r="S1244" s="82"/>
      <c r="T1244" s="31">
        <f t="shared" si="699"/>
        <v>0</v>
      </c>
      <c r="U1244" s="633"/>
      <c r="V1244" s="633"/>
      <c r="W1244" s="82"/>
      <c r="X1244" s="85">
        <f t="shared" si="692"/>
        <v>0</v>
      </c>
      <c r="Z1244" s="31"/>
      <c r="AA1244" s="85">
        <f t="shared" si="693"/>
        <v>0</v>
      </c>
      <c r="AB1244" s="85"/>
      <c r="AC1244" s="31">
        <f t="shared" si="694"/>
        <v>0</v>
      </c>
      <c r="AD1244" s="31"/>
      <c r="AE1244" s="85"/>
      <c r="AF1244" s="85">
        <f t="shared" ref="AF1244:AF1263" si="701">IFERROR(COUNTIF(AK1068:AT1068,"S")/(COUNTIF(AK1068:AT1068,"V")+COUNTIF(AK1068:AT1068,"S")),0)</f>
        <v>0</v>
      </c>
      <c r="AG1244" s="31">
        <f t="shared" si="696"/>
        <v>0</v>
      </c>
      <c r="AH1244" s="31"/>
      <c r="AI1244" s="31">
        <f t="shared" si="697"/>
        <v>0</v>
      </c>
      <c r="AJ1244" s="85">
        <f t="shared" si="698"/>
        <v>0</v>
      </c>
      <c r="AK1244" s="85"/>
      <c r="AL1244" s="85"/>
      <c r="AM1244" s="85"/>
      <c r="AN1244" s="85"/>
      <c r="AO1244" s="85"/>
      <c r="AP1244" s="85"/>
      <c r="AQ1244" s="85"/>
      <c r="AR1244" s="85"/>
      <c r="AS1244" s="85"/>
      <c r="AT1244" s="85"/>
      <c r="AU1244" s="85"/>
      <c r="AV1244" s="31"/>
      <c r="AW1244" s="31"/>
    </row>
    <row r="1245" spans="2:49" s="154" customFormat="1" ht="13" outlineLevel="1">
      <c r="B1245" s="480"/>
      <c r="C1245" s="477"/>
      <c r="D1245" s="25" t="s">
        <v>2466</v>
      </c>
      <c r="E1245" s="477"/>
      <c r="F1245" s="447"/>
      <c r="G1245" s="326" t="s">
        <v>12</v>
      </c>
      <c r="H1245" s="46" t="s">
        <v>24</v>
      </c>
      <c r="I1245" s="108">
        <v>40.200000000000003</v>
      </c>
      <c r="J1245" s="108">
        <v>40</v>
      </c>
      <c r="K1245" s="108">
        <v>0</v>
      </c>
      <c r="L1245" s="85" t="s">
        <v>1703</v>
      </c>
      <c r="M1245" s="85" t="s">
        <v>1155</v>
      </c>
      <c r="N1245" s="85" t="s">
        <v>1142</v>
      </c>
      <c r="O1245" s="85" t="s">
        <v>1142</v>
      </c>
      <c r="P1245" s="85" t="s">
        <v>1142</v>
      </c>
      <c r="Q1245" s="85" t="s">
        <v>1142</v>
      </c>
      <c r="R1245" s="477"/>
      <c r="S1245" s="82"/>
      <c r="T1245" s="31">
        <f t="shared" si="699"/>
        <v>0</v>
      </c>
      <c r="U1245" s="634"/>
      <c r="V1245" s="634"/>
      <c r="W1245" s="82"/>
      <c r="X1245" s="85">
        <f t="shared" si="692"/>
        <v>0</v>
      </c>
      <c r="Z1245" s="31"/>
      <c r="AA1245" s="85">
        <f t="shared" si="693"/>
        <v>0</v>
      </c>
      <c r="AB1245" s="85"/>
      <c r="AC1245" s="31">
        <f t="shared" si="694"/>
        <v>0</v>
      </c>
      <c r="AD1245" s="31"/>
      <c r="AE1245" s="85"/>
      <c r="AF1245" s="85">
        <f t="shared" si="701"/>
        <v>0</v>
      </c>
      <c r="AG1245" s="31">
        <f t="shared" si="696"/>
        <v>0</v>
      </c>
      <c r="AH1245" s="31"/>
      <c r="AI1245" s="31">
        <f t="shared" si="697"/>
        <v>0</v>
      </c>
      <c r="AJ1245" s="85">
        <f t="shared" si="698"/>
        <v>0</v>
      </c>
      <c r="AK1245" s="85"/>
      <c r="AL1245" s="85"/>
      <c r="AM1245" s="85"/>
      <c r="AN1245" s="85"/>
      <c r="AO1245" s="85"/>
      <c r="AP1245" s="85"/>
      <c r="AQ1245" s="85"/>
      <c r="AR1245" s="85"/>
      <c r="AS1245" s="85"/>
      <c r="AT1245" s="85"/>
      <c r="AU1245" s="85"/>
      <c r="AV1245" s="31"/>
      <c r="AW1245" s="31"/>
    </row>
    <row r="1246" spans="2:49" s="154" customFormat="1" ht="13" outlineLevel="1">
      <c r="B1246" s="478" t="s">
        <v>1053</v>
      </c>
      <c r="C1246" s="475" t="s">
        <v>2550</v>
      </c>
      <c r="D1246" s="49" t="s">
        <v>1746</v>
      </c>
      <c r="E1246" s="475" t="s">
        <v>998</v>
      </c>
      <c r="F1246" s="446">
        <v>43682</v>
      </c>
      <c r="G1246" s="326" t="s">
        <v>12</v>
      </c>
      <c r="H1246" s="46" t="s">
        <v>13</v>
      </c>
      <c r="I1246" s="108">
        <v>4.8</v>
      </c>
      <c r="J1246" s="108">
        <v>120</v>
      </c>
      <c r="K1246" s="108">
        <v>0</v>
      </c>
      <c r="L1246" s="85" t="s">
        <v>1155</v>
      </c>
      <c r="M1246" s="85" t="s">
        <v>1155</v>
      </c>
      <c r="N1246" s="85" t="s">
        <v>1142</v>
      </c>
      <c r="O1246" s="85" t="s">
        <v>1693</v>
      </c>
      <c r="P1246" s="85" t="s">
        <v>1142</v>
      </c>
      <c r="Q1246" s="85" t="s">
        <v>1155</v>
      </c>
      <c r="R1246" s="475" t="s">
        <v>1283</v>
      </c>
      <c r="S1246" s="82"/>
      <c r="T1246" s="31">
        <f t="shared" si="699"/>
        <v>0</v>
      </c>
      <c r="U1246" s="632"/>
      <c r="V1246" s="632"/>
      <c r="W1246" s="82"/>
      <c r="X1246" s="85">
        <f t="shared" si="692"/>
        <v>0</v>
      </c>
      <c r="Z1246" s="31"/>
      <c r="AA1246" s="85">
        <f t="shared" si="693"/>
        <v>0</v>
      </c>
      <c r="AB1246" s="85"/>
      <c r="AC1246" s="31">
        <f t="shared" si="694"/>
        <v>0</v>
      </c>
      <c r="AD1246" s="31"/>
      <c r="AE1246" s="85"/>
      <c r="AF1246" s="85">
        <f t="shared" si="701"/>
        <v>0</v>
      </c>
      <c r="AG1246" s="31">
        <f t="shared" si="696"/>
        <v>0</v>
      </c>
      <c r="AH1246" s="31"/>
      <c r="AI1246" s="31">
        <f t="shared" si="697"/>
        <v>0</v>
      </c>
      <c r="AJ1246" s="85">
        <f t="shared" si="698"/>
        <v>0</v>
      </c>
      <c r="AK1246" s="85"/>
      <c r="AL1246" s="85"/>
      <c r="AM1246" s="85"/>
      <c r="AN1246" s="85"/>
      <c r="AO1246" s="85"/>
      <c r="AP1246" s="85"/>
      <c r="AQ1246" s="85"/>
      <c r="AR1246" s="85"/>
      <c r="AS1246" s="85"/>
      <c r="AT1246" s="85"/>
      <c r="AU1246" s="85"/>
      <c r="AV1246" s="31"/>
      <c r="AW1246" s="31"/>
    </row>
    <row r="1247" spans="2:49" s="154" customFormat="1" ht="13" outlineLevel="1">
      <c r="B1247" s="479"/>
      <c r="C1247" s="476"/>
      <c r="D1247" s="49" t="s">
        <v>2510</v>
      </c>
      <c r="E1247" s="476"/>
      <c r="F1247" s="497"/>
      <c r="G1247" s="326" t="s">
        <v>12</v>
      </c>
      <c r="H1247" s="46" t="s">
        <v>13</v>
      </c>
      <c r="I1247" s="108">
        <v>30</v>
      </c>
      <c r="J1247" s="108">
        <v>30</v>
      </c>
      <c r="K1247" s="108">
        <v>0</v>
      </c>
      <c r="L1247" s="85" t="s">
        <v>1703</v>
      </c>
      <c r="M1247" s="85" t="s">
        <v>1155</v>
      </c>
      <c r="N1247" s="85" t="s">
        <v>1142</v>
      </c>
      <c r="O1247" s="85" t="s">
        <v>1142</v>
      </c>
      <c r="P1247" s="85" t="s">
        <v>1142</v>
      </c>
      <c r="Q1247" s="85" t="s">
        <v>1155</v>
      </c>
      <c r="R1247" s="476"/>
      <c r="S1247" s="82"/>
      <c r="T1247" s="31">
        <f t="shared" si="699"/>
        <v>0</v>
      </c>
      <c r="U1247" s="633"/>
      <c r="V1247" s="633"/>
      <c r="W1247" s="82"/>
      <c r="X1247" s="85">
        <f t="shared" si="692"/>
        <v>0</v>
      </c>
      <c r="Z1247" s="31"/>
      <c r="AA1247" s="85">
        <f t="shared" si="693"/>
        <v>0</v>
      </c>
      <c r="AB1247" s="85"/>
      <c r="AC1247" s="31">
        <f t="shared" si="694"/>
        <v>0</v>
      </c>
      <c r="AD1247" s="31"/>
      <c r="AE1247" s="85"/>
      <c r="AF1247" s="85">
        <f t="shared" si="701"/>
        <v>0</v>
      </c>
      <c r="AG1247" s="31">
        <f t="shared" si="696"/>
        <v>0</v>
      </c>
      <c r="AH1247" s="31"/>
      <c r="AI1247" s="31">
        <f t="shared" si="697"/>
        <v>0</v>
      </c>
      <c r="AJ1247" s="85">
        <f t="shared" si="698"/>
        <v>0</v>
      </c>
      <c r="AK1247" s="85"/>
      <c r="AL1247" s="85"/>
      <c r="AM1247" s="85"/>
      <c r="AN1247" s="85"/>
      <c r="AO1247" s="85"/>
      <c r="AP1247" s="85"/>
      <c r="AQ1247" s="85"/>
      <c r="AR1247" s="85"/>
      <c r="AS1247" s="85"/>
      <c r="AT1247" s="85"/>
      <c r="AU1247" s="85"/>
      <c r="AV1247" s="31"/>
      <c r="AW1247" s="31"/>
    </row>
    <row r="1248" spans="2:49" s="154" customFormat="1" ht="13" outlineLevel="1">
      <c r="B1248" s="479"/>
      <c r="C1248" s="476"/>
      <c r="D1248" s="49" t="s">
        <v>2491</v>
      </c>
      <c r="E1248" s="476"/>
      <c r="F1248" s="497"/>
      <c r="G1248" s="326" t="s">
        <v>12</v>
      </c>
      <c r="H1248" s="46" t="s">
        <v>13</v>
      </c>
      <c r="I1248" s="108">
        <v>15</v>
      </c>
      <c r="J1248" s="108">
        <v>30</v>
      </c>
      <c r="K1248" s="108">
        <v>0</v>
      </c>
      <c r="L1248" s="85" t="s">
        <v>1703</v>
      </c>
      <c r="M1248" s="85" t="s">
        <v>1155</v>
      </c>
      <c r="N1248" s="85" t="s">
        <v>1142</v>
      </c>
      <c r="O1248" s="85" t="s">
        <v>1142</v>
      </c>
      <c r="P1248" s="85" t="s">
        <v>1142</v>
      </c>
      <c r="Q1248" s="85" t="s">
        <v>1155</v>
      </c>
      <c r="R1248" s="476"/>
      <c r="S1248" s="82"/>
      <c r="T1248" s="31">
        <f t="shared" si="699"/>
        <v>0</v>
      </c>
      <c r="U1248" s="633"/>
      <c r="V1248" s="633"/>
      <c r="W1248" s="82"/>
      <c r="X1248" s="85">
        <f t="shared" si="692"/>
        <v>0</v>
      </c>
      <c r="Z1248" s="31"/>
      <c r="AA1248" s="85">
        <f t="shared" si="693"/>
        <v>0</v>
      </c>
      <c r="AB1248" s="85"/>
      <c r="AC1248" s="31">
        <f t="shared" si="694"/>
        <v>0</v>
      </c>
      <c r="AD1248" s="31"/>
      <c r="AE1248" s="85"/>
      <c r="AF1248" s="85">
        <f t="shared" si="701"/>
        <v>0</v>
      </c>
      <c r="AG1248" s="31">
        <f t="shared" si="696"/>
        <v>0</v>
      </c>
      <c r="AH1248" s="31"/>
      <c r="AI1248" s="31">
        <f t="shared" si="697"/>
        <v>0</v>
      </c>
      <c r="AJ1248" s="85">
        <f t="shared" si="698"/>
        <v>0</v>
      </c>
      <c r="AK1248" s="85"/>
      <c r="AL1248" s="85"/>
      <c r="AM1248" s="85"/>
      <c r="AN1248" s="85"/>
      <c r="AO1248" s="85"/>
      <c r="AP1248" s="85"/>
      <c r="AQ1248" s="85"/>
      <c r="AR1248" s="85"/>
      <c r="AS1248" s="85"/>
      <c r="AT1248" s="85"/>
      <c r="AU1248" s="85"/>
      <c r="AV1248" s="31"/>
      <c r="AW1248" s="31"/>
    </row>
    <row r="1249" spans="2:49" s="154" customFormat="1" ht="13" outlineLevel="1">
      <c r="B1249" s="479"/>
      <c r="C1249" s="476"/>
      <c r="D1249" s="49" t="s">
        <v>2511</v>
      </c>
      <c r="E1249" s="476"/>
      <c r="F1249" s="497"/>
      <c r="G1249" s="326" t="s">
        <v>12</v>
      </c>
      <c r="H1249" s="46" t="s">
        <v>24</v>
      </c>
      <c r="I1249" s="108">
        <v>30</v>
      </c>
      <c r="J1249" s="108">
        <v>30</v>
      </c>
      <c r="K1249" s="108">
        <v>0</v>
      </c>
      <c r="L1249" s="85" t="s">
        <v>1703</v>
      </c>
      <c r="M1249" s="85" t="s">
        <v>1155</v>
      </c>
      <c r="N1249" s="85" t="s">
        <v>1142</v>
      </c>
      <c r="O1249" s="85" t="s">
        <v>1142</v>
      </c>
      <c r="P1249" s="85" t="s">
        <v>1142</v>
      </c>
      <c r="Q1249" s="85" t="s">
        <v>1142</v>
      </c>
      <c r="R1249" s="476"/>
      <c r="S1249" s="82"/>
      <c r="T1249" s="31">
        <f t="shared" si="699"/>
        <v>0</v>
      </c>
      <c r="U1249" s="633"/>
      <c r="V1249" s="633"/>
      <c r="W1249" s="82"/>
      <c r="X1249" s="85">
        <f t="shared" si="692"/>
        <v>0</v>
      </c>
      <c r="Z1249" s="31"/>
      <c r="AA1249" s="85">
        <f t="shared" si="693"/>
        <v>0</v>
      </c>
      <c r="AB1249" s="85"/>
      <c r="AC1249" s="31">
        <f t="shared" si="694"/>
        <v>0</v>
      </c>
      <c r="AD1249" s="31"/>
      <c r="AE1249" s="85"/>
      <c r="AF1249" s="85">
        <f t="shared" si="701"/>
        <v>0</v>
      </c>
      <c r="AG1249" s="31">
        <f t="shared" si="696"/>
        <v>0</v>
      </c>
      <c r="AH1249" s="31"/>
      <c r="AI1249" s="31">
        <f t="shared" si="697"/>
        <v>0</v>
      </c>
      <c r="AJ1249" s="85">
        <f t="shared" si="698"/>
        <v>0</v>
      </c>
      <c r="AK1249" s="85"/>
      <c r="AL1249" s="85"/>
      <c r="AM1249" s="85"/>
      <c r="AN1249" s="85"/>
      <c r="AO1249" s="85"/>
      <c r="AP1249" s="85"/>
      <c r="AQ1249" s="85"/>
      <c r="AR1249" s="85"/>
      <c r="AS1249" s="85"/>
      <c r="AT1249" s="85"/>
      <c r="AU1249" s="85"/>
      <c r="AV1249" s="31"/>
      <c r="AW1249" s="31"/>
    </row>
    <row r="1250" spans="2:49" s="154" customFormat="1" ht="13" outlineLevel="1">
      <c r="B1250" s="479"/>
      <c r="C1250" s="476"/>
      <c r="D1250" s="49" t="s">
        <v>2551</v>
      </c>
      <c r="E1250" s="476"/>
      <c r="F1250" s="497"/>
      <c r="G1250" s="326" t="s">
        <v>12</v>
      </c>
      <c r="H1250" s="46" t="s">
        <v>24</v>
      </c>
      <c r="I1250" s="108">
        <v>19.8</v>
      </c>
      <c r="J1250" s="108">
        <v>19.8</v>
      </c>
      <c r="K1250" s="108">
        <v>0</v>
      </c>
      <c r="L1250" s="85" t="s">
        <v>1703</v>
      </c>
      <c r="M1250" s="85" t="s">
        <v>1155</v>
      </c>
      <c r="N1250" s="85" t="s">
        <v>1142</v>
      </c>
      <c r="O1250" s="85" t="s">
        <v>1142</v>
      </c>
      <c r="P1250" s="85" t="s">
        <v>1142</v>
      </c>
      <c r="Q1250" s="85" t="s">
        <v>1142</v>
      </c>
      <c r="R1250" s="476"/>
      <c r="S1250" s="82"/>
      <c r="T1250" s="31">
        <f t="shared" si="699"/>
        <v>0</v>
      </c>
      <c r="U1250" s="633"/>
      <c r="V1250" s="633"/>
      <c r="W1250" s="82"/>
      <c r="X1250" s="85">
        <f t="shared" si="692"/>
        <v>0</v>
      </c>
      <c r="Z1250" s="31"/>
      <c r="AA1250" s="85">
        <f t="shared" si="693"/>
        <v>0</v>
      </c>
      <c r="AB1250" s="85"/>
      <c r="AC1250" s="31">
        <f t="shared" si="694"/>
        <v>0</v>
      </c>
      <c r="AD1250" s="31"/>
      <c r="AE1250" s="85"/>
      <c r="AF1250" s="85">
        <f t="shared" si="701"/>
        <v>0</v>
      </c>
      <c r="AG1250" s="31">
        <f t="shared" si="696"/>
        <v>0</v>
      </c>
      <c r="AH1250" s="31"/>
      <c r="AI1250" s="31">
        <f t="shared" si="697"/>
        <v>0</v>
      </c>
      <c r="AJ1250" s="85">
        <f t="shared" si="698"/>
        <v>0</v>
      </c>
      <c r="AK1250" s="85"/>
      <c r="AL1250" s="85"/>
      <c r="AM1250" s="85"/>
      <c r="AN1250" s="85"/>
      <c r="AO1250" s="85"/>
      <c r="AP1250" s="85"/>
      <c r="AQ1250" s="85"/>
      <c r="AR1250" s="85"/>
      <c r="AS1250" s="85"/>
      <c r="AT1250" s="85"/>
      <c r="AU1250" s="85"/>
      <c r="AV1250" s="31"/>
      <c r="AW1250" s="31"/>
    </row>
    <row r="1251" spans="2:49" s="154" customFormat="1" ht="13" outlineLevel="1">
      <c r="B1251" s="479"/>
      <c r="C1251" s="476"/>
      <c r="D1251" s="49" t="s">
        <v>2513</v>
      </c>
      <c r="E1251" s="476"/>
      <c r="F1251" s="497"/>
      <c r="G1251" s="326" t="s">
        <v>12</v>
      </c>
      <c r="H1251" s="46" t="s">
        <v>24</v>
      </c>
      <c r="I1251" s="108">
        <v>30</v>
      </c>
      <c r="J1251" s="108">
        <v>30</v>
      </c>
      <c r="K1251" s="108">
        <v>0</v>
      </c>
      <c r="L1251" s="85" t="s">
        <v>1703</v>
      </c>
      <c r="M1251" s="85" t="s">
        <v>1155</v>
      </c>
      <c r="N1251" s="85" t="s">
        <v>1142</v>
      </c>
      <c r="O1251" s="85" t="s">
        <v>1142</v>
      </c>
      <c r="P1251" s="85" t="s">
        <v>1142</v>
      </c>
      <c r="Q1251" s="85" t="s">
        <v>1142</v>
      </c>
      <c r="R1251" s="476"/>
      <c r="S1251" s="82"/>
      <c r="T1251" s="31">
        <f t="shared" si="699"/>
        <v>0</v>
      </c>
      <c r="U1251" s="633"/>
      <c r="V1251" s="633"/>
      <c r="W1251" s="82"/>
      <c r="X1251" s="85">
        <f t="shared" si="692"/>
        <v>0</v>
      </c>
      <c r="Z1251" s="31"/>
      <c r="AA1251" s="85">
        <f t="shared" si="693"/>
        <v>0</v>
      </c>
      <c r="AB1251" s="85"/>
      <c r="AC1251" s="31">
        <f t="shared" si="694"/>
        <v>0</v>
      </c>
      <c r="AD1251" s="31"/>
      <c r="AE1251" s="85"/>
      <c r="AF1251" s="85">
        <f t="shared" si="701"/>
        <v>0</v>
      </c>
      <c r="AG1251" s="31">
        <f t="shared" si="696"/>
        <v>0</v>
      </c>
      <c r="AH1251" s="31"/>
      <c r="AI1251" s="31">
        <f t="shared" si="697"/>
        <v>0</v>
      </c>
      <c r="AJ1251" s="85">
        <f t="shared" si="698"/>
        <v>0</v>
      </c>
      <c r="AK1251" s="85"/>
      <c r="AL1251" s="85"/>
      <c r="AM1251" s="85"/>
      <c r="AN1251" s="85"/>
      <c r="AO1251" s="85"/>
      <c r="AP1251" s="85"/>
      <c r="AQ1251" s="85"/>
      <c r="AR1251" s="85"/>
      <c r="AS1251" s="85"/>
      <c r="AT1251" s="85"/>
      <c r="AU1251" s="85"/>
      <c r="AV1251" s="31"/>
      <c r="AW1251" s="31"/>
    </row>
    <row r="1252" spans="2:49" s="154" customFormat="1" ht="13" outlineLevel="1">
      <c r="B1252" s="479"/>
      <c r="C1252" s="476"/>
      <c r="D1252" s="49" t="s">
        <v>2514</v>
      </c>
      <c r="E1252" s="476"/>
      <c r="F1252" s="497"/>
      <c r="G1252" s="326" t="s">
        <v>12</v>
      </c>
      <c r="H1252" s="46" t="s">
        <v>24</v>
      </c>
      <c r="I1252" s="108">
        <v>30</v>
      </c>
      <c r="J1252" s="108">
        <v>30</v>
      </c>
      <c r="K1252" s="108">
        <v>0</v>
      </c>
      <c r="L1252" s="85" t="s">
        <v>1703</v>
      </c>
      <c r="M1252" s="85" t="s">
        <v>1155</v>
      </c>
      <c r="N1252" s="85" t="s">
        <v>1142</v>
      </c>
      <c r="O1252" s="85" t="s">
        <v>1142</v>
      </c>
      <c r="P1252" s="85" t="s">
        <v>1142</v>
      </c>
      <c r="Q1252" s="85" t="s">
        <v>1142</v>
      </c>
      <c r="R1252" s="476"/>
      <c r="S1252" s="82"/>
      <c r="T1252" s="31">
        <f t="shared" si="699"/>
        <v>0</v>
      </c>
      <c r="U1252" s="633"/>
      <c r="V1252" s="633"/>
      <c r="W1252" s="82"/>
      <c r="X1252" s="85">
        <f t="shared" si="692"/>
        <v>0</v>
      </c>
      <c r="Z1252" s="31"/>
      <c r="AA1252" s="85">
        <f t="shared" si="693"/>
        <v>0</v>
      </c>
      <c r="AB1252" s="85"/>
      <c r="AC1252" s="31">
        <f t="shared" si="694"/>
        <v>0</v>
      </c>
      <c r="AD1252" s="31"/>
      <c r="AE1252" s="85"/>
      <c r="AF1252" s="85">
        <f t="shared" si="701"/>
        <v>0</v>
      </c>
      <c r="AG1252" s="31">
        <f t="shared" si="696"/>
        <v>0</v>
      </c>
      <c r="AH1252" s="31"/>
      <c r="AI1252" s="31">
        <f t="shared" si="697"/>
        <v>0</v>
      </c>
      <c r="AJ1252" s="85">
        <f t="shared" si="698"/>
        <v>0</v>
      </c>
      <c r="AK1252" s="85"/>
      <c r="AL1252" s="85"/>
      <c r="AM1252" s="85"/>
      <c r="AN1252" s="85"/>
      <c r="AO1252" s="85"/>
      <c r="AP1252" s="85"/>
      <c r="AQ1252" s="85"/>
      <c r="AR1252" s="85"/>
      <c r="AS1252" s="85"/>
      <c r="AT1252" s="85"/>
      <c r="AU1252" s="85"/>
      <c r="AV1252" s="31"/>
      <c r="AW1252" s="31"/>
    </row>
    <row r="1253" spans="2:49" s="154" customFormat="1" ht="13" outlineLevel="1">
      <c r="B1253" s="479"/>
      <c r="C1253" s="476"/>
      <c r="D1253" s="49" t="s">
        <v>2515</v>
      </c>
      <c r="E1253" s="476"/>
      <c r="F1253" s="497"/>
      <c r="G1253" s="326" t="s">
        <v>12</v>
      </c>
      <c r="H1253" s="46" t="s">
        <v>24</v>
      </c>
      <c r="I1253" s="108">
        <v>30</v>
      </c>
      <c r="J1253" s="108">
        <v>30</v>
      </c>
      <c r="K1253" s="108">
        <v>0</v>
      </c>
      <c r="L1253" s="85" t="s">
        <v>1703</v>
      </c>
      <c r="M1253" s="85" t="s">
        <v>1155</v>
      </c>
      <c r="N1253" s="85" t="s">
        <v>1142</v>
      </c>
      <c r="O1253" s="85" t="s">
        <v>1142</v>
      </c>
      <c r="P1253" s="85" t="s">
        <v>1142</v>
      </c>
      <c r="Q1253" s="85" t="s">
        <v>1142</v>
      </c>
      <c r="R1253" s="476"/>
      <c r="S1253" s="82"/>
      <c r="T1253" s="31">
        <f t="shared" si="699"/>
        <v>0</v>
      </c>
      <c r="U1253" s="633"/>
      <c r="V1253" s="633"/>
      <c r="W1253" s="82"/>
      <c r="X1253" s="85">
        <f t="shared" si="692"/>
        <v>0</v>
      </c>
      <c r="Z1253" s="31"/>
      <c r="AA1253" s="85">
        <f t="shared" si="693"/>
        <v>0</v>
      </c>
      <c r="AB1253" s="85"/>
      <c r="AC1253" s="31">
        <f t="shared" si="694"/>
        <v>0</v>
      </c>
      <c r="AD1253" s="31"/>
      <c r="AE1253" s="85"/>
      <c r="AF1253" s="85">
        <f t="shared" si="701"/>
        <v>0</v>
      </c>
      <c r="AG1253" s="31">
        <f t="shared" si="696"/>
        <v>0</v>
      </c>
      <c r="AH1253" s="31"/>
      <c r="AI1253" s="31">
        <f t="shared" si="697"/>
        <v>0</v>
      </c>
      <c r="AJ1253" s="85">
        <f t="shared" si="698"/>
        <v>0</v>
      </c>
      <c r="AK1253" s="85"/>
      <c r="AL1253" s="85"/>
      <c r="AM1253" s="85"/>
      <c r="AN1253" s="85"/>
      <c r="AO1253" s="85"/>
      <c r="AP1253" s="85"/>
      <c r="AQ1253" s="85"/>
      <c r="AR1253" s="85"/>
      <c r="AS1253" s="85"/>
      <c r="AT1253" s="85"/>
      <c r="AU1253" s="85"/>
      <c r="AV1253" s="31"/>
      <c r="AW1253" s="31"/>
    </row>
    <row r="1254" spans="2:49" s="154" customFormat="1" ht="13" outlineLevel="1">
      <c r="B1254" s="479"/>
      <c r="C1254" s="476"/>
      <c r="D1254" s="49" t="s">
        <v>2516</v>
      </c>
      <c r="E1254" s="476"/>
      <c r="F1254" s="497"/>
      <c r="G1254" s="326" t="s">
        <v>12</v>
      </c>
      <c r="H1254" s="46" t="s">
        <v>24</v>
      </c>
      <c r="I1254" s="108">
        <v>30</v>
      </c>
      <c r="J1254" s="108">
        <v>30</v>
      </c>
      <c r="K1254" s="108">
        <v>0</v>
      </c>
      <c r="L1254" s="85" t="s">
        <v>1703</v>
      </c>
      <c r="M1254" s="85" t="s">
        <v>1155</v>
      </c>
      <c r="N1254" s="85" t="s">
        <v>1142</v>
      </c>
      <c r="O1254" s="85" t="s">
        <v>1142</v>
      </c>
      <c r="P1254" s="85" t="s">
        <v>1142</v>
      </c>
      <c r="Q1254" s="85" t="s">
        <v>1142</v>
      </c>
      <c r="R1254" s="476"/>
      <c r="S1254" s="82"/>
      <c r="T1254" s="31">
        <f t="shared" si="699"/>
        <v>0</v>
      </c>
      <c r="U1254" s="633"/>
      <c r="V1254" s="633"/>
      <c r="W1254" s="82"/>
      <c r="X1254" s="85">
        <f t="shared" si="692"/>
        <v>0</v>
      </c>
      <c r="Z1254" s="31"/>
      <c r="AA1254" s="85">
        <f t="shared" si="693"/>
        <v>0</v>
      </c>
      <c r="AB1254" s="85"/>
      <c r="AC1254" s="31">
        <f t="shared" si="694"/>
        <v>0</v>
      </c>
      <c r="AD1254" s="31"/>
      <c r="AE1254" s="85"/>
      <c r="AF1254" s="85">
        <f t="shared" si="701"/>
        <v>0</v>
      </c>
      <c r="AG1254" s="31">
        <f t="shared" si="696"/>
        <v>0</v>
      </c>
      <c r="AH1254" s="31"/>
      <c r="AI1254" s="31">
        <f t="shared" si="697"/>
        <v>0</v>
      </c>
      <c r="AJ1254" s="85">
        <f t="shared" si="698"/>
        <v>0</v>
      </c>
      <c r="AK1254" s="85"/>
      <c r="AL1254" s="85"/>
      <c r="AM1254" s="85"/>
      <c r="AN1254" s="85"/>
      <c r="AO1254" s="85"/>
      <c r="AP1254" s="85"/>
      <c r="AQ1254" s="85"/>
      <c r="AR1254" s="85"/>
      <c r="AS1254" s="85"/>
      <c r="AT1254" s="85"/>
      <c r="AU1254" s="85"/>
      <c r="AV1254" s="31"/>
      <c r="AW1254" s="31"/>
    </row>
    <row r="1255" spans="2:49" s="154" customFormat="1" ht="13" outlineLevel="1">
      <c r="B1255" s="479"/>
      <c r="C1255" s="476"/>
      <c r="D1255" s="49" t="s">
        <v>2517</v>
      </c>
      <c r="E1255" s="476"/>
      <c r="F1255" s="497"/>
      <c r="G1255" s="326" t="s">
        <v>12</v>
      </c>
      <c r="H1255" s="46" t="s">
        <v>24</v>
      </c>
      <c r="I1255" s="108">
        <v>30</v>
      </c>
      <c r="J1255" s="108">
        <v>30</v>
      </c>
      <c r="K1255" s="108">
        <v>0</v>
      </c>
      <c r="L1255" s="85" t="s">
        <v>1703</v>
      </c>
      <c r="M1255" s="85" t="s">
        <v>1155</v>
      </c>
      <c r="N1255" s="85" t="s">
        <v>1142</v>
      </c>
      <c r="O1255" s="85" t="s">
        <v>1142</v>
      </c>
      <c r="P1255" s="85" t="s">
        <v>1142</v>
      </c>
      <c r="Q1255" s="85" t="s">
        <v>1142</v>
      </c>
      <c r="R1255" s="476"/>
      <c r="S1255" s="82"/>
      <c r="T1255" s="31">
        <f t="shared" si="699"/>
        <v>0</v>
      </c>
      <c r="U1255" s="633"/>
      <c r="V1255" s="633"/>
      <c r="W1255" s="82"/>
      <c r="X1255" s="85">
        <f t="shared" si="692"/>
        <v>0</v>
      </c>
      <c r="Z1255" s="31"/>
      <c r="AA1255" s="85">
        <f t="shared" si="693"/>
        <v>0</v>
      </c>
      <c r="AB1255" s="85"/>
      <c r="AC1255" s="31">
        <f t="shared" si="694"/>
        <v>0</v>
      </c>
      <c r="AD1255" s="31"/>
      <c r="AE1255" s="85"/>
      <c r="AF1255" s="85">
        <f t="shared" si="701"/>
        <v>0</v>
      </c>
      <c r="AG1255" s="31">
        <f t="shared" si="696"/>
        <v>0</v>
      </c>
      <c r="AH1255" s="31"/>
      <c r="AI1255" s="31">
        <f t="shared" si="697"/>
        <v>0</v>
      </c>
      <c r="AJ1255" s="85">
        <f t="shared" si="698"/>
        <v>0</v>
      </c>
      <c r="AK1255" s="85"/>
      <c r="AL1255" s="85"/>
      <c r="AM1255" s="85"/>
      <c r="AN1255" s="85"/>
      <c r="AO1255" s="85"/>
      <c r="AP1255" s="85"/>
      <c r="AQ1255" s="85"/>
      <c r="AR1255" s="85"/>
      <c r="AS1255" s="85"/>
      <c r="AT1255" s="85"/>
      <c r="AU1255" s="85"/>
      <c r="AV1255" s="31"/>
      <c r="AW1255" s="31"/>
    </row>
    <row r="1256" spans="2:49" s="154" customFormat="1" ht="13" outlineLevel="1">
      <c r="B1256" s="480"/>
      <c r="C1256" s="477"/>
      <c r="D1256" s="49" t="s">
        <v>2552</v>
      </c>
      <c r="E1256" s="477"/>
      <c r="F1256" s="447"/>
      <c r="G1256" s="326" t="s">
        <v>12</v>
      </c>
      <c r="H1256" s="46" t="s">
        <v>24</v>
      </c>
      <c r="I1256" s="108">
        <v>30</v>
      </c>
      <c r="J1256" s="108">
        <v>30</v>
      </c>
      <c r="K1256" s="108">
        <v>0</v>
      </c>
      <c r="L1256" s="85" t="s">
        <v>1703</v>
      </c>
      <c r="M1256" s="85" t="s">
        <v>1155</v>
      </c>
      <c r="N1256" s="85" t="s">
        <v>1142</v>
      </c>
      <c r="O1256" s="85" t="s">
        <v>1142</v>
      </c>
      <c r="P1256" s="85" t="s">
        <v>1142</v>
      </c>
      <c r="Q1256" s="85" t="s">
        <v>1142</v>
      </c>
      <c r="R1256" s="477"/>
      <c r="S1256" s="82"/>
      <c r="T1256" s="31">
        <f t="shared" si="699"/>
        <v>0</v>
      </c>
      <c r="U1256" s="634"/>
      <c r="V1256" s="634"/>
      <c r="W1256" s="82"/>
      <c r="X1256" s="85">
        <f t="shared" si="692"/>
        <v>0</v>
      </c>
      <c r="Z1256" s="31"/>
      <c r="AA1256" s="85">
        <f t="shared" si="693"/>
        <v>0</v>
      </c>
      <c r="AB1256" s="85"/>
      <c r="AC1256" s="31">
        <f t="shared" si="694"/>
        <v>0</v>
      </c>
      <c r="AD1256" s="31"/>
      <c r="AE1256" s="85"/>
      <c r="AF1256" s="85">
        <f t="shared" si="701"/>
        <v>0</v>
      </c>
      <c r="AG1256" s="31">
        <f t="shared" si="696"/>
        <v>0</v>
      </c>
      <c r="AH1256" s="31"/>
      <c r="AI1256" s="31">
        <f t="shared" si="697"/>
        <v>0</v>
      </c>
      <c r="AJ1256" s="85">
        <f t="shared" si="698"/>
        <v>0</v>
      </c>
      <c r="AK1256" s="85"/>
      <c r="AL1256" s="85"/>
      <c r="AM1256" s="85"/>
      <c r="AN1256" s="85"/>
      <c r="AO1256" s="85"/>
      <c r="AP1256" s="85"/>
      <c r="AQ1256" s="85"/>
      <c r="AR1256" s="85"/>
      <c r="AS1256" s="85"/>
      <c r="AT1256" s="85"/>
      <c r="AU1256" s="85"/>
      <c r="AV1256" s="31"/>
      <c r="AW1256" s="31"/>
    </row>
    <row r="1257" spans="2:49" s="154" customFormat="1" ht="13" outlineLevel="1">
      <c r="B1257" s="478" t="s">
        <v>1054</v>
      </c>
      <c r="C1257" s="475" t="s">
        <v>2553</v>
      </c>
      <c r="D1257" s="49" t="s">
        <v>1746</v>
      </c>
      <c r="E1257" s="475" t="s">
        <v>998</v>
      </c>
      <c r="F1257" s="446">
        <v>43689</v>
      </c>
      <c r="G1257" s="326" t="s">
        <v>12</v>
      </c>
      <c r="H1257" s="46" t="s">
        <v>13</v>
      </c>
      <c r="I1257" s="108">
        <v>4.8</v>
      </c>
      <c r="J1257" s="108">
        <v>5</v>
      </c>
      <c r="K1257" s="108">
        <v>0</v>
      </c>
      <c r="L1257" s="85" t="s">
        <v>1155</v>
      </c>
      <c r="M1257" s="85" t="s">
        <v>1155</v>
      </c>
      <c r="N1257" s="85" t="s">
        <v>1142</v>
      </c>
      <c r="O1257" s="85" t="s">
        <v>1693</v>
      </c>
      <c r="P1257" s="85" t="s">
        <v>1142</v>
      </c>
      <c r="Q1257" s="85" t="s">
        <v>1155</v>
      </c>
      <c r="R1257" s="475" t="s">
        <v>1283</v>
      </c>
      <c r="S1257" s="82"/>
      <c r="T1257" s="31">
        <f t="shared" si="699"/>
        <v>0</v>
      </c>
      <c r="U1257" s="632"/>
      <c r="V1257" s="632"/>
      <c r="W1257" s="82"/>
      <c r="X1257" s="85">
        <f t="shared" si="692"/>
        <v>0</v>
      </c>
      <c r="Z1257" s="31"/>
      <c r="AA1257" s="85">
        <f t="shared" si="693"/>
        <v>0</v>
      </c>
      <c r="AB1257" s="85"/>
      <c r="AC1257" s="31">
        <f t="shared" si="694"/>
        <v>0</v>
      </c>
      <c r="AD1257" s="31"/>
      <c r="AE1257" s="85"/>
      <c r="AF1257" s="85">
        <f t="shared" si="701"/>
        <v>0</v>
      </c>
      <c r="AG1257" s="31">
        <f t="shared" si="696"/>
        <v>0</v>
      </c>
      <c r="AH1257" s="31"/>
      <c r="AI1257" s="31">
        <f t="shared" si="697"/>
        <v>0</v>
      </c>
      <c r="AJ1257" s="85">
        <f t="shared" si="698"/>
        <v>0</v>
      </c>
      <c r="AK1257" s="85"/>
      <c r="AL1257" s="85"/>
      <c r="AM1257" s="85"/>
      <c r="AN1257" s="85"/>
      <c r="AO1257" s="85"/>
      <c r="AP1257" s="85"/>
      <c r="AQ1257" s="85"/>
      <c r="AR1257" s="85"/>
      <c r="AS1257" s="85"/>
      <c r="AT1257" s="85"/>
      <c r="AU1257" s="85"/>
      <c r="AV1257" s="31"/>
      <c r="AW1257" s="31"/>
    </row>
    <row r="1258" spans="2:49" s="154" customFormat="1" ht="13" outlineLevel="1">
      <c r="B1258" s="479"/>
      <c r="C1258" s="476"/>
      <c r="D1258" s="49" t="s">
        <v>2481</v>
      </c>
      <c r="E1258" s="476"/>
      <c r="F1258" s="497"/>
      <c r="G1258" s="326" t="s">
        <v>12</v>
      </c>
      <c r="H1258" s="46" t="s">
        <v>13</v>
      </c>
      <c r="I1258" s="108">
        <v>10.200000000000001</v>
      </c>
      <c r="J1258" s="108">
        <v>10</v>
      </c>
      <c r="K1258" s="108">
        <v>0</v>
      </c>
      <c r="L1258" s="85" t="s">
        <v>1703</v>
      </c>
      <c r="M1258" s="85" t="s">
        <v>1155</v>
      </c>
      <c r="N1258" s="85" t="s">
        <v>1142</v>
      </c>
      <c r="O1258" s="85" t="s">
        <v>1142</v>
      </c>
      <c r="P1258" s="85" t="s">
        <v>1142</v>
      </c>
      <c r="Q1258" s="85" t="s">
        <v>1155</v>
      </c>
      <c r="R1258" s="476"/>
      <c r="S1258" s="82"/>
      <c r="T1258" s="31">
        <f t="shared" si="699"/>
        <v>0</v>
      </c>
      <c r="U1258" s="633"/>
      <c r="V1258" s="633"/>
      <c r="W1258" s="82"/>
      <c r="X1258" s="85">
        <f t="shared" si="692"/>
        <v>0</v>
      </c>
      <c r="Z1258" s="31"/>
      <c r="AA1258" s="85">
        <f t="shared" si="693"/>
        <v>0</v>
      </c>
      <c r="AB1258" s="85"/>
      <c r="AC1258" s="31">
        <f t="shared" si="694"/>
        <v>0</v>
      </c>
      <c r="AD1258" s="31"/>
      <c r="AE1258" s="85"/>
      <c r="AF1258" s="85">
        <f t="shared" si="701"/>
        <v>0</v>
      </c>
      <c r="AG1258" s="31">
        <f t="shared" si="696"/>
        <v>0</v>
      </c>
      <c r="AH1258" s="31"/>
      <c r="AI1258" s="31">
        <f t="shared" si="697"/>
        <v>0</v>
      </c>
      <c r="AJ1258" s="85">
        <f t="shared" si="698"/>
        <v>0</v>
      </c>
      <c r="AK1258" s="85"/>
      <c r="AL1258" s="85"/>
      <c r="AM1258" s="85"/>
      <c r="AN1258" s="85"/>
      <c r="AO1258" s="85"/>
      <c r="AP1258" s="85"/>
      <c r="AQ1258" s="85"/>
      <c r="AR1258" s="85"/>
      <c r="AS1258" s="85"/>
      <c r="AT1258" s="85"/>
      <c r="AU1258" s="85"/>
      <c r="AV1258" s="31"/>
      <c r="AW1258" s="31"/>
    </row>
    <row r="1259" spans="2:49" s="154" customFormat="1" ht="13" outlineLevel="1">
      <c r="B1259" s="480"/>
      <c r="C1259" s="477"/>
      <c r="D1259" s="49" t="s">
        <v>1705</v>
      </c>
      <c r="E1259" s="477"/>
      <c r="F1259" s="447"/>
      <c r="G1259" s="326" t="s">
        <v>12</v>
      </c>
      <c r="H1259" s="46" t="s">
        <v>24</v>
      </c>
      <c r="I1259" s="108">
        <v>15</v>
      </c>
      <c r="J1259" s="108">
        <v>15</v>
      </c>
      <c r="K1259" s="108">
        <v>0</v>
      </c>
      <c r="L1259" s="85" t="s">
        <v>1703</v>
      </c>
      <c r="M1259" s="85" t="s">
        <v>1155</v>
      </c>
      <c r="N1259" s="85" t="s">
        <v>1142</v>
      </c>
      <c r="O1259" s="85" t="s">
        <v>1142</v>
      </c>
      <c r="P1259" s="85" t="s">
        <v>1142</v>
      </c>
      <c r="Q1259" s="85" t="s">
        <v>1155</v>
      </c>
      <c r="R1259" s="477"/>
      <c r="S1259" s="82"/>
      <c r="T1259" s="31">
        <f t="shared" si="699"/>
        <v>0</v>
      </c>
      <c r="U1259" s="634"/>
      <c r="V1259" s="634"/>
      <c r="W1259" s="82"/>
      <c r="X1259" s="85">
        <f t="shared" si="692"/>
        <v>0</v>
      </c>
      <c r="Z1259" s="31"/>
      <c r="AA1259" s="85">
        <f t="shared" si="693"/>
        <v>0</v>
      </c>
      <c r="AB1259" s="85"/>
      <c r="AC1259" s="31">
        <f t="shared" si="694"/>
        <v>0</v>
      </c>
      <c r="AD1259" s="31"/>
      <c r="AE1259" s="85"/>
      <c r="AF1259" s="85">
        <f t="shared" si="701"/>
        <v>0</v>
      </c>
      <c r="AG1259" s="31">
        <f t="shared" si="696"/>
        <v>0</v>
      </c>
      <c r="AH1259" s="31"/>
      <c r="AI1259" s="31">
        <f t="shared" si="697"/>
        <v>0</v>
      </c>
      <c r="AJ1259" s="85">
        <f t="shared" si="698"/>
        <v>0</v>
      </c>
      <c r="AK1259" s="85"/>
      <c r="AL1259" s="85"/>
      <c r="AM1259" s="85"/>
      <c r="AN1259" s="85"/>
      <c r="AO1259" s="85"/>
      <c r="AP1259" s="85"/>
      <c r="AQ1259" s="85"/>
      <c r="AR1259" s="85"/>
      <c r="AS1259" s="85"/>
      <c r="AT1259" s="85"/>
      <c r="AU1259" s="85"/>
      <c r="AV1259" s="31"/>
      <c r="AW1259" s="31"/>
    </row>
    <row r="1260" spans="2:49" s="154" customFormat="1" ht="13" outlineLevel="1">
      <c r="B1260" s="478" t="s">
        <v>1055</v>
      </c>
      <c r="C1260" s="475" t="s">
        <v>2554</v>
      </c>
      <c r="D1260" s="49" t="s">
        <v>2468</v>
      </c>
      <c r="E1260" s="475" t="s">
        <v>998</v>
      </c>
      <c r="F1260" s="446">
        <v>43682</v>
      </c>
      <c r="G1260" s="326" t="s">
        <v>12</v>
      </c>
      <c r="H1260" s="46" t="s">
        <v>13</v>
      </c>
      <c r="I1260" s="108">
        <v>4.8</v>
      </c>
      <c r="J1260" s="108">
        <v>0</v>
      </c>
      <c r="K1260" s="108">
        <v>0</v>
      </c>
      <c r="L1260" s="85" t="s">
        <v>1155</v>
      </c>
      <c r="M1260" s="85" t="s">
        <v>1155</v>
      </c>
      <c r="N1260" s="85" t="s">
        <v>1142</v>
      </c>
      <c r="O1260" s="85" t="s">
        <v>1693</v>
      </c>
      <c r="P1260" s="85" t="s">
        <v>1142</v>
      </c>
      <c r="Q1260" s="85" t="s">
        <v>1155</v>
      </c>
      <c r="R1260" s="475" t="s">
        <v>1283</v>
      </c>
      <c r="S1260" s="82"/>
      <c r="T1260" s="31">
        <f t="shared" si="699"/>
        <v>0</v>
      </c>
      <c r="U1260" s="632"/>
      <c r="V1260" s="632"/>
      <c r="W1260" s="82"/>
      <c r="X1260" s="85">
        <f t="shared" si="692"/>
        <v>0</v>
      </c>
      <c r="Z1260" s="31"/>
      <c r="AA1260" s="85">
        <f t="shared" si="693"/>
        <v>0</v>
      </c>
      <c r="AB1260" s="85"/>
      <c r="AC1260" s="31">
        <f t="shared" si="694"/>
        <v>0</v>
      </c>
      <c r="AD1260" s="31"/>
      <c r="AE1260" s="85"/>
      <c r="AF1260" s="85">
        <f t="shared" si="701"/>
        <v>0</v>
      </c>
      <c r="AG1260" s="31">
        <f t="shared" si="696"/>
        <v>0</v>
      </c>
      <c r="AH1260" s="31"/>
      <c r="AI1260" s="31">
        <f t="shared" si="697"/>
        <v>0</v>
      </c>
      <c r="AJ1260" s="85">
        <f t="shared" si="698"/>
        <v>0</v>
      </c>
      <c r="AK1260" s="85"/>
      <c r="AL1260" s="85"/>
      <c r="AM1260" s="85"/>
      <c r="AN1260" s="85"/>
      <c r="AO1260" s="85"/>
      <c r="AP1260" s="85"/>
      <c r="AQ1260" s="85"/>
      <c r="AR1260" s="85"/>
      <c r="AS1260" s="85"/>
      <c r="AT1260" s="85"/>
      <c r="AU1260" s="85"/>
      <c r="AV1260" s="31"/>
      <c r="AW1260" s="31"/>
    </row>
    <row r="1261" spans="2:49" s="154" customFormat="1" ht="13" outlineLevel="1">
      <c r="B1261" s="479"/>
      <c r="C1261" s="476"/>
      <c r="D1261" s="49" t="s">
        <v>1746</v>
      </c>
      <c r="E1261" s="476"/>
      <c r="F1261" s="497"/>
      <c r="G1261" s="326" t="s">
        <v>12</v>
      </c>
      <c r="H1261" s="46" t="s">
        <v>13</v>
      </c>
      <c r="I1261" s="108">
        <v>15</v>
      </c>
      <c r="J1261" s="108">
        <v>0</v>
      </c>
      <c r="K1261" s="108">
        <v>0</v>
      </c>
      <c r="L1261" s="85" t="s">
        <v>1703</v>
      </c>
      <c r="M1261" s="85" t="s">
        <v>1155</v>
      </c>
      <c r="N1261" s="85" t="s">
        <v>1142</v>
      </c>
      <c r="O1261" s="85" t="s">
        <v>1142</v>
      </c>
      <c r="P1261" s="85" t="s">
        <v>1142</v>
      </c>
      <c r="Q1261" s="85" t="s">
        <v>1155</v>
      </c>
      <c r="R1261" s="476"/>
      <c r="S1261" s="82"/>
      <c r="T1261" s="31">
        <f t="shared" si="699"/>
        <v>0</v>
      </c>
      <c r="U1261" s="633"/>
      <c r="V1261" s="633"/>
      <c r="W1261" s="82"/>
      <c r="X1261" s="85">
        <f t="shared" si="692"/>
        <v>0</v>
      </c>
      <c r="Z1261" s="31"/>
      <c r="AA1261" s="85">
        <f t="shared" si="693"/>
        <v>0</v>
      </c>
      <c r="AB1261" s="85"/>
      <c r="AC1261" s="31">
        <f t="shared" si="694"/>
        <v>0</v>
      </c>
      <c r="AD1261" s="31"/>
      <c r="AE1261" s="85"/>
      <c r="AF1261" s="85">
        <f t="shared" si="701"/>
        <v>0</v>
      </c>
      <c r="AG1261" s="31">
        <f t="shared" si="696"/>
        <v>0</v>
      </c>
      <c r="AH1261" s="31"/>
      <c r="AI1261" s="31">
        <f t="shared" si="697"/>
        <v>0</v>
      </c>
      <c r="AJ1261" s="85">
        <f t="shared" si="698"/>
        <v>0</v>
      </c>
      <c r="AK1261" s="85"/>
      <c r="AL1261" s="85"/>
      <c r="AM1261" s="85"/>
      <c r="AN1261" s="85"/>
      <c r="AO1261" s="85"/>
      <c r="AP1261" s="85"/>
      <c r="AQ1261" s="85"/>
      <c r="AR1261" s="85"/>
      <c r="AS1261" s="85"/>
      <c r="AT1261" s="85"/>
      <c r="AU1261" s="85"/>
      <c r="AV1261" s="31"/>
      <c r="AW1261" s="31"/>
    </row>
    <row r="1262" spans="2:49" s="154" customFormat="1" ht="13" outlineLevel="1">
      <c r="B1262" s="479"/>
      <c r="C1262" s="476"/>
      <c r="D1262" s="15" t="s">
        <v>2498</v>
      </c>
      <c r="E1262" s="476"/>
      <c r="F1262" s="497"/>
      <c r="G1262" s="326" t="s">
        <v>12</v>
      </c>
      <c r="H1262" s="46" t="s">
        <v>13</v>
      </c>
      <c r="I1262" s="108">
        <v>15</v>
      </c>
      <c r="J1262" s="108">
        <v>480</v>
      </c>
      <c r="K1262" s="108">
        <v>0</v>
      </c>
      <c r="L1262" s="85" t="s">
        <v>1703</v>
      </c>
      <c r="M1262" s="85" t="s">
        <v>1155</v>
      </c>
      <c r="N1262" s="85" t="s">
        <v>1142</v>
      </c>
      <c r="O1262" s="85" t="s">
        <v>1142</v>
      </c>
      <c r="P1262" s="85" t="s">
        <v>1142</v>
      </c>
      <c r="Q1262" s="85" t="s">
        <v>1140</v>
      </c>
      <c r="R1262" s="476"/>
      <c r="S1262" s="82"/>
      <c r="T1262" s="31">
        <f t="shared" si="699"/>
        <v>0</v>
      </c>
      <c r="U1262" s="633"/>
      <c r="V1262" s="633"/>
      <c r="W1262" s="82"/>
      <c r="X1262" s="85">
        <f t="shared" si="692"/>
        <v>0</v>
      </c>
      <c r="Z1262" s="31"/>
      <c r="AA1262" s="85">
        <f t="shared" si="693"/>
        <v>0</v>
      </c>
      <c r="AB1262" s="85"/>
      <c r="AC1262" s="31">
        <f t="shared" si="694"/>
        <v>0</v>
      </c>
      <c r="AD1262" s="31"/>
      <c r="AE1262" s="85"/>
      <c r="AF1262" s="85">
        <f t="shared" si="701"/>
        <v>0</v>
      </c>
      <c r="AG1262" s="31">
        <f t="shared" si="696"/>
        <v>0</v>
      </c>
      <c r="AH1262" s="31"/>
      <c r="AI1262" s="31">
        <f t="shared" si="697"/>
        <v>0</v>
      </c>
      <c r="AJ1262" s="85">
        <f t="shared" si="698"/>
        <v>0</v>
      </c>
      <c r="AK1262" s="85"/>
      <c r="AL1262" s="85"/>
      <c r="AM1262" s="85"/>
      <c r="AN1262" s="85"/>
      <c r="AO1262" s="85"/>
      <c r="AP1262" s="85"/>
      <c r="AQ1262" s="85"/>
      <c r="AR1262" s="85"/>
      <c r="AS1262" s="85"/>
      <c r="AT1262" s="85"/>
      <c r="AU1262" s="85"/>
      <c r="AV1262" s="31"/>
      <c r="AW1262" s="31"/>
    </row>
    <row r="1263" spans="2:49" s="154" customFormat="1" ht="13" outlineLevel="1">
      <c r="B1263" s="480"/>
      <c r="C1263" s="477"/>
      <c r="D1263" s="15" t="s">
        <v>2500</v>
      </c>
      <c r="E1263" s="477"/>
      <c r="F1263" s="447"/>
      <c r="G1263" s="326" t="s">
        <v>12</v>
      </c>
      <c r="H1263" s="46" t="s">
        <v>13</v>
      </c>
      <c r="I1263" s="108">
        <v>15</v>
      </c>
      <c r="J1263" s="108">
        <v>2160</v>
      </c>
      <c r="K1263" s="108">
        <v>0</v>
      </c>
      <c r="L1263" s="85" t="s">
        <v>1703</v>
      </c>
      <c r="M1263" s="85" t="s">
        <v>1155</v>
      </c>
      <c r="N1263" s="85" t="s">
        <v>1142</v>
      </c>
      <c r="O1263" s="85" t="s">
        <v>1142</v>
      </c>
      <c r="P1263" s="85" t="s">
        <v>1142</v>
      </c>
      <c r="Q1263" s="85" t="s">
        <v>1139</v>
      </c>
      <c r="R1263" s="477"/>
      <c r="S1263" s="82"/>
      <c r="T1263" s="31">
        <f t="shared" si="699"/>
        <v>0</v>
      </c>
      <c r="U1263" s="634"/>
      <c r="V1263" s="634"/>
      <c r="W1263" s="82"/>
      <c r="X1263" s="85">
        <f t="shared" si="692"/>
        <v>0</v>
      </c>
      <c r="Z1263" s="31"/>
      <c r="AA1263" s="85">
        <f t="shared" si="693"/>
        <v>0</v>
      </c>
      <c r="AB1263" s="85"/>
      <c r="AC1263" s="31">
        <f t="shared" si="694"/>
        <v>0</v>
      </c>
      <c r="AD1263" s="31"/>
      <c r="AE1263" s="85"/>
      <c r="AF1263" s="85">
        <f t="shared" si="701"/>
        <v>0</v>
      </c>
      <c r="AG1263" s="31">
        <f t="shared" si="696"/>
        <v>0</v>
      </c>
      <c r="AH1263" s="31"/>
      <c r="AI1263" s="31">
        <f t="shared" si="697"/>
        <v>0</v>
      </c>
      <c r="AJ1263" s="85">
        <f t="shared" si="698"/>
        <v>0</v>
      </c>
      <c r="AK1263" s="85"/>
      <c r="AL1263" s="85"/>
      <c r="AM1263" s="85"/>
      <c r="AN1263" s="85"/>
      <c r="AO1263" s="85"/>
      <c r="AP1263" s="85"/>
      <c r="AQ1263" s="85"/>
      <c r="AR1263" s="85"/>
      <c r="AS1263" s="85"/>
      <c r="AT1263" s="85"/>
      <c r="AU1263" s="85"/>
      <c r="AV1263" s="31"/>
      <c r="AW1263" s="31"/>
    </row>
    <row r="1264" spans="2:49" s="154" customFormat="1" ht="13" outlineLevel="1">
      <c r="B1264" s="478" t="s">
        <v>1082</v>
      </c>
      <c r="C1264" s="444" t="s">
        <v>1083</v>
      </c>
      <c r="D1264" s="335" t="s">
        <v>1746</v>
      </c>
      <c r="E1264" s="444" t="s">
        <v>2808</v>
      </c>
      <c r="F1264" s="446">
        <v>43693</v>
      </c>
      <c r="G1264" s="26" t="s">
        <v>12</v>
      </c>
      <c r="H1264" s="46" t="s">
        <v>943</v>
      </c>
      <c r="I1264" s="108">
        <v>5</v>
      </c>
      <c r="J1264" s="108">
        <v>5</v>
      </c>
      <c r="K1264" s="108">
        <v>0</v>
      </c>
      <c r="L1264" s="173"/>
      <c r="M1264" s="173"/>
      <c r="N1264" s="173"/>
      <c r="O1264" s="173"/>
      <c r="P1264" s="173"/>
      <c r="Q1264" s="173"/>
      <c r="R1264" s="179"/>
      <c r="S1264" s="82"/>
      <c r="T1264" s="31">
        <f t="shared" ref="T1264:T1269" si="702">SUMIF(S1264,"Y",I1264)</f>
        <v>0</v>
      </c>
      <c r="U1264" s="82"/>
      <c r="V1264" s="82"/>
      <c r="W1264" s="82"/>
      <c r="X1264" s="85">
        <f t="shared" ref="X1264:X1269" si="703">T1264*W1264</f>
        <v>0</v>
      </c>
      <c r="Z1264" s="31"/>
      <c r="AA1264" s="85">
        <f t="shared" ref="AA1264:AA1269" si="704">SUMIF(Z1264,"Y",K1264)*W1264</f>
        <v>0</v>
      </c>
      <c r="AB1264" s="85"/>
      <c r="AC1264" s="31">
        <f t="shared" ref="AC1264:AC1269" si="705">(I1264-AA1264)*COUNTIF(AK1264:AT1264,"L")</f>
        <v>0</v>
      </c>
      <c r="AD1264" s="31"/>
      <c r="AE1264" s="85"/>
      <c r="AF1264" s="85">
        <f>IFERROR(COUNTIF(AK1087:AT1087,"S")/(COUNTIF(AK1087:AT1087,"V")+COUNTIF(AK1087:AT1087,"S")),0)</f>
        <v>0</v>
      </c>
      <c r="AG1264" s="31">
        <f t="shared" ref="AG1264:AG1269" si="706">(X1264-AA1264-AC1264)*AF1264</f>
        <v>0</v>
      </c>
      <c r="AH1264" s="31"/>
      <c r="AI1264" s="31">
        <f t="shared" ref="AI1264:AI1269" si="707">COUNTIF(AK1264:AT1264,"V")</f>
        <v>0</v>
      </c>
      <c r="AJ1264" s="85">
        <f t="shared" ref="AJ1264:AJ1269" si="708">X1264-AA1264-AC1264-AG1264</f>
        <v>0</v>
      </c>
      <c r="AK1264" s="85"/>
      <c r="AL1264" s="85"/>
      <c r="AM1264" s="85"/>
      <c r="AN1264" s="85"/>
      <c r="AO1264" s="85"/>
      <c r="AP1264" s="85"/>
      <c r="AQ1264" s="85"/>
      <c r="AR1264" s="85"/>
      <c r="AS1264" s="85"/>
      <c r="AT1264" s="85"/>
      <c r="AU1264" s="85"/>
      <c r="AV1264" s="31"/>
      <c r="AW1264" s="31"/>
    </row>
    <row r="1265" spans="2:49" s="154" customFormat="1" ht="13" outlineLevel="1">
      <c r="B1265" s="479"/>
      <c r="C1265" s="493"/>
      <c r="D1265" s="335" t="s">
        <v>2803</v>
      </c>
      <c r="E1265" s="493"/>
      <c r="F1265" s="497"/>
      <c r="G1265" s="26" t="s">
        <v>12</v>
      </c>
      <c r="H1265" s="46" t="s">
        <v>943</v>
      </c>
      <c r="I1265" s="108">
        <v>5</v>
      </c>
      <c r="J1265" s="108">
        <v>5</v>
      </c>
      <c r="K1265" s="108">
        <v>0</v>
      </c>
      <c r="L1265" s="173"/>
      <c r="M1265" s="173"/>
      <c r="N1265" s="173"/>
      <c r="O1265" s="173"/>
      <c r="P1265" s="173"/>
      <c r="Q1265" s="173"/>
      <c r="R1265" s="179"/>
      <c r="S1265" s="82"/>
      <c r="T1265" s="31">
        <f t="shared" ref="T1265:T1268" si="709">SUMIF(S1265,"Y",I1265)</f>
        <v>0</v>
      </c>
      <c r="U1265" s="82"/>
      <c r="V1265" s="82"/>
      <c r="W1265" s="82"/>
      <c r="X1265" s="85">
        <f t="shared" ref="X1265:X1268" si="710">T1265*W1265</f>
        <v>0</v>
      </c>
      <c r="Z1265" s="31"/>
      <c r="AA1265" s="85">
        <f t="shared" ref="AA1265:AA1268" si="711">SUMIF(Z1265,"Y",K1265)*W1265</f>
        <v>0</v>
      </c>
      <c r="AB1265" s="85"/>
      <c r="AC1265" s="31">
        <f t="shared" ref="AC1265:AC1268" si="712">(I1265-AA1265)*COUNTIF(AK1265:AT1265,"L")</f>
        <v>0</v>
      </c>
      <c r="AD1265" s="31"/>
      <c r="AE1265" s="85"/>
      <c r="AF1265" s="85">
        <f>IFERROR(COUNTIF(AK1085:AT1085,"S")/(COUNTIF(AK1085:AT1085,"V")+COUNTIF(AK1085:AT1085,"S")),0)</f>
        <v>0</v>
      </c>
      <c r="AG1265" s="31">
        <f t="shared" ref="AG1265:AG1268" si="713">(X1265-AA1265-AC1265)*AF1265</f>
        <v>0</v>
      </c>
      <c r="AH1265" s="31"/>
      <c r="AI1265" s="31">
        <f t="shared" ref="AI1265:AI1268" si="714">COUNTIF(AK1265:AT1265,"V")</f>
        <v>0</v>
      </c>
      <c r="AJ1265" s="85">
        <f t="shared" ref="AJ1265:AJ1268" si="715">X1265-AA1265-AC1265-AG1265</f>
        <v>0</v>
      </c>
      <c r="AK1265" s="85"/>
      <c r="AL1265" s="85"/>
      <c r="AM1265" s="85"/>
      <c r="AN1265" s="85"/>
      <c r="AO1265" s="85"/>
      <c r="AP1265" s="85"/>
      <c r="AQ1265" s="85"/>
      <c r="AR1265" s="85"/>
      <c r="AS1265" s="85"/>
      <c r="AT1265" s="85"/>
      <c r="AU1265" s="85"/>
      <c r="AV1265" s="31"/>
      <c r="AW1265" s="31"/>
    </row>
    <row r="1266" spans="2:49" s="154" customFormat="1" ht="13" outlineLevel="1">
      <c r="B1266" s="479"/>
      <c r="C1266" s="493"/>
      <c r="D1266" s="335" t="s">
        <v>2804</v>
      </c>
      <c r="E1266" s="493"/>
      <c r="F1266" s="497"/>
      <c r="G1266" s="26" t="s">
        <v>12</v>
      </c>
      <c r="H1266" s="46" t="s">
        <v>943</v>
      </c>
      <c r="I1266" s="108">
        <v>30</v>
      </c>
      <c r="J1266" s="108">
        <v>30</v>
      </c>
      <c r="K1266" s="108">
        <v>0</v>
      </c>
      <c r="L1266" s="173"/>
      <c r="M1266" s="173"/>
      <c r="N1266" s="173"/>
      <c r="O1266" s="173"/>
      <c r="P1266" s="173"/>
      <c r="Q1266" s="173"/>
      <c r="R1266" s="179"/>
      <c r="S1266" s="82"/>
      <c r="T1266" s="31">
        <f t="shared" si="709"/>
        <v>0</v>
      </c>
      <c r="U1266" s="82"/>
      <c r="V1266" s="82"/>
      <c r="W1266" s="82"/>
      <c r="X1266" s="85">
        <f t="shared" si="710"/>
        <v>0</v>
      </c>
      <c r="Z1266" s="31"/>
      <c r="AA1266" s="85">
        <f t="shared" si="711"/>
        <v>0</v>
      </c>
      <c r="AB1266" s="85"/>
      <c r="AC1266" s="31">
        <f t="shared" si="712"/>
        <v>0</v>
      </c>
      <c r="AD1266" s="31"/>
      <c r="AE1266" s="85"/>
      <c r="AF1266" s="85">
        <f>IFERROR(COUNTIF(AK1086:AT1086,"S")/(COUNTIF(AK1086:AT1086,"V")+COUNTIF(AK1086:AT1086,"S")),0)</f>
        <v>0</v>
      </c>
      <c r="AG1266" s="31">
        <f t="shared" si="713"/>
        <v>0</v>
      </c>
      <c r="AH1266" s="31"/>
      <c r="AI1266" s="31">
        <f t="shared" si="714"/>
        <v>0</v>
      </c>
      <c r="AJ1266" s="85">
        <f t="shared" si="715"/>
        <v>0</v>
      </c>
      <c r="AK1266" s="85"/>
      <c r="AL1266" s="85"/>
      <c r="AM1266" s="85"/>
      <c r="AN1266" s="85"/>
      <c r="AO1266" s="85"/>
      <c r="AP1266" s="85"/>
      <c r="AQ1266" s="85"/>
      <c r="AR1266" s="85"/>
      <c r="AS1266" s="85"/>
      <c r="AT1266" s="85"/>
      <c r="AU1266" s="85"/>
      <c r="AV1266" s="31"/>
      <c r="AW1266" s="31"/>
    </row>
    <row r="1267" spans="2:49" s="154" customFormat="1" ht="13" outlineLevel="1">
      <c r="B1267" s="479"/>
      <c r="C1267" s="493"/>
      <c r="D1267" s="335" t="s">
        <v>2805</v>
      </c>
      <c r="E1267" s="493"/>
      <c r="F1267" s="497"/>
      <c r="G1267" s="26" t="s">
        <v>12</v>
      </c>
      <c r="H1267" s="46" t="s">
        <v>943</v>
      </c>
      <c r="I1267" s="108">
        <v>30</v>
      </c>
      <c r="J1267" s="108">
        <v>30</v>
      </c>
      <c r="K1267" s="108">
        <v>0</v>
      </c>
      <c r="L1267" s="173"/>
      <c r="M1267" s="173"/>
      <c r="N1267" s="173"/>
      <c r="O1267" s="173"/>
      <c r="P1267" s="173"/>
      <c r="Q1267" s="173"/>
      <c r="R1267" s="179"/>
      <c r="S1267" s="82"/>
      <c r="T1267" s="31">
        <f t="shared" si="709"/>
        <v>0</v>
      </c>
      <c r="U1267" s="82"/>
      <c r="V1267" s="82"/>
      <c r="W1267" s="82"/>
      <c r="X1267" s="85">
        <f t="shared" si="710"/>
        <v>0</v>
      </c>
      <c r="Z1267" s="31"/>
      <c r="AA1267" s="85">
        <f t="shared" si="711"/>
        <v>0</v>
      </c>
      <c r="AB1267" s="85"/>
      <c r="AC1267" s="31">
        <f t="shared" si="712"/>
        <v>0</v>
      </c>
      <c r="AD1267" s="31"/>
      <c r="AE1267" s="85"/>
      <c r="AF1267" s="85">
        <f>IFERROR(COUNTIF(AK1085:AT1085,"S")/(COUNTIF(AK1085:AT1085,"V")+COUNTIF(AK1085:AT1085,"S")),0)</f>
        <v>0</v>
      </c>
      <c r="AG1267" s="31">
        <f t="shared" si="713"/>
        <v>0</v>
      </c>
      <c r="AH1267" s="31"/>
      <c r="AI1267" s="31">
        <f t="shared" si="714"/>
        <v>0</v>
      </c>
      <c r="AJ1267" s="85">
        <f t="shared" si="715"/>
        <v>0</v>
      </c>
      <c r="AK1267" s="85"/>
      <c r="AL1267" s="85"/>
      <c r="AM1267" s="85"/>
      <c r="AN1267" s="85"/>
      <c r="AO1267" s="85"/>
      <c r="AP1267" s="85"/>
      <c r="AQ1267" s="85"/>
      <c r="AR1267" s="85"/>
      <c r="AS1267" s="85"/>
      <c r="AT1267" s="85"/>
      <c r="AU1267" s="85"/>
      <c r="AV1267" s="31"/>
      <c r="AW1267" s="31"/>
    </row>
    <row r="1268" spans="2:49" s="154" customFormat="1" ht="13" outlineLevel="1">
      <c r="B1268" s="479"/>
      <c r="C1268" s="493"/>
      <c r="D1268" s="335" t="s">
        <v>2806</v>
      </c>
      <c r="E1268" s="493"/>
      <c r="F1268" s="497"/>
      <c r="G1268" s="26" t="s">
        <v>12</v>
      </c>
      <c r="H1268" s="46" t="s">
        <v>943</v>
      </c>
      <c r="I1268" s="108">
        <v>5</v>
      </c>
      <c r="J1268" s="108">
        <v>605</v>
      </c>
      <c r="K1268" s="108">
        <v>0</v>
      </c>
      <c r="L1268" s="173"/>
      <c r="M1268" s="173"/>
      <c r="N1268" s="173"/>
      <c r="O1268" s="173"/>
      <c r="P1268" s="173"/>
      <c r="Q1268" s="173"/>
      <c r="R1268" s="179"/>
      <c r="S1268" s="82"/>
      <c r="T1268" s="31">
        <f t="shared" si="709"/>
        <v>0</v>
      </c>
      <c r="U1268" s="82"/>
      <c r="V1268" s="82"/>
      <c r="W1268" s="82"/>
      <c r="X1268" s="85">
        <f t="shared" si="710"/>
        <v>0</v>
      </c>
      <c r="Z1268" s="31"/>
      <c r="AA1268" s="85">
        <f t="shared" si="711"/>
        <v>0</v>
      </c>
      <c r="AB1268" s="85"/>
      <c r="AC1268" s="31">
        <f t="shared" si="712"/>
        <v>0</v>
      </c>
      <c r="AD1268" s="31"/>
      <c r="AE1268" s="85"/>
      <c r="AF1268" s="85">
        <f>IFERROR(COUNTIF(AK1086:AT1086,"S")/(COUNTIF(AK1086:AT1086,"V")+COUNTIF(AK1086:AT1086,"S")),0)</f>
        <v>0</v>
      </c>
      <c r="AG1268" s="31">
        <f t="shared" si="713"/>
        <v>0</v>
      </c>
      <c r="AH1268" s="31"/>
      <c r="AI1268" s="31">
        <f t="shared" si="714"/>
        <v>0</v>
      </c>
      <c r="AJ1268" s="85">
        <f t="shared" si="715"/>
        <v>0</v>
      </c>
      <c r="AK1268" s="85"/>
      <c r="AL1268" s="85"/>
      <c r="AM1268" s="85"/>
      <c r="AN1268" s="85"/>
      <c r="AO1268" s="85"/>
      <c r="AP1268" s="85"/>
      <c r="AQ1268" s="85"/>
      <c r="AR1268" s="85"/>
      <c r="AS1268" s="85"/>
      <c r="AT1268" s="85"/>
      <c r="AU1268" s="85"/>
      <c r="AV1268" s="31"/>
      <c r="AW1268" s="31"/>
    </row>
    <row r="1269" spans="2:49" s="154" customFormat="1" ht="13" outlineLevel="1">
      <c r="B1269" s="480"/>
      <c r="C1269" s="445"/>
      <c r="D1269" s="335" t="s">
        <v>2807</v>
      </c>
      <c r="E1269" s="445"/>
      <c r="F1269" s="447"/>
      <c r="G1269" s="26" t="s">
        <v>12</v>
      </c>
      <c r="H1269" s="46" t="s">
        <v>943</v>
      </c>
      <c r="I1269" s="108">
        <v>5</v>
      </c>
      <c r="J1269" s="108">
        <v>5</v>
      </c>
      <c r="K1269" s="108">
        <v>0</v>
      </c>
      <c r="L1269" s="173"/>
      <c r="M1269" s="173"/>
      <c r="N1269" s="173"/>
      <c r="O1269" s="173"/>
      <c r="P1269" s="173"/>
      <c r="Q1269" s="173"/>
      <c r="R1269" s="179"/>
      <c r="S1269" s="82"/>
      <c r="T1269" s="31">
        <f t="shared" si="702"/>
        <v>0</v>
      </c>
      <c r="U1269" s="82"/>
      <c r="V1269" s="82"/>
      <c r="W1269" s="82"/>
      <c r="X1269" s="85">
        <f t="shared" si="703"/>
        <v>0</v>
      </c>
      <c r="Z1269" s="31"/>
      <c r="AA1269" s="85">
        <f t="shared" si="704"/>
        <v>0</v>
      </c>
      <c r="AB1269" s="85"/>
      <c r="AC1269" s="31">
        <f t="shared" si="705"/>
        <v>0</v>
      </c>
      <c r="AD1269" s="31"/>
      <c r="AE1269" s="85"/>
      <c r="AF1269" s="85">
        <f>IFERROR(COUNTIF(AK1087:AT1087,"S")/(COUNTIF(AK1087:AT1087,"V")+COUNTIF(AK1087:AT1087,"S")),0)</f>
        <v>0</v>
      </c>
      <c r="AG1269" s="31">
        <f t="shared" si="706"/>
        <v>0</v>
      </c>
      <c r="AH1269" s="31"/>
      <c r="AI1269" s="31">
        <f t="shared" si="707"/>
        <v>0</v>
      </c>
      <c r="AJ1269" s="85">
        <f t="shared" si="708"/>
        <v>0</v>
      </c>
      <c r="AK1269" s="85"/>
      <c r="AL1269" s="85"/>
      <c r="AM1269" s="85"/>
      <c r="AN1269" s="85"/>
      <c r="AO1269" s="85"/>
      <c r="AP1269" s="85"/>
      <c r="AQ1269" s="85"/>
      <c r="AR1269" s="85"/>
      <c r="AS1269" s="85"/>
      <c r="AT1269" s="85"/>
      <c r="AU1269" s="85"/>
      <c r="AV1269" s="31"/>
      <c r="AW1269" s="31"/>
    </row>
    <row r="1270" spans="2:49" s="306" customFormat="1" ht="21" customHeight="1">
      <c r="B1270" s="504" t="s">
        <v>2852</v>
      </c>
      <c r="C1270" s="505"/>
      <c r="D1270" s="505"/>
      <c r="E1270" s="506"/>
      <c r="F1270" s="510"/>
      <c r="G1270" s="181" t="s">
        <v>7</v>
      </c>
      <c r="H1270" s="182"/>
      <c r="I1270" s="183">
        <f>I1271/60</f>
        <v>0</v>
      </c>
      <c r="J1270" s="183">
        <f>J1271/60</f>
        <v>0</v>
      </c>
      <c r="K1270" s="183">
        <f>K1271/60</f>
        <v>0</v>
      </c>
      <c r="L1270" s="182"/>
      <c r="M1270" s="182"/>
      <c r="N1270" s="182"/>
      <c r="O1270" s="182"/>
      <c r="P1270" s="182"/>
      <c r="Q1270" s="182"/>
      <c r="R1270" s="184"/>
      <c r="S1270" s="182"/>
      <c r="T1270" s="183">
        <f>T1271/60</f>
        <v>0</v>
      </c>
      <c r="U1270" s="184"/>
      <c r="V1270" s="182"/>
      <c r="W1270" s="182"/>
      <c r="X1270" s="183">
        <f>X1271/60</f>
        <v>0</v>
      </c>
      <c r="Z1270" s="186"/>
      <c r="AA1270" s="183">
        <f>AA1271/60</f>
        <v>0</v>
      </c>
      <c r="AB1270" s="186"/>
      <c r="AC1270" s="183">
        <f>AC1271/60</f>
        <v>0</v>
      </c>
      <c r="AD1270" s="186"/>
      <c r="AE1270" s="186"/>
      <c r="AF1270" s="186"/>
      <c r="AG1270" s="183">
        <f>AG1271/60</f>
        <v>0</v>
      </c>
      <c r="AH1270" s="186"/>
      <c r="AI1270" s="182"/>
      <c r="AJ1270" s="183">
        <f>AJ1271/60</f>
        <v>0</v>
      </c>
      <c r="AK1270" s="182"/>
      <c r="AL1270" s="182"/>
      <c r="AM1270" s="182"/>
      <c r="AN1270" s="182"/>
      <c r="AO1270" s="182"/>
      <c r="AP1270" s="182"/>
      <c r="AQ1270" s="182"/>
      <c r="AR1270" s="182"/>
      <c r="AS1270" s="182"/>
      <c r="AT1270" s="182"/>
      <c r="AU1270" s="186"/>
      <c r="AV1270" s="186"/>
      <c r="AW1270" s="183">
        <f>AW1271/60</f>
        <v>2</v>
      </c>
    </row>
    <row r="1271" spans="2:49" s="306" customFormat="1" ht="21" customHeight="1">
      <c r="B1271" s="507"/>
      <c r="C1271" s="508"/>
      <c r="D1271" s="508"/>
      <c r="E1271" s="509"/>
      <c r="F1271" s="511"/>
      <c r="G1271" s="185" t="s">
        <v>8</v>
      </c>
      <c r="H1271" s="186"/>
      <c r="I1271" s="183">
        <f>SUMIF(G1272:G1290,"DQA",$I1272:$I1290)</f>
        <v>0</v>
      </c>
      <c r="J1271" s="183">
        <f>SUMIF(G1272:G1318,"DQA",$J1272:$J1318)</f>
        <v>0</v>
      </c>
      <c r="K1271" s="183">
        <f>SUM(K1272:K1290)</f>
        <v>0</v>
      </c>
      <c r="L1271" s="182"/>
      <c r="M1271" s="182"/>
      <c r="N1271" s="182"/>
      <c r="O1271" s="182"/>
      <c r="P1271" s="182"/>
      <c r="Q1271" s="182"/>
      <c r="R1271" s="184"/>
      <c r="S1271" s="182"/>
      <c r="T1271" s="183">
        <f>SUM(T1272:T1290)</f>
        <v>0</v>
      </c>
      <c r="U1271" s="184"/>
      <c r="V1271" s="182"/>
      <c r="W1271" s="182"/>
      <c r="X1271" s="183">
        <f>SUM(X1272:X1290)</f>
        <v>0</v>
      </c>
      <c r="Z1271" s="186"/>
      <c r="AA1271" s="183">
        <f>SUM(AA1272:AA1290)</f>
        <v>0</v>
      </c>
      <c r="AB1271" s="186"/>
      <c r="AC1271" s="183">
        <f>SUM(AC1272:AC1290)</f>
        <v>0</v>
      </c>
      <c r="AD1271" s="186"/>
      <c r="AE1271" s="186"/>
      <c r="AF1271" s="186"/>
      <c r="AG1271" s="183">
        <f>SUM(AG1272:AG1290)</f>
        <v>0</v>
      </c>
      <c r="AH1271" s="186"/>
      <c r="AI1271" s="182"/>
      <c r="AJ1271" s="183">
        <f>SUM(AJ1272:AJ1290)</f>
        <v>0</v>
      </c>
      <c r="AK1271" s="182"/>
      <c r="AL1271" s="182"/>
      <c r="AM1271" s="182"/>
      <c r="AN1271" s="182"/>
      <c r="AO1271" s="182"/>
      <c r="AP1271" s="182"/>
      <c r="AQ1271" s="182"/>
      <c r="AR1271" s="182"/>
      <c r="AS1271" s="182"/>
      <c r="AT1271" s="182"/>
      <c r="AU1271" s="186"/>
      <c r="AV1271" s="186"/>
      <c r="AW1271" s="183">
        <f>SUM(AW1272:AW1290)</f>
        <v>120</v>
      </c>
    </row>
    <row r="1272" spans="2:49" s="306" customFormat="1" ht="13" outlineLevel="1">
      <c r="B1272" s="160" t="s">
        <v>2853</v>
      </c>
      <c r="C1272" s="17" t="s">
        <v>2854</v>
      </c>
      <c r="D1272" s="17" t="s">
        <v>2855</v>
      </c>
      <c r="E1272" s="40"/>
      <c r="F1272" s="16"/>
      <c r="G1272" s="26"/>
      <c r="H1272" s="46"/>
      <c r="I1272" s="81">
        <v>30</v>
      </c>
      <c r="J1272" s="81"/>
      <c r="K1272" s="258"/>
      <c r="L1272" s="85" t="s">
        <v>1140</v>
      </c>
      <c r="M1272" s="85" t="s">
        <v>1140</v>
      </c>
      <c r="N1272" s="85" t="s">
        <v>1140</v>
      </c>
      <c r="O1272" s="85" t="s">
        <v>1140</v>
      </c>
      <c r="P1272" s="85" t="s">
        <v>1140</v>
      </c>
      <c r="Q1272" s="85" t="s">
        <v>1139</v>
      </c>
      <c r="R1272" s="179"/>
      <c r="S1272" s="85"/>
      <c r="T1272" s="31">
        <f t="shared" ref="T1272:T1290" si="716">SUMIF(S1272,"Y",I1272)</f>
        <v>0</v>
      </c>
      <c r="U1272" s="80"/>
      <c r="V1272" s="85"/>
      <c r="W1272" s="85"/>
      <c r="X1272" s="85">
        <f t="shared" ref="X1272:X1290" si="717">T1272*W1272</f>
        <v>0</v>
      </c>
      <c r="Z1272" s="85"/>
      <c r="AA1272" s="31">
        <f t="shared" ref="AA1272:AA1290" si="718">SUMIF(Z1272,"Y",K1272)*W1272</f>
        <v>0</v>
      </c>
      <c r="AB1272" s="85"/>
      <c r="AC1272" s="31">
        <f t="shared" ref="AC1272:AC1290" si="719">(I1272-AA1272)*COUNTIF(AK1272:AT1272,"L")</f>
        <v>0</v>
      </c>
      <c r="AD1272" s="31"/>
      <c r="AE1272" s="85"/>
      <c r="AF1272" s="85">
        <f t="shared" ref="AF1272:AF1290" si="720">IFERROR(COUNTIF(AK1091:AT1091,"S")/(COUNTIF(AK1091:AT1091,"V")+COUNTIF(AK1091:AT1091,"S")),0)</f>
        <v>0</v>
      </c>
      <c r="AG1272" s="31">
        <f t="shared" ref="AG1272:AG1290" si="721">(X1272-AA1272-AC1272)*AF1272</f>
        <v>0</v>
      </c>
      <c r="AH1272" s="31"/>
      <c r="AI1272" s="31">
        <f t="shared" ref="AI1272:AI1290" si="722">COUNTIF(AK1272:AT1272,"V")</f>
        <v>0</v>
      </c>
      <c r="AJ1272" s="31">
        <f t="shared" ref="AJ1272:AJ1290" si="723">X1272-AA1272-AC1272-AG1272</f>
        <v>0</v>
      </c>
      <c r="AK1272" s="85"/>
      <c r="AL1272" s="85"/>
      <c r="AM1272" s="85"/>
      <c r="AN1272" s="85"/>
      <c r="AO1272" s="85"/>
      <c r="AP1272" s="85"/>
      <c r="AQ1272" s="85"/>
      <c r="AR1272" s="85"/>
      <c r="AS1272" s="85"/>
      <c r="AT1272" s="85"/>
      <c r="AU1272" s="31">
        <v>1</v>
      </c>
      <c r="AV1272" s="31">
        <v>2</v>
      </c>
      <c r="AW1272" s="31">
        <v>60</v>
      </c>
    </row>
    <row r="1273" spans="2:49" s="306" customFormat="1" ht="13" outlineLevel="1">
      <c r="B1273" s="160"/>
      <c r="C1273" s="17" t="s">
        <v>2854</v>
      </c>
      <c r="D1273" s="17" t="s">
        <v>2856</v>
      </c>
      <c r="E1273" s="40"/>
      <c r="F1273" s="16"/>
      <c r="G1273" s="26"/>
      <c r="H1273" s="46"/>
      <c r="I1273" s="81">
        <v>30</v>
      </c>
      <c r="J1273" s="81"/>
      <c r="K1273" s="258"/>
      <c r="L1273" s="85" t="s">
        <v>1140</v>
      </c>
      <c r="M1273" s="85" t="s">
        <v>1140</v>
      </c>
      <c r="N1273" s="85" t="s">
        <v>1140</v>
      </c>
      <c r="O1273" s="85" t="s">
        <v>1140</v>
      </c>
      <c r="P1273" s="85" t="s">
        <v>1140</v>
      </c>
      <c r="Q1273" s="85" t="s">
        <v>1139</v>
      </c>
      <c r="R1273" s="179"/>
      <c r="S1273" s="85"/>
      <c r="T1273" s="31">
        <f t="shared" si="716"/>
        <v>0</v>
      </c>
      <c r="U1273" s="80"/>
      <c r="V1273" s="85"/>
      <c r="W1273" s="85"/>
      <c r="X1273" s="85">
        <f t="shared" si="717"/>
        <v>0</v>
      </c>
      <c r="Z1273" s="85"/>
      <c r="AA1273" s="31">
        <f t="shared" si="718"/>
        <v>0</v>
      </c>
      <c r="AB1273" s="85"/>
      <c r="AC1273" s="31">
        <f t="shared" si="719"/>
        <v>0</v>
      </c>
      <c r="AD1273" s="31"/>
      <c r="AE1273" s="85"/>
      <c r="AF1273" s="85">
        <f t="shared" si="720"/>
        <v>0</v>
      </c>
      <c r="AG1273" s="31">
        <f t="shared" si="721"/>
        <v>0</v>
      </c>
      <c r="AH1273" s="31"/>
      <c r="AI1273" s="31">
        <f t="shared" si="722"/>
        <v>0</v>
      </c>
      <c r="AJ1273" s="31">
        <f t="shared" si="723"/>
        <v>0</v>
      </c>
      <c r="AK1273" s="85"/>
      <c r="AL1273" s="85"/>
      <c r="AM1273" s="85"/>
      <c r="AN1273" s="85"/>
      <c r="AO1273" s="85"/>
      <c r="AP1273" s="85"/>
      <c r="AQ1273" s="85"/>
      <c r="AR1273" s="85"/>
      <c r="AS1273" s="85"/>
      <c r="AT1273" s="85"/>
      <c r="AU1273" s="31">
        <v>1</v>
      </c>
      <c r="AV1273" s="31">
        <v>2</v>
      </c>
      <c r="AW1273" s="31">
        <v>60</v>
      </c>
    </row>
    <row r="1274" spans="2:49" s="306" customFormat="1" ht="13" outlineLevel="1">
      <c r="B1274" s="160" t="s">
        <v>2853</v>
      </c>
      <c r="C1274" s="17" t="s">
        <v>2857</v>
      </c>
      <c r="D1274" s="17" t="s">
        <v>2855</v>
      </c>
      <c r="E1274" s="40"/>
      <c r="F1274" s="16"/>
      <c r="G1274" s="26"/>
      <c r="H1274" s="46"/>
      <c r="I1274" s="81"/>
      <c r="J1274" s="81"/>
      <c r="K1274" s="258"/>
      <c r="L1274" s="85" t="s">
        <v>1140</v>
      </c>
      <c r="M1274" s="85" t="s">
        <v>1140</v>
      </c>
      <c r="N1274" s="85" t="s">
        <v>1140</v>
      </c>
      <c r="O1274" s="85" t="s">
        <v>1140</v>
      </c>
      <c r="P1274" s="85" t="s">
        <v>1140</v>
      </c>
      <c r="Q1274" s="85" t="s">
        <v>1139</v>
      </c>
      <c r="R1274" s="179"/>
      <c r="S1274" s="85"/>
      <c r="T1274" s="31">
        <f t="shared" si="716"/>
        <v>0</v>
      </c>
      <c r="U1274" s="80"/>
      <c r="V1274" s="85"/>
      <c r="W1274" s="85"/>
      <c r="X1274" s="85">
        <f t="shared" si="717"/>
        <v>0</v>
      </c>
      <c r="Z1274" s="85"/>
      <c r="AA1274" s="31">
        <f t="shared" si="718"/>
        <v>0</v>
      </c>
      <c r="AB1274" s="85"/>
      <c r="AC1274" s="31">
        <f t="shared" si="719"/>
        <v>0</v>
      </c>
      <c r="AD1274" s="31"/>
      <c r="AE1274" s="85"/>
      <c r="AF1274" s="85">
        <f t="shared" si="720"/>
        <v>0</v>
      </c>
      <c r="AG1274" s="31">
        <f t="shared" si="721"/>
        <v>0</v>
      </c>
      <c r="AH1274" s="31"/>
      <c r="AI1274" s="31">
        <f t="shared" si="722"/>
        <v>0</v>
      </c>
      <c r="AJ1274" s="31">
        <f t="shared" si="723"/>
        <v>0</v>
      </c>
      <c r="AK1274" s="85"/>
      <c r="AL1274" s="85"/>
      <c r="AM1274" s="85"/>
      <c r="AN1274" s="85"/>
      <c r="AO1274" s="85"/>
      <c r="AP1274" s="85"/>
      <c r="AQ1274" s="85"/>
      <c r="AR1274" s="85"/>
      <c r="AS1274" s="85"/>
      <c r="AT1274" s="85"/>
      <c r="AU1274" s="31"/>
      <c r="AV1274" s="31"/>
      <c r="AW1274" s="31"/>
    </row>
    <row r="1275" spans="2:49" s="306" customFormat="1" ht="13" outlineLevel="1">
      <c r="B1275" s="160" t="s">
        <v>2853</v>
      </c>
      <c r="C1275" s="17" t="s">
        <v>2858</v>
      </c>
      <c r="D1275" s="17" t="s">
        <v>2856</v>
      </c>
      <c r="E1275" s="40"/>
      <c r="F1275" s="16"/>
      <c r="G1275" s="26"/>
      <c r="H1275" s="46"/>
      <c r="I1275" s="81"/>
      <c r="J1275" s="81"/>
      <c r="K1275" s="258"/>
      <c r="L1275" s="85" t="s">
        <v>1140</v>
      </c>
      <c r="M1275" s="85" t="s">
        <v>1140</v>
      </c>
      <c r="N1275" s="85" t="s">
        <v>1140</v>
      </c>
      <c r="O1275" s="85" t="s">
        <v>1140</v>
      </c>
      <c r="P1275" s="85" t="s">
        <v>1140</v>
      </c>
      <c r="Q1275" s="85" t="s">
        <v>1139</v>
      </c>
      <c r="R1275" s="179"/>
      <c r="S1275" s="85"/>
      <c r="T1275" s="31">
        <f t="shared" si="716"/>
        <v>0</v>
      </c>
      <c r="U1275" s="80"/>
      <c r="V1275" s="85"/>
      <c r="W1275" s="85"/>
      <c r="X1275" s="85">
        <f t="shared" si="717"/>
        <v>0</v>
      </c>
      <c r="Z1275" s="85"/>
      <c r="AA1275" s="31">
        <f t="shared" si="718"/>
        <v>0</v>
      </c>
      <c r="AB1275" s="85"/>
      <c r="AC1275" s="31">
        <f t="shared" si="719"/>
        <v>0</v>
      </c>
      <c r="AD1275" s="31"/>
      <c r="AE1275" s="85"/>
      <c r="AF1275" s="85">
        <f t="shared" si="720"/>
        <v>0</v>
      </c>
      <c r="AG1275" s="31">
        <f t="shared" si="721"/>
        <v>0</v>
      </c>
      <c r="AH1275" s="31"/>
      <c r="AI1275" s="31">
        <f t="shared" si="722"/>
        <v>0</v>
      </c>
      <c r="AJ1275" s="31">
        <f t="shared" si="723"/>
        <v>0</v>
      </c>
      <c r="AK1275" s="85"/>
      <c r="AL1275" s="85"/>
      <c r="AM1275" s="85"/>
      <c r="AN1275" s="85"/>
      <c r="AO1275" s="85"/>
      <c r="AP1275" s="85"/>
      <c r="AQ1275" s="85"/>
      <c r="AR1275" s="85"/>
      <c r="AS1275" s="85"/>
      <c r="AT1275" s="85"/>
      <c r="AU1275" s="31"/>
      <c r="AV1275" s="31"/>
      <c r="AW1275" s="31"/>
    </row>
    <row r="1276" spans="2:49" s="306" customFormat="1" ht="13" outlineLevel="1">
      <c r="B1276" s="160"/>
      <c r="C1276" s="17"/>
      <c r="D1276" s="17"/>
      <c r="E1276" s="40"/>
      <c r="F1276" s="16"/>
      <c r="G1276" s="26"/>
      <c r="H1276" s="46"/>
      <c r="I1276" s="81"/>
      <c r="J1276" s="81"/>
      <c r="K1276" s="258"/>
      <c r="L1276" s="85" t="s">
        <v>1140</v>
      </c>
      <c r="M1276" s="85" t="s">
        <v>1140</v>
      </c>
      <c r="N1276" s="85" t="s">
        <v>1140</v>
      </c>
      <c r="O1276" s="85" t="s">
        <v>1140</v>
      </c>
      <c r="P1276" s="85" t="s">
        <v>1140</v>
      </c>
      <c r="Q1276" s="85" t="s">
        <v>1139</v>
      </c>
      <c r="R1276" s="179"/>
      <c r="S1276" s="85"/>
      <c r="T1276" s="31">
        <f t="shared" si="716"/>
        <v>0</v>
      </c>
      <c r="U1276" s="80"/>
      <c r="V1276" s="85"/>
      <c r="W1276" s="85"/>
      <c r="X1276" s="85">
        <f t="shared" si="717"/>
        <v>0</v>
      </c>
      <c r="Z1276" s="85"/>
      <c r="AA1276" s="31">
        <f t="shared" si="718"/>
        <v>0</v>
      </c>
      <c r="AB1276" s="85"/>
      <c r="AC1276" s="31">
        <f t="shared" si="719"/>
        <v>0</v>
      </c>
      <c r="AD1276" s="31"/>
      <c r="AE1276" s="85"/>
      <c r="AF1276" s="85">
        <f t="shared" si="720"/>
        <v>0</v>
      </c>
      <c r="AG1276" s="31">
        <f t="shared" si="721"/>
        <v>0</v>
      </c>
      <c r="AH1276" s="31"/>
      <c r="AI1276" s="31">
        <f t="shared" si="722"/>
        <v>0</v>
      </c>
      <c r="AJ1276" s="31">
        <f t="shared" si="723"/>
        <v>0</v>
      </c>
      <c r="AK1276" s="85"/>
      <c r="AL1276" s="85"/>
      <c r="AM1276" s="85"/>
      <c r="AN1276" s="85"/>
      <c r="AO1276" s="85"/>
      <c r="AP1276" s="85"/>
      <c r="AQ1276" s="85"/>
      <c r="AR1276" s="85"/>
      <c r="AS1276" s="85"/>
      <c r="AT1276" s="85"/>
      <c r="AU1276" s="31"/>
      <c r="AV1276" s="31"/>
      <c r="AW1276" s="31"/>
    </row>
    <row r="1277" spans="2:49" s="306" customFormat="1" ht="13" outlineLevel="1">
      <c r="B1277" s="160"/>
      <c r="C1277" s="17"/>
      <c r="D1277" s="17"/>
      <c r="E1277" s="40"/>
      <c r="F1277" s="16"/>
      <c r="G1277" s="26"/>
      <c r="H1277" s="46"/>
      <c r="I1277" s="81"/>
      <c r="J1277" s="81"/>
      <c r="K1277" s="258"/>
      <c r="L1277" s="85" t="s">
        <v>1140</v>
      </c>
      <c r="M1277" s="85" t="s">
        <v>1140</v>
      </c>
      <c r="N1277" s="85" t="s">
        <v>1140</v>
      </c>
      <c r="O1277" s="85" t="s">
        <v>1140</v>
      </c>
      <c r="P1277" s="85" t="s">
        <v>1140</v>
      </c>
      <c r="Q1277" s="85" t="s">
        <v>1139</v>
      </c>
      <c r="R1277" s="179"/>
      <c r="S1277" s="85"/>
      <c r="T1277" s="31">
        <f t="shared" si="716"/>
        <v>0</v>
      </c>
      <c r="U1277" s="80"/>
      <c r="V1277" s="85"/>
      <c r="W1277" s="85"/>
      <c r="X1277" s="85">
        <f t="shared" si="717"/>
        <v>0</v>
      </c>
      <c r="Z1277" s="85"/>
      <c r="AA1277" s="31">
        <f t="shared" si="718"/>
        <v>0</v>
      </c>
      <c r="AB1277" s="85"/>
      <c r="AC1277" s="31">
        <f t="shared" si="719"/>
        <v>0</v>
      </c>
      <c r="AD1277" s="31"/>
      <c r="AE1277" s="85"/>
      <c r="AF1277" s="85">
        <f t="shared" si="720"/>
        <v>0</v>
      </c>
      <c r="AG1277" s="31">
        <f t="shared" si="721"/>
        <v>0</v>
      </c>
      <c r="AH1277" s="31"/>
      <c r="AI1277" s="31">
        <f t="shared" si="722"/>
        <v>0</v>
      </c>
      <c r="AJ1277" s="31">
        <f t="shared" si="723"/>
        <v>0</v>
      </c>
      <c r="AK1277" s="85"/>
      <c r="AL1277" s="85"/>
      <c r="AM1277" s="85"/>
      <c r="AN1277" s="85"/>
      <c r="AO1277" s="85"/>
      <c r="AP1277" s="85"/>
      <c r="AQ1277" s="85"/>
      <c r="AR1277" s="85"/>
      <c r="AS1277" s="85"/>
      <c r="AT1277" s="85"/>
      <c r="AU1277" s="31"/>
      <c r="AV1277" s="31"/>
      <c r="AW1277" s="31"/>
    </row>
    <row r="1278" spans="2:49" s="306" customFormat="1" ht="13" outlineLevel="1">
      <c r="B1278" s="160"/>
      <c r="C1278" s="17"/>
      <c r="D1278" s="17"/>
      <c r="E1278" s="40"/>
      <c r="F1278" s="16"/>
      <c r="G1278" s="26"/>
      <c r="H1278" s="46"/>
      <c r="I1278" s="81"/>
      <c r="J1278" s="81"/>
      <c r="K1278" s="258"/>
      <c r="L1278" s="85" t="s">
        <v>1140</v>
      </c>
      <c r="M1278" s="85" t="s">
        <v>1140</v>
      </c>
      <c r="N1278" s="85" t="s">
        <v>1140</v>
      </c>
      <c r="O1278" s="85" t="s">
        <v>1140</v>
      </c>
      <c r="P1278" s="85" t="s">
        <v>1140</v>
      </c>
      <c r="Q1278" s="85" t="s">
        <v>1139</v>
      </c>
      <c r="R1278" s="179"/>
      <c r="S1278" s="85"/>
      <c r="T1278" s="31">
        <f t="shared" si="716"/>
        <v>0</v>
      </c>
      <c r="U1278" s="80"/>
      <c r="V1278" s="85"/>
      <c r="W1278" s="85"/>
      <c r="X1278" s="85">
        <f t="shared" si="717"/>
        <v>0</v>
      </c>
      <c r="Z1278" s="85"/>
      <c r="AA1278" s="31">
        <f t="shared" si="718"/>
        <v>0</v>
      </c>
      <c r="AB1278" s="85"/>
      <c r="AC1278" s="31">
        <f t="shared" si="719"/>
        <v>0</v>
      </c>
      <c r="AD1278" s="31"/>
      <c r="AE1278" s="85"/>
      <c r="AF1278" s="85">
        <f t="shared" si="720"/>
        <v>0</v>
      </c>
      <c r="AG1278" s="31">
        <f t="shared" si="721"/>
        <v>0</v>
      </c>
      <c r="AH1278" s="31"/>
      <c r="AI1278" s="31">
        <f t="shared" si="722"/>
        <v>0</v>
      </c>
      <c r="AJ1278" s="31">
        <f t="shared" si="723"/>
        <v>0</v>
      </c>
      <c r="AK1278" s="85"/>
      <c r="AL1278" s="85"/>
      <c r="AM1278" s="85"/>
      <c r="AN1278" s="85"/>
      <c r="AO1278" s="85"/>
      <c r="AP1278" s="85"/>
      <c r="AQ1278" s="85"/>
      <c r="AR1278" s="85"/>
      <c r="AS1278" s="85"/>
      <c r="AT1278" s="85"/>
      <c r="AU1278" s="31"/>
      <c r="AV1278" s="31"/>
      <c r="AW1278" s="31"/>
    </row>
    <row r="1279" spans="2:49" s="306" customFormat="1" ht="13" outlineLevel="1">
      <c r="B1279" s="160"/>
      <c r="C1279" s="17"/>
      <c r="D1279" s="17"/>
      <c r="E1279" s="40"/>
      <c r="F1279" s="16"/>
      <c r="G1279" s="26"/>
      <c r="H1279" s="46"/>
      <c r="I1279" s="81"/>
      <c r="J1279" s="81"/>
      <c r="K1279" s="258"/>
      <c r="L1279" s="85" t="s">
        <v>1140</v>
      </c>
      <c r="M1279" s="85" t="s">
        <v>1140</v>
      </c>
      <c r="N1279" s="85" t="s">
        <v>1140</v>
      </c>
      <c r="O1279" s="85" t="s">
        <v>1140</v>
      </c>
      <c r="P1279" s="85" t="s">
        <v>1140</v>
      </c>
      <c r="Q1279" s="85" t="s">
        <v>1139</v>
      </c>
      <c r="R1279" s="179"/>
      <c r="S1279" s="85"/>
      <c r="T1279" s="31">
        <f t="shared" si="716"/>
        <v>0</v>
      </c>
      <c r="U1279" s="80"/>
      <c r="V1279" s="85"/>
      <c r="W1279" s="85"/>
      <c r="X1279" s="85">
        <f t="shared" si="717"/>
        <v>0</v>
      </c>
      <c r="Z1279" s="85"/>
      <c r="AA1279" s="31">
        <f t="shared" si="718"/>
        <v>0</v>
      </c>
      <c r="AB1279" s="85"/>
      <c r="AC1279" s="31">
        <f t="shared" si="719"/>
        <v>0</v>
      </c>
      <c r="AD1279" s="31"/>
      <c r="AE1279" s="85"/>
      <c r="AF1279" s="85">
        <f t="shared" si="720"/>
        <v>0</v>
      </c>
      <c r="AG1279" s="31">
        <f t="shared" si="721"/>
        <v>0</v>
      </c>
      <c r="AH1279" s="31"/>
      <c r="AI1279" s="31">
        <f t="shared" si="722"/>
        <v>0</v>
      </c>
      <c r="AJ1279" s="31">
        <f t="shared" si="723"/>
        <v>0</v>
      </c>
      <c r="AK1279" s="85"/>
      <c r="AL1279" s="85"/>
      <c r="AM1279" s="85"/>
      <c r="AN1279" s="85"/>
      <c r="AO1279" s="85"/>
      <c r="AP1279" s="85"/>
      <c r="AQ1279" s="85"/>
      <c r="AR1279" s="85"/>
      <c r="AS1279" s="85"/>
      <c r="AT1279" s="85"/>
      <c r="AU1279" s="31"/>
      <c r="AV1279" s="31"/>
      <c r="AW1279" s="31"/>
    </row>
    <row r="1280" spans="2:49" s="306" customFormat="1" ht="13" outlineLevel="1">
      <c r="B1280" s="160"/>
      <c r="C1280" s="17"/>
      <c r="D1280" s="17"/>
      <c r="E1280" s="40"/>
      <c r="F1280" s="16"/>
      <c r="G1280" s="26"/>
      <c r="H1280" s="46"/>
      <c r="I1280" s="81"/>
      <c r="J1280" s="81"/>
      <c r="K1280" s="258"/>
      <c r="L1280" s="85" t="s">
        <v>1142</v>
      </c>
      <c r="M1280" s="85" t="s">
        <v>1142</v>
      </c>
      <c r="N1280" s="85" t="s">
        <v>1708</v>
      </c>
      <c r="O1280" s="85" t="s">
        <v>1698</v>
      </c>
      <c r="P1280" s="85" t="s">
        <v>1761</v>
      </c>
      <c r="Q1280" s="85" t="s">
        <v>1703</v>
      </c>
      <c r="R1280" s="179"/>
      <c r="S1280" s="85"/>
      <c r="T1280" s="31">
        <f t="shared" si="716"/>
        <v>0</v>
      </c>
      <c r="U1280" s="80"/>
      <c r="V1280" s="85"/>
      <c r="W1280" s="85"/>
      <c r="X1280" s="85">
        <f t="shared" si="717"/>
        <v>0</v>
      </c>
      <c r="Z1280" s="85"/>
      <c r="AA1280" s="31">
        <f t="shared" si="718"/>
        <v>0</v>
      </c>
      <c r="AB1280" s="85"/>
      <c r="AC1280" s="31">
        <f t="shared" si="719"/>
        <v>0</v>
      </c>
      <c r="AD1280" s="31"/>
      <c r="AE1280" s="85"/>
      <c r="AF1280" s="85">
        <f t="shared" si="720"/>
        <v>0</v>
      </c>
      <c r="AG1280" s="31">
        <f t="shared" si="721"/>
        <v>0</v>
      </c>
      <c r="AH1280" s="31"/>
      <c r="AI1280" s="31">
        <f t="shared" si="722"/>
        <v>0</v>
      </c>
      <c r="AJ1280" s="31">
        <f t="shared" si="723"/>
        <v>0</v>
      </c>
      <c r="AK1280" s="85"/>
      <c r="AL1280" s="85"/>
      <c r="AM1280" s="85"/>
      <c r="AN1280" s="85"/>
      <c r="AO1280" s="85"/>
      <c r="AP1280" s="85"/>
      <c r="AQ1280" s="85"/>
      <c r="AR1280" s="85"/>
      <c r="AS1280" s="85"/>
      <c r="AT1280" s="85"/>
      <c r="AU1280" s="31"/>
      <c r="AV1280" s="31"/>
      <c r="AW1280" s="31"/>
    </row>
    <row r="1281" spans="2:49" s="306" customFormat="1" ht="13" outlineLevel="1">
      <c r="B1281" s="160"/>
      <c r="C1281" s="17"/>
      <c r="D1281" s="17"/>
      <c r="E1281" s="40"/>
      <c r="F1281" s="16"/>
      <c r="G1281" s="26"/>
      <c r="H1281" s="46"/>
      <c r="I1281" s="81"/>
      <c r="J1281" s="81"/>
      <c r="K1281" s="258"/>
      <c r="L1281" s="85" t="s">
        <v>1142</v>
      </c>
      <c r="M1281" s="85" t="s">
        <v>1142</v>
      </c>
      <c r="N1281" s="85" t="s">
        <v>1708</v>
      </c>
      <c r="O1281" s="85" t="s">
        <v>1698</v>
      </c>
      <c r="P1281" s="85" t="s">
        <v>1761</v>
      </c>
      <c r="Q1281" s="85" t="s">
        <v>1703</v>
      </c>
      <c r="R1281" s="179"/>
      <c r="S1281" s="85"/>
      <c r="T1281" s="31">
        <f t="shared" si="716"/>
        <v>0</v>
      </c>
      <c r="U1281" s="80"/>
      <c r="V1281" s="85"/>
      <c r="W1281" s="85"/>
      <c r="X1281" s="85">
        <f t="shared" si="717"/>
        <v>0</v>
      </c>
      <c r="Z1281" s="85"/>
      <c r="AA1281" s="31">
        <f t="shared" si="718"/>
        <v>0</v>
      </c>
      <c r="AB1281" s="85"/>
      <c r="AC1281" s="31">
        <f t="shared" si="719"/>
        <v>0</v>
      </c>
      <c r="AD1281" s="31"/>
      <c r="AE1281" s="85"/>
      <c r="AF1281" s="85">
        <f t="shared" si="720"/>
        <v>0</v>
      </c>
      <c r="AG1281" s="31">
        <f t="shared" si="721"/>
        <v>0</v>
      </c>
      <c r="AH1281" s="31"/>
      <c r="AI1281" s="31">
        <f t="shared" si="722"/>
        <v>0</v>
      </c>
      <c r="AJ1281" s="31">
        <f t="shared" si="723"/>
        <v>0</v>
      </c>
      <c r="AK1281" s="85"/>
      <c r="AL1281" s="85"/>
      <c r="AM1281" s="85"/>
      <c r="AN1281" s="85"/>
      <c r="AO1281" s="85"/>
      <c r="AP1281" s="85"/>
      <c r="AQ1281" s="85"/>
      <c r="AR1281" s="85"/>
      <c r="AS1281" s="85"/>
      <c r="AT1281" s="85"/>
      <c r="AU1281" s="31"/>
      <c r="AV1281" s="31"/>
      <c r="AW1281" s="31"/>
    </row>
    <row r="1282" spans="2:49" s="306" customFormat="1" ht="13" outlineLevel="1">
      <c r="B1282" s="160"/>
      <c r="C1282" s="26"/>
      <c r="D1282" s="26"/>
      <c r="E1282" s="25"/>
      <c r="F1282" s="16"/>
      <c r="G1282" s="26"/>
      <c r="H1282" s="46"/>
      <c r="I1282" s="81"/>
      <c r="J1282" s="81"/>
      <c r="K1282" s="258"/>
      <c r="L1282" s="85" t="s">
        <v>1142</v>
      </c>
      <c r="M1282" s="85" t="s">
        <v>1142</v>
      </c>
      <c r="N1282" s="85" t="s">
        <v>1708</v>
      </c>
      <c r="O1282" s="85" t="s">
        <v>1698</v>
      </c>
      <c r="P1282" s="85" t="s">
        <v>1761</v>
      </c>
      <c r="Q1282" s="85" t="s">
        <v>1703</v>
      </c>
      <c r="R1282" s="179"/>
      <c r="S1282" s="85"/>
      <c r="T1282" s="31">
        <f t="shared" si="716"/>
        <v>0</v>
      </c>
      <c r="U1282" s="80"/>
      <c r="V1282" s="85"/>
      <c r="W1282" s="85"/>
      <c r="X1282" s="85">
        <f t="shared" si="717"/>
        <v>0</v>
      </c>
      <c r="Z1282" s="85"/>
      <c r="AA1282" s="31">
        <f t="shared" si="718"/>
        <v>0</v>
      </c>
      <c r="AB1282" s="85"/>
      <c r="AC1282" s="31">
        <f t="shared" si="719"/>
        <v>0</v>
      </c>
      <c r="AD1282" s="31"/>
      <c r="AE1282" s="85"/>
      <c r="AF1282" s="85">
        <f t="shared" si="720"/>
        <v>0</v>
      </c>
      <c r="AG1282" s="31">
        <f t="shared" si="721"/>
        <v>0</v>
      </c>
      <c r="AH1282" s="31"/>
      <c r="AI1282" s="31">
        <f t="shared" si="722"/>
        <v>0</v>
      </c>
      <c r="AJ1282" s="31">
        <f t="shared" si="723"/>
        <v>0</v>
      </c>
      <c r="AK1282" s="85"/>
      <c r="AL1282" s="85"/>
      <c r="AM1282" s="85"/>
      <c r="AN1282" s="85"/>
      <c r="AO1282" s="85"/>
      <c r="AP1282" s="85"/>
      <c r="AQ1282" s="85"/>
      <c r="AR1282" s="85"/>
      <c r="AS1282" s="85"/>
      <c r="AT1282" s="85"/>
      <c r="AU1282" s="31"/>
      <c r="AV1282" s="31"/>
      <c r="AW1282" s="31"/>
    </row>
    <row r="1283" spans="2:49" s="306" customFormat="1" ht="13" outlineLevel="1">
      <c r="B1283" s="160"/>
      <c r="C1283" s="17"/>
      <c r="D1283" s="17"/>
      <c r="E1283" s="40"/>
      <c r="F1283" s="16"/>
      <c r="G1283" s="26"/>
      <c r="H1283" s="46"/>
      <c r="I1283" s="81"/>
      <c r="J1283" s="81"/>
      <c r="K1283" s="258"/>
      <c r="L1283" s="85" t="s">
        <v>1142</v>
      </c>
      <c r="M1283" s="85" t="s">
        <v>1142</v>
      </c>
      <c r="N1283" s="85" t="s">
        <v>1708</v>
      </c>
      <c r="O1283" s="85" t="s">
        <v>1698</v>
      </c>
      <c r="P1283" s="85" t="s">
        <v>1761</v>
      </c>
      <c r="Q1283" s="85" t="s">
        <v>1703</v>
      </c>
      <c r="R1283" s="179"/>
      <c r="S1283" s="85"/>
      <c r="T1283" s="31">
        <f t="shared" si="716"/>
        <v>0</v>
      </c>
      <c r="U1283" s="80"/>
      <c r="V1283" s="85"/>
      <c r="W1283" s="85"/>
      <c r="X1283" s="85">
        <f t="shared" si="717"/>
        <v>0</v>
      </c>
      <c r="Z1283" s="85"/>
      <c r="AA1283" s="31">
        <f t="shared" si="718"/>
        <v>0</v>
      </c>
      <c r="AB1283" s="85"/>
      <c r="AC1283" s="31">
        <f t="shared" si="719"/>
        <v>0</v>
      </c>
      <c r="AD1283" s="31"/>
      <c r="AE1283" s="85"/>
      <c r="AF1283" s="85">
        <f t="shared" si="720"/>
        <v>0</v>
      </c>
      <c r="AG1283" s="31">
        <f t="shared" si="721"/>
        <v>0</v>
      </c>
      <c r="AH1283" s="31"/>
      <c r="AI1283" s="31">
        <f t="shared" si="722"/>
        <v>0</v>
      </c>
      <c r="AJ1283" s="31">
        <f t="shared" si="723"/>
        <v>0</v>
      </c>
      <c r="AK1283" s="85"/>
      <c r="AL1283" s="85"/>
      <c r="AM1283" s="85"/>
      <c r="AN1283" s="85"/>
      <c r="AO1283" s="85"/>
      <c r="AP1283" s="85"/>
      <c r="AQ1283" s="85"/>
      <c r="AR1283" s="85"/>
      <c r="AS1283" s="85"/>
      <c r="AT1283" s="85"/>
      <c r="AU1283" s="31"/>
      <c r="AV1283" s="31"/>
      <c r="AW1283" s="31"/>
    </row>
    <row r="1284" spans="2:49" s="306" customFormat="1" ht="13" outlineLevel="1">
      <c r="B1284" s="160"/>
      <c r="C1284" s="17"/>
      <c r="D1284" s="17"/>
      <c r="E1284" s="40"/>
      <c r="F1284" s="16"/>
      <c r="G1284" s="26"/>
      <c r="H1284" s="46"/>
      <c r="I1284" s="81"/>
      <c r="J1284" s="81"/>
      <c r="K1284" s="258"/>
      <c r="L1284" s="85" t="s">
        <v>1140</v>
      </c>
      <c r="M1284" s="85" t="s">
        <v>1140</v>
      </c>
      <c r="N1284" s="85" t="s">
        <v>1140</v>
      </c>
      <c r="O1284" s="85" t="s">
        <v>1140</v>
      </c>
      <c r="P1284" s="85" t="s">
        <v>1140</v>
      </c>
      <c r="Q1284" s="85" t="s">
        <v>1139</v>
      </c>
      <c r="R1284" s="179"/>
      <c r="S1284" s="85"/>
      <c r="T1284" s="31">
        <f t="shared" si="716"/>
        <v>0</v>
      </c>
      <c r="U1284" s="80"/>
      <c r="V1284" s="85"/>
      <c r="W1284" s="85"/>
      <c r="X1284" s="85">
        <f t="shared" si="717"/>
        <v>0</v>
      </c>
      <c r="Z1284" s="85"/>
      <c r="AA1284" s="31">
        <f t="shared" si="718"/>
        <v>0</v>
      </c>
      <c r="AB1284" s="85"/>
      <c r="AC1284" s="31">
        <f t="shared" si="719"/>
        <v>0</v>
      </c>
      <c r="AD1284" s="31"/>
      <c r="AE1284" s="85"/>
      <c r="AF1284" s="85">
        <f t="shared" si="720"/>
        <v>0</v>
      </c>
      <c r="AG1284" s="31">
        <f t="shared" si="721"/>
        <v>0</v>
      </c>
      <c r="AH1284" s="31"/>
      <c r="AI1284" s="31">
        <f t="shared" si="722"/>
        <v>0</v>
      </c>
      <c r="AJ1284" s="31">
        <f t="shared" si="723"/>
        <v>0</v>
      </c>
      <c r="AK1284" s="85"/>
      <c r="AL1284" s="85"/>
      <c r="AM1284" s="85"/>
      <c r="AN1284" s="85"/>
      <c r="AO1284" s="85"/>
      <c r="AP1284" s="85"/>
      <c r="AQ1284" s="85"/>
      <c r="AR1284" s="85"/>
      <c r="AS1284" s="85"/>
      <c r="AT1284" s="85"/>
      <c r="AU1284" s="31"/>
      <c r="AV1284" s="31"/>
      <c r="AW1284" s="31"/>
    </row>
    <row r="1285" spans="2:49" s="306" customFormat="1" ht="13" outlineLevel="1">
      <c r="B1285" s="160"/>
      <c r="C1285" s="17"/>
      <c r="D1285" s="17"/>
      <c r="E1285" s="40"/>
      <c r="F1285" s="16"/>
      <c r="G1285" s="26"/>
      <c r="H1285" s="46"/>
      <c r="I1285" s="81"/>
      <c r="J1285" s="81"/>
      <c r="K1285" s="258"/>
      <c r="L1285" s="85" t="s">
        <v>1140</v>
      </c>
      <c r="M1285" s="85" t="s">
        <v>1140</v>
      </c>
      <c r="N1285" s="85" t="s">
        <v>1140</v>
      </c>
      <c r="O1285" s="85" t="s">
        <v>1140</v>
      </c>
      <c r="P1285" s="85" t="s">
        <v>1140</v>
      </c>
      <c r="Q1285" s="85" t="s">
        <v>1139</v>
      </c>
      <c r="R1285" s="179"/>
      <c r="S1285" s="85"/>
      <c r="T1285" s="31">
        <f t="shared" si="716"/>
        <v>0</v>
      </c>
      <c r="U1285" s="80"/>
      <c r="V1285" s="85"/>
      <c r="W1285" s="85"/>
      <c r="X1285" s="85">
        <f t="shared" si="717"/>
        <v>0</v>
      </c>
      <c r="Z1285" s="85"/>
      <c r="AA1285" s="31">
        <f t="shared" si="718"/>
        <v>0</v>
      </c>
      <c r="AB1285" s="85"/>
      <c r="AC1285" s="31">
        <f t="shared" si="719"/>
        <v>0</v>
      </c>
      <c r="AD1285" s="31"/>
      <c r="AE1285" s="85"/>
      <c r="AF1285" s="85">
        <f t="shared" si="720"/>
        <v>0</v>
      </c>
      <c r="AG1285" s="31">
        <f t="shared" si="721"/>
        <v>0</v>
      </c>
      <c r="AH1285" s="31"/>
      <c r="AI1285" s="31">
        <f t="shared" si="722"/>
        <v>0</v>
      </c>
      <c r="AJ1285" s="31">
        <f t="shared" si="723"/>
        <v>0</v>
      </c>
      <c r="AK1285" s="85"/>
      <c r="AL1285" s="85"/>
      <c r="AM1285" s="85"/>
      <c r="AN1285" s="85"/>
      <c r="AO1285" s="85"/>
      <c r="AP1285" s="85"/>
      <c r="AQ1285" s="85"/>
      <c r="AR1285" s="85"/>
      <c r="AS1285" s="85"/>
      <c r="AT1285" s="85"/>
      <c r="AU1285" s="31"/>
      <c r="AV1285" s="31"/>
      <c r="AW1285" s="31"/>
    </row>
    <row r="1286" spans="2:49" s="306" customFormat="1" ht="13" outlineLevel="1">
      <c r="B1286" s="160"/>
      <c r="C1286" s="17"/>
      <c r="D1286" s="17"/>
      <c r="E1286" s="40"/>
      <c r="F1286" s="16"/>
      <c r="G1286" s="26"/>
      <c r="H1286" s="46"/>
      <c r="I1286" s="81"/>
      <c r="J1286" s="81"/>
      <c r="K1286" s="258"/>
      <c r="L1286" s="85" t="s">
        <v>1140</v>
      </c>
      <c r="M1286" s="85" t="s">
        <v>1140</v>
      </c>
      <c r="N1286" s="85" t="s">
        <v>1140</v>
      </c>
      <c r="O1286" s="85" t="s">
        <v>1140</v>
      </c>
      <c r="P1286" s="85" t="s">
        <v>1140</v>
      </c>
      <c r="Q1286" s="85" t="s">
        <v>1139</v>
      </c>
      <c r="R1286" s="179"/>
      <c r="S1286" s="85"/>
      <c r="T1286" s="31">
        <f t="shared" si="716"/>
        <v>0</v>
      </c>
      <c r="U1286" s="80"/>
      <c r="V1286" s="85"/>
      <c r="W1286" s="85"/>
      <c r="X1286" s="85">
        <f t="shared" si="717"/>
        <v>0</v>
      </c>
      <c r="Z1286" s="85"/>
      <c r="AA1286" s="31">
        <f t="shared" si="718"/>
        <v>0</v>
      </c>
      <c r="AB1286" s="85"/>
      <c r="AC1286" s="31">
        <f t="shared" si="719"/>
        <v>0</v>
      </c>
      <c r="AD1286" s="31"/>
      <c r="AE1286" s="85"/>
      <c r="AF1286" s="85">
        <f t="shared" si="720"/>
        <v>0</v>
      </c>
      <c r="AG1286" s="31">
        <f t="shared" si="721"/>
        <v>0</v>
      </c>
      <c r="AH1286" s="31"/>
      <c r="AI1286" s="31">
        <f t="shared" si="722"/>
        <v>0</v>
      </c>
      <c r="AJ1286" s="31">
        <f t="shared" si="723"/>
        <v>0</v>
      </c>
      <c r="AK1286" s="85"/>
      <c r="AL1286" s="85"/>
      <c r="AM1286" s="85"/>
      <c r="AN1286" s="85"/>
      <c r="AO1286" s="85"/>
      <c r="AP1286" s="85"/>
      <c r="AQ1286" s="85"/>
      <c r="AR1286" s="85"/>
      <c r="AS1286" s="85"/>
      <c r="AT1286" s="85"/>
      <c r="AU1286" s="31"/>
      <c r="AV1286" s="31"/>
      <c r="AW1286" s="31"/>
    </row>
    <row r="1287" spans="2:49" s="306" customFormat="1" ht="13" outlineLevel="1">
      <c r="B1287" s="160"/>
      <c r="C1287" s="17"/>
      <c r="D1287" s="17"/>
      <c r="E1287" s="40"/>
      <c r="F1287" s="16"/>
      <c r="G1287" s="26"/>
      <c r="H1287" s="46"/>
      <c r="I1287" s="81"/>
      <c r="J1287" s="81"/>
      <c r="K1287" s="258"/>
      <c r="L1287" s="85" t="s">
        <v>1140</v>
      </c>
      <c r="M1287" s="85" t="s">
        <v>1140</v>
      </c>
      <c r="N1287" s="85" t="s">
        <v>1140</v>
      </c>
      <c r="O1287" s="85" t="s">
        <v>1140</v>
      </c>
      <c r="P1287" s="85" t="s">
        <v>1140</v>
      </c>
      <c r="Q1287" s="85" t="s">
        <v>1139</v>
      </c>
      <c r="R1287" s="179"/>
      <c r="S1287" s="85"/>
      <c r="T1287" s="31">
        <f t="shared" si="716"/>
        <v>0</v>
      </c>
      <c r="U1287" s="80"/>
      <c r="V1287" s="85"/>
      <c r="W1287" s="85"/>
      <c r="X1287" s="85">
        <f t="shared" si="717"/>
        <v>0</v>
      </c>
      <c r="Z1287" s="85"/>
      <c r="AA1287" s="31">
        <f t="shared" si="718"/>
        <v>0</v>
      </c>
      <c r="AB1287" s="85"/>
      <c r="AC1287" s="31">
        <f t="shared" si="719"/>
        <v>0</v>
      </c>
      <c r="AD1287" s="31"/>
      <c r="AE1287" s="85"/>
      <c r="AF1287" s="85">
        <f t="shared" si="720"/>
        <v>0</v>
      </c>
      <c r="AG1287" s="31">
        <f t="shared" si="721"/>
        <v>0</v>
      </c>
      <c r="AH1287" s="31"/>
      <c r="AI1287" s="31">
        <f t="shared" si="722"/>
        <v>0</v>
      </c>
      <c r="AJ1287" s="31">
        <f t="shared" si="723"/>
        <v>0</v>
      </c>
      <c r="AK1287" s="85"/>
      <c r="AL1287" s="85"/>
      <c r="AM1287" s="85"/>
      <c r="AN1287" s="85"/>
      <c r="AO1287" s="85"/>
      <c r="AP1287" s="85"/>
      <c r="AQ1287" s="85"/>
      <c r="AR1287" s="85"/>
      <c r="AS1287" s="85"/>
      <c r="AT1287" s="85"/>
      <c r="AU1287" s="31"/>
      <c r="AV1287" s="31"/>
      <c r="AW1287" s="31"/>
    </row>
    <row r="1288" spans="2:49" s="306" customFormat="1" ht="13" outlineLevel="1">
      <c r="B1288" s="160"/>
      <c r="C1288" s="17"/>
      <c r="D1288" s="17"/>
      <c r="E1288" s="40"/>
      <c r="F1288" s="16"/>
      <c r="G1288" s="26"/>
      <c r="H1288" s="46"/>
      <c r="I1288" s="81"/>
      <c r="J1288" s="81"/>
      <c r="K1288" s="258"/>
      <c r="L1288" s="85" t="s">
        <v>1140</v>
      </c>
      <c r="M1288" s="85" t="s">
        <v>1140</v>
      </c>
      <c r="N1288" s="85" t="s">
        <v>1140</v>
      </c>
      <c r="O1288" s="85" t="s">
        <v>1140</v>
      </c>
      <c r="P1288" s="85" t="s">
        <v>1140</v>
      </c>
      <c r="Q1288" s="85" t="s">
        <v>1139</v>
      </c>
      <c r="R1288" s="179"/>
      <c r="S1288" s="85"/>
      <c r="T1288" s="31">
        <f t="shared" si="716"/>
        <v>0</v>
      </c>
      <c r="U1288" s="80"/>
      <c r="V1288" s="85"/>
      <c r="W1288" s="85"/>
      <c r="X1288" s="85">
        <f t="shared" si="717"/>
        <v>0</v>
      </c>
      <c r="Z1288" s="85"/>
      <c r="AA1288" s="31">
        <f t="shared" si="718"/>
        <v>0</v>
      </c>
      <c r="AB1288" s="85"/>
      <c r="AC1288" s="31">
        <f t="shared" si="719"/>
        <v>0</v>
      </c>
      <c r="AD1288" s="31"/>
      <c r="AE1288" s="85"/>
      <c r="AF1288" s="85">
        <f t="shared" si="720"/>
        <v>0</v>
      </c>
      <c r="AG1288" s="31">
        <f t="shared" si="721"/>
        <v>0</v>
      </c>
      <c r="AH1288" s="31"/>
      <c r="AI1288" s="31">
        <f t="shared" si="722"/>
        <v>0</v>
      </c>
      <c r="AJ1288" s="31">
        <f t="shared" si="723"/>
        <v>0</v>
      </c>
      <c r="AK1288" s="85"/>
      <c r="AL1288" s="85"/>
      <c r="AM1288" s="85"/>
      <c r="AN1288" s="85"/>
      <c r="AO1288" s="85"/>
      <c r="AP1288" s="85"/>
      <c r="AQ1288" s="85"/>
      <c r="AR1288" s="85"/>
      <c r="AS1288" s="85"/>
      <c r="AT1288" s="85"/>
      <c r="AU1288" s="31"/>
      <c r="AV1288" s="31"/>
      <c r="AW1288" s="31"/>
    </row>
    <row r="1289" spans="2:49" s="306" customFormat="1" ht="13" outlineLevel="1">
      <c r="B1289" s="160"/>
      <c r="C1289" s="17"/>
      <c r="D1289" s="17"/>
      <c r="E1289" s="40"/>
      <c r="F1289" s="16"/>
      <c r="G1289" s="26"/>
      <c r="H1289" s="46"/>
      <c r="I1289" s="81"/>
      <c r="J1289" s="81"/>
      <c r="K1289" s="258"/>
      <c r="L1289" s="85" t="s">
        <v>1140</v>
      </c>
      <c r="M1289" s="85" t="s">
        <v>1140</v>
      </c>
      <c r="N1289" s="85" t="s">
        <v>1140</v>
      </c>
      <c r="O1289" s="85" t="s">
        <v>1140</v>
      </c>
      <c r="P1289" s="85" t="s">
        <v>1140</v>
      </c>
      <c r="Q1289" s="85" t="s">
        <v>1139</v>
      </c>
      <c r="R1289" s="179"/>
      <c r="S1289" s="85"/>
      <c r="T1289" s="31">
        <f t="shared" si="716"/>
        <v>0</v>
      </c>
      <c r="U1289" s="80"/>
      <c r="V1289" s="85"/>
      <c r="W1289" s="85"/>
      <c r="X1289" s="85">
        <f t="shared" si="717"/>
        <v>0</v>
      </c>
      <c r="Z1289" s="85"/>
      <c r="AA1289" s="31">
        <f t="shared" si="718"/>
        <v>0</v>
      </c>
      <c r="AB1289" s="85"/>
      <c r="AC1289" s="31">
        <f t="shared" si="719"/>
        <v>0</v>
      </c>
      <c r="AD1289" s="31"/>
      <c r="AE1289" s="85"/>
      <c r="AF1289" s="85">
        <f t="shared" si="720"/>
        <v>0</v>
      </c>
      <c r="AG1289" s="31">
        <f t="shared" si="721"/>
        <v>0</v>
      </c>
      <c r="AH1289" s="31"/>
      <c r="AI1289" s="31">
        <f t="shared" si="722"/>
        <v>0</v>
      </c>
      <c r="AJ1289" s="31">
        <f t="shared" si="723"/>
        <v>0</v>
      </c>
      <c r="AK1289" s="85"/>
      <c r="AL1289" s="85"/>
      <c r="AM1289" s="85"/>
      <c r="AN1289" s="85"/>
      <c r="AO1289" s="85"/>
      <c r="AP1289" s="85"/>
      <c r="AQ1289" s="85"/>
      <c r="AR1289" s="85"/>
      <c r="AS1289" s="85"/>
      <c r="AT1289" s="85"/>
      <c r="AU1289" s="31"/>
      <c r="AV1289" s="31"/>
      <c r="AW1289" s="31"/>
    </row>
    <row r="1290" spans="2:49" s="306" customFormat="1" ht="13" outlineLevel="1">
      <c r="B1290" s="160"/>
      <c r="C1290" s="17"/>
      <c r="D1290" s="17"/>
      <c r="E1290" s="40"/>
      <c r="F1290" s="16"/>
      <c r="G1290" s="26"/>
      <c r="H1290" s="46"/>
      <c r="I1290" s="81"/>
      <c r="J1290" s="81"/>
      <c r="K1290" s="258"/>
      <c r="L1290" s="85" t="s">
        <v>1140</v>
      </c>
      <c r="M1290" s="85" t="s">
        <v>1140</v>
      </c>
      <c r="N1290" s="85" t="s">
        <v>1140</v>
      </c>
      <c r="O1290" s="85" t="s">
        <v>1140</v>
      </c>
      <c r="P1290" s="85" t="s">
        <v>1140</v>
      </c>
      <c r="Q1290" s="85" t="s">
        <v>1139</v>
      </c>
      <c r="R1290" s="179"/>
      <c r="S1290" s="85"/>
      <c r="T1290" s="31">
        <f t="shared" si="716"/>
        <v>0</v>
      </c>
      <c r="U1290" s="80"/>
      <c r="V1290" s="85"/>
      <c r="W1290" s="85"/>
      <c r="X1290" s="85">
        <f t="shared" si="717"/>
        <v>0</v>
      </c>
      <c r="Z1290" s="85"/>
      <c r="AA1290" s="31">
        <f t="shared" si="718"/>
        <v>0</v>
      </c>
      <c r="AB1290" s="85"/>
      <c r="AC1290" s="31">
        <f t="shared" si="719"/>
        <v>0</v>
      </c>
      <c r="AD1290" s="31"/>
      <c r="AE1290" s="85"/>
      <c r="AF1290" s="85">
        <f t="shared" si="720"/>
        <v>0</v>
      </c>
      <c r="AG1290" s="31">
        <f t="shared" si="721"/>
        <v>0</v>
      </c>
      <c r="AH1290" s="31"/>
      <c r="AI1290" s="31">
        <f t="shared" si="722"/>
        <v>0</v>
      </c>
      <c r="AJ1290" s="31">
        <f t="shared" si="723"/>
        <v>0</v>
      </c>
      <c r="AK1290" s="85"/>
      <c r="AL1290" s="85"/>
      <c r="AM1290" s="85"/>
      <c r="AN1290" s="85"/>
      <c r="AO1290" s="85"/>
      <c r="AP1290" s="85"/>
      <c r="AQ1290" s="85"/>
      <c r="AR1290" s="85"/>
      <c r="AS1290" s="85"/>
      <c r="AT1290" s="85"/>
      <c r="AU1290" s="31"/>
      <c r="AV1290" s="31"/>
      <c r="AW1290" s="31"/>
    </row>
    <row r="1291" spans="2:49" s="306" customFormat="1" ht="13">
      <c r="B1291" s="512" t="s">
        <v>2610</v>
      </c>
      <c r="C1291" s="513"/>
      <c r="D1291" s="513"/>
      <c r="E1291" s="514"/>
      <c r="F1291" s="403" t="s">
        <v>2611</v>
      </c>
      <c r="G1291" s="113"/>
      <c r="H1291" s="113"/>
      <c r="I1291" s="114"/>
      <c r="J1291" s="114"/>
      <c r="K1291" s="262"/>
      <c r="L1291" s="168"/>
      <c r="M1291" s="168"/>
      <c r="N1291" s="168"/>
      <c r="O1291" s="168"/>
      <c r="P1291" s="168"/>
      <c r="Q1291" s="168"/>
      <c r="R1291" s="115"/>
      <c r="S1291" s="168"/>
      <c r="T1291" s="169"/>
      <c r="U1291" s="115"/>
      <c r="V1291" s="168"/>
      <c r="W1291" s="168"/>
      <c r="X1291" s="169"/>
      <c r="Z1291" s="168"/>
      <c r="AA1291" s="169"/>
      <c r="AB1291" s="168"/>
      <c r="AC1291" s="169"/>
      <c r="AD1291" s="169"/>
      <c r="AE1291" s="168"/>
      <c r="AF1291" s="168"/>
      <c r="AG1291" s="169"/>
      <c r="AH1291" s="169"/>
      <c r="AI1291" s="168"/>
      <c r="AJ1291" s="115"/>
      <c r="AK1291" s="168"/>
      <c r="AL1291" s="168"/>
      <c r="AM1291" s="168"/>
      <c r="AN1291" s="168"/>
      <c r="AO1291" s="168"/>
      <c r="AP1291" s="168"/>
      <c r="AQ1291" s="168"/>
      <c r="AR1291" s="168"/>
      <c r="AS1291" s="168"/>
      <c r="AT1291" s="168"/>
      <c r="AU1291" s="169"/>
      <c r="AV1291" s="169"/>
      <c r="AW1291" s="169"/>
    </row>
    <row r="1292" spans="2:49" s="306" customFormat="1" ht="13">
      <c r="B1292" s="515"/>
      <c r="C1292" s="516"/>
      <c r="D1292" s="516"/>
      <c r="E1292" s="517"/>
      <c r="F1292" s="404"/>
      <c r="G1292" s="116"/>
      <c r="H1292" s="116"/>
      <c r="I1292" s="114"/>
      <c r="J1292" s="114"/>
      <c r="K1292" s="262"/>
      <c r="L1292" s="169"/>
      <c r="M1292" s="169"/>
      <c r="N1292" s="169"/>
      <c r="O1292" s="169"/>
      <c r="P1292" s="169"/>
      <c r="Q1292" s="169"/>
      <c r="R1292" s="114"/>
      <c r="S1292" s="169"/>
      <c r="T1292" s="169"/>
      <c r="U1292" s="114"/>
      <c r="V1292" s="169"/>
      <c r="W1292" s="169"/>
      <c r="X1292" s="169"/>
      <c r="Z1292" s="169"/>
      <c r="AA1292" s="169"/>
      <c r="AB1292" s="169"/>
      <c r="AC1292" s="169"/>
      <c r="AD1292" s="169"/>
      <c r="AE1292" s="169"/>
      <c r="AF1292" s="169"/>
      <c r="AG1292" s="169"/>
      <c r="AH1292" s="169"/>
      <c r="AI1292" s="169"/>
      <c r="AJ1292" s="114"/>
      <c r="AK1292" s="169"/>
      <c r="AL1292" s="169"/>
      <c r="AM1292" s="169"/>
      <c r="AN1292" s="169"/>
      <c r="AO1292" s="169"/>
      <c r="AP1292" s="169"/>
      <c r="AQ1292" s="169"/>
      <c r="AR1292" s="169"/>
      <c r="AS1292" s="169"/>
      <c r="AT1292" s="169"/>
      <c r="AU1292" s="169"/>
      <c r="AV1292" s="169"/>
      <c r="AW1292" s="169"/>
    </row>
    <row r="1293" spans="2:49" s="306" customFormat="1" ht="7.5" hidden="1" customHeight="1" outlineLevel="1">
      <c r="B1293" s="162" t="s">
        <v>2593</v>
      </c>
      <c r="C1293" s="117" t="s">
        <v>2594</v>
      </c>
      <c r="D1293" s="117"/>
      <c r="E1293" s="118" t="s">
        <v>2605</v>
      </c>
      <c r="F1293" s="119">
        <v>43070</v>
      </c>
      <c r="G1293" s="120" t="s">
        <v>53</v>
      </c>
      <c r="H1293" s="121"/>
      <c r="I1293" s="123">
        <v>10</v>
      </c>
      <c r="J1293" s="123">
        <v>0</v>
      </c>
      <c r="K1293" s="263"/>
      <c r="L1293" s="170"/>
      <c r="M1293" s="170"/>
      <c r="N1293" s="170"/>
      <c r="O1293" s="170"/>
      <c r="P1293" s="170"/>
      <c r="Q1293" s="170"/>
      <c r="R1293" s="180"/>
      <c r="S1293" s="170"/>
      <c r="T1293" s="170"/>
      <c r="U1293" s="124"/>
      <c r="V1293" s="170"/>
      <c r="W1293" s="170"/>
      <c r="X1293" s="170"/>
      <c r="Z1293" s="170"/>
      <c r="AA1293" s="170"/>
      <c r="AB1293" s="170"/>
      <c r="AC1293" s="170"/>
      <c r="AD1293" s="170"/>
      <c r="AE1293" s="170"/>
      <c r="AF1293" s="170"/>
      <c r="AG1293" s="170"/>
      <c r="AH1293" s="170"/>
      <c r="AI1293" s="170"/>
      <c r="AJ1293" s="124"/>
      <c r="AK1293" s="170"/>
      <c r="AL1293" s="170"/>
      <c r="AM1293" s="170"/>
      <c r="AN1293" s="170"/>
      <c r="AO1293" s="170"/>
      <c r="AP1293" s="170"/>
      <c r="AQ1293" s="170"/>
      <c r="AR1293" s="170"/>
      <c r="AS1293" s="170"/>
      <c r="AT1293" s="170"/>
      <c r="AU1293" s="170"/>
      <c r="AV1293" s="170"/>
      <c r="AW1293" s="170"/>
    </row>
    <row r="1294" spans="2:49" s="306" customFormat="1" ht="7.5" hidden="1" customHeight="1" outlineLevel="1">
      <c r="B1294" s="162" t="s">
        <v>2595</v>
      </c>
      <c r="C1294" s="117" t="s">
        <v>2596</v>
      </c>
      <c r="D1294" s="117"/>
      <c r="E1294" s="118" t="s">
        <v>2606</v>
      </c>
      <c r="F1294" s="119">
        <v>43693</v>
      </c>
      <c r="G1294" s="120" t="s">
        <v>53</v>
      </c>
      <c r="H1294" s="121"/>
      <c r="I1294" s="123">
        <v>130</v>
      </c>
      <c r="J1294" s="123">
        <v>120</v>
      </c>
      <c r="K1294" s="263"/>
      <c r="L1294" s="170"/>
      <c r="M1294" s="170"/>
      <c r="N1294" s="170"/>
      <c r="O1294" s="170"/>
      <c r="P1294" s="170"/>
      <c r="Q1294" s="170"/>
      <c r="R1294" s="180"/>
      <c r="S1294" s="170"/>
      <c r="T1294" s="170"/>
      <c r="U1294" s="124"/>
      <c r="V1294" s="170"/>
      <c r="W1294" s="170"/>
      <c r="X1294" s="170"/>
      <c r="Z1294" s="170"/>
      <c r="AA1294" s="170"/>
      <c r="AB1294" s="170"/>
      <c r="AC1294" s="170"/>
      <c r="AD1294" s="170"/>
      <c r="AE1294" s="170"/>
      <c r="AF1294" s="170"/>
      <c r="AG1294" s="170"/>
      <c r="AH1294" s="170"/>
      <c r="AI1294" s="170"/>
      <c r="AJ1294" s="124"/>
      <c r="AK1294" s="170"/>
      <c r="AL1294" s="170"/>
      <c r="AM1294" s="170"/>
      <c r="AN1294" s="170"/>
      <c r="AO1294" s="170"/>
      <c r="AP1294" s="170"/>
      <c r="AQ1294" s="170"/>
      <c r="AR1294" s="170"/>
      <c r="AS1294" s="170"/>
      <c r="AT1294" s="170"/>
      <c r="AU1294" s="170"/>
      <c r="AV1294" s="170"/>
      <c r="AW1294" s="170"/>
    </row>
    <row r="1295" spans="2:49" s="306" customFormat="1" ht="7.5" hidden="1" customHeight="1" outlineLevel="1">
      <c r="B1295" s="162" t="s">
        <v>2597</v>
      </c>
      <c r="C1295" s="117" t="s">
        <v>2598</v>
      </c>
      <c r="D1295" s="117"/>
      <c r="E1295" s="118" t="s">
        <v>2607</v>
      </c>
      <c r="F1295" s="119">
        <v>43781</v>
      </c>
      <c r="G1295" s="125" t="s">
        <v>53</v>
      </c>
      <c r="H1295" s="121"/>
      <c r="I1295" s="123">
        <v>700</v>
      </c>
      <c r="J1295" s="123">
        <v>421</v>
      </c>
      <c r="K1295" s="263"/>
      <c r="L1295" s="170"/>
      <c r="M1295" s="170"/>
      <c r="N1295" s="170"/>
      <c r="O1295" s="170"/>
      <c r="P1295" s="170"/>
      <c r="Q1295" s="170"/>
      <c r="R1295" s="180"/>
      <c r="S1295" s="170"/>
      <c r="T1295" s="170"/>
      <c r="U1295" s="124"/>
      <c r="V1295" s="170"/>
      <c r="W1295" s="170"/>
      <c r="X1295" s="170"/>
      <c r="Z1295" s="170"/>
      <c r="AA1295" s="170"/>
      <c r="AB1295" s="170"/>
      <c r="AC1295" s="170"/>
      <c r="AD1295" s="170"/>
      <c r="AE1295" s="170"/>
      <c r="AF1295" s="170"/>
      <c r="AG1295" s="170"/>
      <c r="AH1295" s="170"/>
      <c r="AI1295" s="170"/>
      <c r="AJ1295" s="124"/>
      <c r="AK1295" s="170"/>
      <c r="AL1295" s="170"/>
      <c r="AM1295" s="170"/>
      <c r="AN1295" s="170"/>
      <c r="AO1295" s="170"/>
      <c r="AP1295" s="170"/>
      <c r="AQ1295" s="170"/>
      <c r="AR1295" s="170"/>
      <c r="AS1295" s="170"/>
      <c r="AT1295" s="170"/>
      <c r="AU1295" s="170"/>
      <c r="AV1295" s="170"/>
      <c r="AW1295" s="170"/>
    </row>
    <row r="1296" spans="2:49" s="306" customFormat="1" ht="7.5" hidden="1" customHeight="1" outlineLevel="1">
      <c r="B1296" s="162" t="s">
        <v>2599</v>
      </c>
      <c r="C1296" s="117" t="s">
        <v>2600</v>
      </c>
      <c r="D1296" s="117"/>
      <c r="E1296" s="118" t="s">
        <v>2608</v>
      </c>
      <c r="F1296" s="119">
        <v>43781</v>
      </c>
      <c r="G1296" s="120" t="s">
        <v>53</v>
      </c>
      <c r="H1296" s="121"/>
      <c r="I1296" s="123">
        <v>330</v>
      </c>
      <c r="J1296" s="123">
        <v>180</v>
      </c>
      <c r="K1296" s="263"/>
      <c r="L1296" s="170"/>
      <c r="M1296" s="170"/>
      <c r="N1296" s="170"/>
      <c r="O1296" s="170"/>
      <c r="P1296" s="170"/>
      <c r="Q1296" s="170"/>
      <c r="R1296" s="180"/>
      <c r="S1296" s="170"/>
      <c r="T1296" s="170"/>
      <c r="U1296" s="124"/>
      <c r="V1296" s="170"/>
      <c r="W1296" s="170"/>
      <c r="X1296" s="170"/>
      <c r="Z1296" s="170"/>
      <c r="AA1296" s="170"/>
      <c r="AB1296" s="170"/>
      <c r="AC1296" s="170"/>
      <c r="AD1296" s="170"/>
      <c r="AE1296" s="170"/>
      <c r="AF1296" s="170"/>
      <c r="AG1296" s="170"/>
      <c r="AH1296" s="170"/>
      <c r="AI1296" s="170"/>
      <c r="AJ1296" s="124"/>
      <c r="AK1296" s="170"/>
      <c r="AL1296" s="170"/>
      <c r="AM1296" s="170"/>
      <c r="AN1296" s="170"/>
      <c r="AO1296" s="170"/>
      <c r="AP1296" s="170"/>
      <c r="AQ1296" s="170"/>
      <c r="AR1296" s="170"/>
      <c r="AS1296" s="170"/>
      <c r="AT1296" s="170"/>
      <c r="AU1296" s="170"/>
      <c r="AV1296" s="170"/>
      <c r="AW1296" s="170"/>
    </row>
    <row r="1297" spans="2:49" s="306" customFormat="1" ht="7.5" hidden="1" customHeight="1" outlineLevel="1">
      <c r="B1297" s="162" t="s">
        <v>2601</v>
      </c>
      <c r="C1297" s="117" t="s">
        <v>2602</v>
      </c>
      <c r="D1297" s="117"/>
      <c r="E1297" s="118" t="s">
        <v>2609</v>
      </c>
      <c r="F1297" s="119">
        <v>43566</v>
      </c>
      <c r="G1297" s="120" t="s">
        <v>53</v>
      </c>
      <c r="H1297" s="121"/>
      <c r="I1297" s="123">
        <v>270</v>
      </c>
      <c r="J1297" s="123">
        <v>130</v>
      </c>
      <c r="K1297" s="263"/>
      <c r="L1297" s="170"/>
      <c r="M1297" s="170"/>
      <c r="N1297" s="170"/>
      <c r="O1297" s="170"/>
      <c r="P1297" s="170"/>
      <c r="Q1297" s="170"/>
      <c r="R1297" s="180"/>
      <c r="S1297" s="170"/>
      <c r="T1297" s="170"/>
      <c r="U1297" s="124"/>
      <c r="V1297" s="170"/>
      <c r="W1297" s="170"/>
      <c r="X1297" s="170"/>
      <c r="Z1297" s="170"/>
      <c r="AA1297" s="170"/>
      <c r="AB1297" s="170"/>
      <c r="AC1297" s="170"/>
      <c r="AD1297" s="170"/>
      <c r="AE1297" s="170"/>
      <c r="AF1297" s="170"/>
      <c r="AG1297" s="170"/>
      <c r="AH1297" s="170"/>
      <c r="AI1297" s="170"/>
      <c r="AJ1297" s="124"/>
      <c r="AK1297" s="170"/>
      <c r="AL1297" s="170"/>
      <c r="AM1297" s="170"/>
      <c r="AN1297" s="170"/>
      <c r="AO1297" s="170"/>
      <c r="AP1297" s="170"/>
      <c r="AQ1297" s="170"/>
      <c r="AR1297" s="170"/>
      <c r="AS1297" s="170"/>
      <c r="AT1297" s="170"/>
      <c r="AU1297" s="170"/>
      <c r="AV1297" s="170"/>
      <c r="AW1297" s="170"/>
    </row>
    <row r="1298" spans="2:49" s="306" customFormat="1" ht="7.5" hidden="1" customHeight="1" outlineLevel="1">
      <c r="B1298" s="162" t="s">
        <v>2603</v>
      </c>
      <c r="C1298" s="117" t="s">
        <v>2604</v>
      </c>
      <c r="D1298" s="117"/>
      <c r="E1298" s="118" t="s">
        <v>451</v>
      </c>
      <c r="F1298" s="119">
        <v>43070</v>
      </c>
      <c r="G1298" s="120" t="s">
        <v>53</v>
      </c>
      <c r="H1298" s="121"/>
      <c r="I1298" s="123">
        <v>60</v>
      </c>
      <c r="J1298" s="123">
        <v>90</v>
      </c>
      <c r="K1298" s="263"/>
      <c r="L1298" s="170"/>
      <c r="M1298" s="170"/>
      <c r="N1298" s="170"/>
      <c r="O1298" s="170"/>
      <c r="P1298" s="170"/>
      <c r="Q1298" s="170"/>
      <c r="R1298" s="180"/>
      <c r="S1298" s="170"/>
      <c r="T1298" s="170"/>
      <c r="U1298" s="124"/>
      <c r="V1298" s="170"/>
      <c r="W1298" s="170"/>
      <c r="X1298" s="170"/>
      <c r="Z1298" s="170"/>
      <c r="AA1298" s="170"/>
      <c r="AB1298" s="170"/>
      <c r="AC1298" s="170"/>
      <c r="AD1298" s="170"/>
      <c r="AE1298" s="170"/>
      <c r="AF1298" s="170"/>
      <c r="AG1298" s="170"/>
      <c r="AH1298" s="170"/>
      <c r="AI1298" s="170"/>
      <c r="AJ1298" s="124"/>
      <c r="AK1298" s="170"/>
      <c r="AL1298" s="170"/>
      <c r="AM1298" s="170"/>
      <c r="AN1298" s="170"/>
      <c r="AO1298" s="170"/>
      <c r="AP1298" s="170"/>
      <c r="AQ1298" s="170"/>
      <c r="AR1298" s="170"/>
      <c r="AS1298" s="170"/>
      <c r="AT1298" s="170"/>
      <c r="AU1298" s="170"/>
      <c r="AV1298" s="170"/>
      <c r="AW1298" s="170"/>
    </row>
    <row r="1299" spans="2:49" s="306" customFormat="1" ht="13.75" customHeight="1" collapsed="1">
      <c r="B1299" s="512" t="s">
        <v>847</v>
      </c>
      <c r="C1299" s="513"/>
      <c r="D1299" s="513"/>
      <c r="E1299" s="514"/>
      <c r="F1299" s="403" t="s">
        <v>848</v>
      </c>
      <c r="G1299" s="113"/>
      <c r="H1299" s="113"/>
      <c r="I1299" s="114"/>
      <c r="J1299" s="114"/>
      <c r="K1299" s="262"/>
      <c r="L1299" s="168"/>
      <c r="M1299" s="168"/>
      <c r="N1299" s="168"/>
      <c r="O1299" s="168"/>
      <c r="P1299" s="168"/>
      <c r="Q1299" s="168"/>
      <c r="R1299" s="115"/>
      <c r="S1299" s="168"/>
      <c r="T1299" s="169"/>
      <c r="U1299" s="115"/>
      <c r="V1299" s="168"/>
      <c r="W1299" s="168"/>
      <c r="X1299" s="169"/>
      <c r="Z1299" s="168"/>
      <c r="AA1299" s="169"/>
      <c r="AB1299" s="168"/>
      <c r="AC1299" s="169"/>
      <c r="AD1299" s="169"/>
      <c r="AE1299" s="168"/>
      <c r="AF1299" s="168"/>
      <c r="AG1299" s="169"/>
      <c r="AH1299" s="169"/>
      <c r="AI1299" s="168"/>
      <c r="AJ1299" s="115"/>
      <c r="AK1299" s="168"/>
      <c r="AL1299" s="168"/>
      <c r="AM1299" s="168"/>
      <c r="AN1299" s="168"/>
      <c r="AO1299" s="168"/>
      <c r="AP1299" s="168"/>
      <c r="AQ1299" s="168"/>
      <c r="AR1299" s="168"/>
      <c r="AS1299" s="168"/>
      <c r="AT1299" s="168"/>
      <c r="AU1299" s="169"/>
      <c r="AV1299" s="169"/>
      <c r="AW1299" s="169"/>
    </row>
    <row r="1300" spans="2:49" s="306" customFormat="1" ht="13">
      <c r="B1300" s="515"/>
      <c r="C1300" s="516"/>
      <c r="D1300" s="516"/>
      <c r="E1300" s="517"/>
      <c r="F1300" s="404"/>
      <c r="G1300" s="116"/>
      <c r="H1300" s="116"/>
      <c r="I1300" s="114"/>
      <c r="J1300" s="114"/>
      <c r="K1300" s="262"/>
      <c r="L1300" s="169"/>
      <c r="M1300" s="169"/>
      <c r="N1300" s="169"/>
      <c r="O1300" s="169"/>
      <c r="P1300" s="169"/>
      <c r="Q1300" s="169"/>
      <c r="R1300" s="114"/>
      <c r="S1300" s="169"/>
      <c r="T1300" s="169"/>
      <c r="U1300" s="114"/>
      <c r="V1300" s="169"/>
      <c r="W1300" s="169"/>
      <c r="X1300" s="169"/>
      <c r="Z1300" s="169"/>
      <c r="AA1300" s="169"/>
      <c r="AB1300" s="169"/>
      <c r="AC1300" s="169"/>
      <c r="AD1300" s="169"/>
      <c r="AE1300" s="169"/>
      <c r="AF1300" s="169"/>
      <c r="AG1300" s="169"/>
      <c r="AH1300" s="169"/>
      <c r="AI1300" s="169"/>
      <c r="AJ1300" s="114"/>
      <c r="AK1300" s="169"/>
      <c r="AL1300" s="169"/>
      <c r="AM1300" s="169"/>
      <c r="AN1300" s="169"/>
      <c r="AO1300" s="169"/>
      <c r="AP1300" s="169"/>
      <c r="AQ1300" s="169"/>
      <c r="AR1300" s="169"/>
      <c r="AS1300" s="169"/>
      <c r="AT1300" s="169"/>
      <c r="AU1300" s="169"/>
      <c r="AV1300" s="169"/>
      <c r="AW1300" s="169"/>
    </row>
    <row r="1301" spans="2:49" s="306" customFormat="1" ht="7.5" hidden="1" customHeight="1" outlineLevel="1">
      <c r="B1301" s="162" t="s">
        <v>849</v>
      </c>
      <c r="C1301" s="117" t="s">
        <v>850</v>
      </c>
      <c r="D1301" s="117"/>
      <c r="E1301" s="118" t="s">
        <v>851</v>
      </c>
      <c r="F1301" s="119">
        <v>43070</v>
      </c>
      <c r="G1301" s="120" t="s">
        <v>44</v>
      </c>
      <c r="H1301" s="121"/>
      <c r="I1301" s="123">
        <v>195</v>
      </c>
      <c r="J1301" s="123">
        <v>240</v>
      </c>
      <c r="K1301" s="263"/>
      <c r="L1301" s="170"/>
      <c r="M1301" s="170"/>
      <c r="N1301" s="170"/>
      <c r="O1301" s="170"/>
      <c r="P1301" s="170"/>
      <c r="Q1301" s="170"/>
      <c r="R1301" s="180"/>
      <c r="S1301" s="170"/>
      <c r="T1301" s="170"/>
      <c r="U1301" s="124"/>
      <c r="V1301" s="170"/>
      <c r="W1301" s="170"/>
      <c r="X1301" s="170"/>
      <c r="Z1301" s="170"/>
      <c r="AA1301" s="170"/>
      <c r="AB1301" s="170"/>
      <c r="AC1301" s="170"/>
      <c r="AD1301" s="170"/>
      <c r="AE1301" s="170"/>
      <c r="AF1301" s="170"/>
      <c r="AG1301" s="170"/>
      <c r="AH1301" s="170"/>
      <c r="AI1301" s="170"/>
      <c r="AJ1301" s="124"/>
      <c r="AK1301" s="170"/>
      <c r="AL1301" s="170"/>
      <c r="AM1301" s="170"/>
      <c r="AN1301" s="170"/>
      <c r="AO1301" s="170"/>
      <c r="AP1301" s="170"/>
      <c r="AQ1301" s="170"/>
      <c r="AR1301" s="170"/>
      <c r="AS1301" s="170"/>
      <c r="AT1301" s="170"/>
      <c r="AU1301" s="170"/>
      <c r="AV1301" s="170"/>
      <c r="AW1301" s="170"/>
    </row>
    <row r="1302" spans="2:49" s="306" customFormat="1" ht="7.5" hidden="1" customHeight="1" outlineLevel="1">
      <c r="B1302" s="162" t="s">
        <v>852</v>
      </c>
      <c r="C1302" s="117" t="s">
        <v>853</v>
      </c>
      <c r="D1302" s="117"/>
      <c r="E1302" s="118" t="s">
        <v>851</v>
      </c>
      <c r="F1302" s="119">
        <v>43070</v>
      </c>
      <c r="G1302" s="120" t="s">
        <v>44</v>
      </c>
      <c r="H1302" s="121"/>
      <c r="I1302" s="123">
        <v>270</v>
      </c>
      <c r="J1302" s="123">
        <v>0</v>
      </c>
      <c r="K1302" s="263"/>
      <c r="L1302" s="170"/>
      <c r="M1302" s="170"/>
      <c r="N1302" s="170"/>
      <c r="O1302" s="170"/>
      <c r="P1302" s="170"/>
      <c r="Q1302" s="170"/>
      <c r="R1302" s="180"/>
      <c r="S1302" s="170"/>
      <c r="T1302" s="170"/>
      <c r="U1302" s="124"/>
      <c r="V1302" s="170"/>
      <c r="W1302" s="170"/>
      <c r="X1302" s="170"/>
      <c r="Z1302" s="170"/>
      <c r="AA1302" s="170"/>
      <c r="AB1302" s="170"/>
      <c r="AC1302" s="170"/>
      <c r="AD1302" s="170"/>
      <c r="AE1302" s="170"/>
      <c r="AF1302" s="170"/>
      <c r="AG1302" s="170"/>
      <c r="AH1302" s="170"/>
      <c r="AI1302" s="170"/>
      <c r="AJ1302" s="124"/>
      <c r="AK1302" s="170"/>
      <c r="AL1302" s="170"/>
      <c r="AM1302" s="170"/>
      <c r="AN1302" s="170"/>
      <c r="AO1302" s="170"/>
      <c r="AP1302" s="170"/>
      <c r="AQ1302" s="170"/>
      <c r="AR1302" s="170"/>
      <c r="AS1302" s="170"/>
      <c r="AT1302" s="170"/>
      <c r="AU1302" s="170"/>
      <c r="AV1302" s="170"/>
      <c r="AW1302" s="170"/>
    </row>
    <row r="1303" spans="2:49" s="306" customFormat="1" ht="7.5" hidden="1" customHeight="1" outlineLevel="1">
      <c r="B1303" s="162" t="s">
        <v>854</v>
      </c>
      <c r="C1303" s="117" t="s">
        <v>855</v>
      </c>
      <c r="D1303" s="117"/>
      <c r="E1303" s="118" t="s">
        <v>856</v>
      </c>
      <c r="F1303" s="119">
        <v>43104</v>
      </c>
      <c r="G1303" s="125" t="s">
        <v>857</v>
      </c>
      <c r="H1303" s="121"/>
      <c r="I1303" s="123">
        <v>1165</v>
      </c>
      <c r="J1303" s="123">
        <v>240</v>
      </c>
      <c r="K1303" s="263"/>
      <c r="L1303" s="170"/>
      <c r="M1303" s="170"/>
      <c r="N1303" s="170"/>
      <c r="O1303" s="170"/>
      <c r="P1303" s="170"/>
      <c r="Q1303" s="170"/>
      <c r="R1303" s="180"/>
      <c r="S1303" s="170"/>
      <c r="T1303" s="170"/>
      <c r="U1303" s="124"/>
      <c r="V1303" s="170"/>
      <c r="W1303" s="170"/>
      <c r="X1303" s="170"/>
      <c r="Z1303" s="170"/>
      <c r="AA1303" s="170"/>
      <c r="AB1303" s="170"/>
      <c r="AC1303" s="170"/>
      <c r="AD1303" s="170"/>
      <c r="AE1303" s="170"/>
      <c r="AF1303" s="170"/>
      <c r="AG1303" s="170"/>
      <c r="AH1303" s="170"/>
      <c r="AI1303" s="170"/>
      <c r="AJ1303" s="124"/>
      <c r="AK1303" s="170"/>
      <c r="AL1303" s="170"/>
      <c r="AM1303" s="170"/>
      <c r="AN1303" s="170"/>
      <c r="AO1303" s="170"/>
      <c r="AP1303" s="170"/>
      <c r="AQ1303" s="170"/>
      <c r="AR1303" s="170"/>
      <c r="AS1303" s="170"/>
      <c r="AT1303" s="170"/>
      <c r="AU1303" s="170"/>
      <c r="AV1303" s="170"/>
      <c r="AW1303" s="170"/>
    </row>
    <row r="1304" spans="2:49" s="306" customFormat="1" ht="7.5" hidden="1" customHeight="1" outlineLevel="1">
      <c r="B1304" s="162" t="s">
        <v>858</v>
      </c>
      <c r="C1304" s="117" t="s">
        <v>859</v>
      </c>
      <c r="D1304" s="117"/>
      <c r="E1304" s="118" t="s">
        <v>860</v>
      </c>
      <c r="F1304" s="119">
        <v>43070</v>
      </c>
      <c r="G1304" s="120" t="s">
        <v>53</v>
      </c>
      <c r="H1304" s="121"/>
      <c r="I1304" s="123">
        <v>320</v>
      </c>
      <c r="J1304" s="123">
        <v>130</v>
      </c>
      <c r="K1304" s="263"/>
      <c r="L1304" s="170"/>
      <c r="M1304" s="170"/>
      <c r="N1304" s="170"/>
      <c r="O1304" s="170"/>
      <c r="P1304" s="170"/>
      <c r="Q1304" s="170"/>
      <c r="R1304" s="180"/>
      <c r="S1304" s="170"/>
      <c r="T1304" s="170"/>
      <c r="U1304" s="124"/>
      <c r="V1304" s="170"/>
      <c r="W1304" s="170"/>
      <c r="X1304" s="170"/>
      <c r="Z1304" s="170"/>
      <c r="AA1304" s="170"/>
      <c r="AB1304" s="170"/>
      <c r="AC1304" s="170"/>
      <c r="AD1304" s="170"/>
      <c r="AE1304" s="170"/>
      <c r="AF1304" s="170"/>
      <c r="AG1304" s="170"/>
      <c r="AH1304" s="170"/>
      <c r="AI1304" s="170"/>
      <c r="AJ1304" s="124"/>
      <c r="AK1304" s="170"/>
      <c r="AL1304" s="170"/>
      <c r="AM1304" s="170"/>
      <c r="AN1304" s="170"/>
      <c r="AO1304" s="170"/>
      <c r="AP1304" s="170"/>
      <c r="AQ1304" s="170"/>
      <c r="AR1304" s="170"/>
      <c r="AS1304" s="170"/>
      <c r="AT1304" s="170"/>
      <c r="AU1304" s="170"/>
      <c r="AV1304" s="170"/>
      <c r="AW1304" s="170"/>
    </row>
    <row r="1305" spans="2:49" s="306" customFormat="1" ht="7.5" hidden="1" customHeight="1" outlineLevel="1">
      <c r="B1305" s="162" t="s">
        <v>861</v>
      </c>
      <c r="C1305" s="117" t="s">
        <v>862</v>
      </c>
      <c r="D1305" s="117"/>
      <c r="E1305" s="118" t="s">
        <v>863</v>
      </c>
      <c r="F1305" s="119">
        <v>43070</v>
      </c>
      <c r="G1305" s="120" t="s">
        <v>53</v>
      </c>
      <c r="H1305" s="121"/>
      <c r="I1305" s="123">
        <v>350</v>
      </c>
      <c r="J1305" s="123">
        <v>190</v>
      </c>
      <c r="K1305" s="263"/>
      <c r="L1305" s="170"/>
      <c r="M1305" s="170"/>
      <c r="N1305" s="170"/>
      <c r="O1305" s="170"/>
      <c r="P1305" s="170"/>
      <c r="Q1305" s="170"/>
      <c r="R1305" s="180"/>
      <c r="S1305" s="170"/>
      <c r="T1305" s="170"/>
      <c r="U1305" s="124"/>
      <c r="V1305" s="170"/>
      <c r="W1305" s="170"/>
      <c r="X1305" s="170"/>
      <c r="Z1305" s="170"/>
      <c r="AA1305" s="170"/>
      <c r="AB1305" s="170"/>
      <c r="AC1305" s="170"/>
      <c r="AD1305" s="170"/>
      <c r="AE1305" s="170"/>
      <c r="AF1305" s="170"/>
      <c r="AG1305" s="170"/>
      <c r="AH1305" s="170"/>
      <c r="AI1305" s="170"/>
      <c r="AJ1305" s="124"/>
      <c r="AK1305" s="170"/>
      <c r="AL1305" s="170"/>
      <c r="AM1305" s="170"/>
      <c r="AN1305" s="170"/>
      <c r="AO1305" s="170"/>
      <c r="AP1305" s="170"/>
      <c r="AQ1305" s="170"/>
      <c r="AR1305" s="170"/>
      <c r="AS1305" s="170"/>
      <c r="AT1305" s="170"/>
      <c r="AU1305" s="170"/>
      <c r="AV1305" s="170"/>
      <c r="AW1305" s="170"/>
    </row>
    <row r="1306" spans="2:49" s="306" customFormat="1" ht="7.5" hidden="1" customHeight="1" outlineLevel="1">
      <c r="B1306" s="162" t="s">
        <v>864</v>
      </c>
      <c r="C1306" s="117" t="s">
        <v>865</v>
      </c>
      <c r="D1306" s="117"/>
      <c r="E1306" s="118" t="s">
        <v>866</v>
      </c>
      <c r="F1306" s="119">
        <v>43070</v>
      </c>
      <c r="G1306" s="120" t="s">
        <v>44</v>
      </c>
      <c r="H1306" s="121"/>
      <c r="I1306" s="123">
        <v>800</v>
      </c>
      <c r="J1306" s="123">
        <v>6640</v>
      </c>
      <c r="K1306" s="263"/>
      <c r="L1306" s="170"/>
      <c r="M1306" s="170"/>
      <c r="N1306" s="170"/>
      <c r="O1306" s="170"/>
      <c r="P1306" s="170"/>
      <c r="Q1306" s="170"/>
      <c r="R1306" s="180"/>
      <c r="S1306" s="170"/>
      <c r="T1306" s="170"/>
      <c r="U1306" s="124"/>
      <c r="V1306" s="170"/>
      <c r="W1306" s="170"/>
      <c r="X1306" s="170"/>
      <c r="Z1306" s="170"/>
      <c r="AA1306" s="170"/>
      <c r="AB1306" s="170"/>
      <c r="AC1306" s="170"/>
      <c r="AD1306" s="170"/>
      <c r="AE1306" s="170"/>
      <c r="AF1306" s="170"/>
      <c r="AG1306" s="170"/>
      <c r="AH1306" s="170"/>
      <c r="AI1306" s="170"/>
      <c r="AJ1306" s="124"/>
      <c r="AK1306" s="170"/>
      <c r="AL1306" s="170"/>
      <c r="AM1306" s="170"/>
      <c r="AN1306" s="170"/>
      <c r="AO1306" s="170"/>
      <c r="AP1306" s="170"/>
      <c r="AQ1306" s="170"/>
      <c r="AR1306" s="170"/>
      <c r="AS1306" s="170"/>
      <c r="AT1306" s="170"/>
      <c r="AU1306" s="170"/>
      <c r="AV1306" s="170"/>
      <c r="AW1306" s="170"/>
    </row>
    <row r="1307" spans="2:49" s="306" customFormat="1" ht="7.5" hidden="1" customHeight="1" outlineLevel="1">
      <c r="B1307" s="162" t="s">
        <v>867</v>
      </c>
      <c r="C1307" s="117" t="s">
        <v>868</v>
      </c>
      <c r="D1307" s="117"/>
      <c r="E1307" s="118" t="s">
        <v>156</v>
      </c>
      <c r="F1307" s="119">
        <v>43070</v>
      </c>
      <c r="G1307" s="120" t="s">
        <v>44</v>
      </c>
      <c r="H1307" s="121"/>
      <c r="I1307" s="123">
        <v>610</v>
      </c>
      <c r="J1307" s="123">
        <v>430</v>
      </c>
      <c r="K1307" s="263"/>
      <c r="L1307" s="170"/>
      <c r="M1307" s="170"/>
      <c r="N1307" s="170"/>
      <c r="O1307" s="170"/>
      <c r="P1307" s="170"/>
      <c r="Q1307" s="170"/>
      <c r="R1307" s="180"/>
      <c r="S1307" s="170"/>
      <c r="T1307" s="170"/>
      <c r="U1307" s="124"/>
      <c r="V1307" s="170"/>
      <c r="W1307" s="170"/>
      <c r="X1307" s="170"/>
      <c r="Z1307" s="170"/>
      <c r="AA1307" s="170"/>
      <c r="AB1307" s="170"/>
      <c r="AC1307" s="170"/>
      <c r="AD1307" s="170"/>
      <c r="AE1307" s="170"/>
      <c r="AF1307" s="170"/>
      <c r="AG1307" s="170"/>
      <c r="AH1307" s="170"/>
      <c r="AI1307" s="170"/>
      <c r="AJ1307" s="124"/>
      <c r="AK1307" s="170"/>
      <c r="AL1307" s="170"/>
      <c r="AM1307" s="170"/>
      <c r="AN1307" s="170"/>
      <c r="AO1307" s="170"/>
      <c r="AP1307" s="170"/>
      <c r="AQ1307" s="170"/>
      <c r="AR1307" s="170"/>
      <c r="AS1307" s="170"/>
      <c r="AT1307" s="170"/>
      <c r="AU1307" s="170"/>
      <c r="AV1307" s="170"/>
      <c r="AW1307" s="170"/>
    </row>
    <row r="1308" spans="2:49" s="306" customFormat="1" ht="7.5" hidden="1" customHeight="1" outlineLevel="1">
      <c r="B1308" s="162" t="s">
        <v>869</v>
      </c>
      <c r="C1308" s="117" t="s">
        <v>870</v>
      </c>
      <c r="D1308" s="117"/>
      <c r="E1308" s="118" t="s">
        <v>2555</v>
      </c>
      <c r="F1308" s="119">
        <v>43622</v>
      </c>
      <c r="G1308" s="120" t="s">
        <v>53</v>
      </c>
      <c r="H1308" s="121"/>
      <c r="I1308" s="123">
        <v>730</v>
      </c>
      <c r="J1308" s="123">
        <v>810</v>
      </c>
      <c r="K1308" s="263"/>
      <c r="L1308" s="170"/>
      <c r="M1308" s="170"/>
      <c r="N1308" s="170"/>
      <c r="O1308" s="170"/>
      <c r="P1308" s="170"/>
      <c r="Q1308" s="170"/>
      <c r="R1308" s="180"/>
      <c r="S1308" s="170"/>
      <c r="T1308" s="170"/>
      <c r="U1308" s="124"/>
      <c r="V1308" s="170"/>
      <c r="W1308" s="170"/>
      <c r="X1308" s="170"/>
      <c r="Z1308" s="170"/>
      <c r="AA1308" s="170"/>
      <c r="AB1308" s="170"/>
      <c r="AC1308" s="170"/>
      <c r="AD1308" s="170"/>
      <c r="AE1308" s="170"/>
      <c r="AF1308" s="170"/>
      <c r="AG1308" s="170"/>
      <c r="AH1308" s="170"/>
      <c r="AI1308" s="170"/>
      <c r="AJ1308" s="124"/>
      <c r="AK1308" s="170"/>
      <c r="AL1308" s="170"/>
      <c r="AM1308" s="170"/>
      <c r="AN1308" s="170"/>
      <c r="AO1308" s="170"/>
      <c r="AP1308" s="170"/>
      <c r="AQ1308" s="170"/>
      <c r="AR1308" s="170"/>
      <c r="AS1308" s="170"/>
      <c r="AT1308" s="170"/>
      <c r="AU1308" s="170"/>
      <c r="AV1308" s="170"/>
      <c r="AW1308" s="170"/>
    </row>
    <row r="1309" spans="2:49" s="306" customFormat="1" ht="7.5" hidden="1" customHeight="1" outlineLevel="1">
      <c r="B1309" s="162" t="s">
        <v>871</v>
      </c>
      <c r="C1309" s="117" t="s">
        <v>872</v>
      </c>
      <c r="D1309" s="117"/>
      <c r="E1309" s="118" t="s">
        <v>2556</v>
      </c>
      <c r="F1309" s="119">
        <v>43622</v>
      </c>
      <c r="G1309" s="120" t="s">
        <v>53</v>
      </c>
      <c r="H1309" s="121"/>
      <c r="I1309" s="123">
        <v>570</v>
      </c>
      <c r="J1309" s="123">
        <v>180</v>
      </c>
      <c r="K1309" s="263"/>
      <c r="L1309" s="170"/>
      <c r="M1309" s="170"/>
      <c r="N1309" s="170"/>
      <c r="O1309" s="170"/>
      <c r="P1309" s="170"/>
      <c r="Q1309" s="170"/>
      <c r="R1309" s="180"/>
      <c r="S1309" s="170"/>
      <c r="T1309" s="170"/>
      <c r="U1309" s="124"/>
      <c r="V1309" s="170"/>
      <c r="W1309" s="170"/>
      <c r="X1309" s="170"/>
      <c r="Z1309" s="170"/>
      <c r="AA1309" s="170"/>
      <c r="AB1309" s="170"/>
      <c r="AC1309" s="170"/>
      <c r="AD1309" s="170"/>
      <c r="AE1309" s="170"/>
      <c r="AF1309" s="170"/>
      <c r="AG1309" s="170"/>
      <c r="AH1309" s="170"/>
      <c r="AI1309" s="170"/>
      <c r="AJ1309" s="124"/>
      <c r="AK1309" s="170"/>
      <c r="AL1309" s="170"/>
      <c r="AM1309" s="170"/>
      <c r="AN1309" s="170"/>
      <c r="AO1309" s="170"/>
      <c r="AP1309" s="170"/>
      <c r="AQ1309" s="170"/>
      <c r="AR1309" s="170"/>
      <c r="AS1309" s="170"/>
      <c r="AT1309" s="170"/>
      <c r="AU1309" s="170"/>
      <c r="AV1309" s="170"/>
      <c r="AW1309" s="170"/>
    </row>
    <row r="1310" spans="2:49" s="306" customFormat="1" ht="7.5" hidden="1" customHeight="1" outlineLevel="1">
      <c r="B1310" s="162" t="s">
        <v>873</v>
      </c>
      <c r="C1310" s="117" t="s">
        <v>874</v>
      </c>
      <c r="D1310" s="117"/>
      <c r="E1310" s="118" t="s">
        <v>985</v>
      </c>
      <c r="F1310" s="119">
        <v>43521</v>
      </c>
      <c r="G1310" s="120" t="s">
        <v>44</v>
      </c>
      <c r="H1310" s="121"/>
      <c r="I1310" s="123">
        <v>1650</v>
      </c>
      <c r="J1310" s="123">
        <v>3060</v>
      </c>
      <c r="K1310" s="263"/>
      <c r="L1310" s="170"/>
      <c r="M1310" s="170"/>
      <c r="N1310" s="170"/>
      <c r="O1310" s="170"/>
      <c r="P1310" s="170"/>
      <c r="Q1310" s="170"/>
      <c r="R1310" s="180"/>
      <c r="S1310" s="170"/>
      <c r="T1310" s="170"/>
      <c r="U1310" s="124"/>
      <c r="V1310" s="170"/>
      <c r="W1310" s="170"/>
      <c r="X1310" s="170"/>
      <c r="Z1310" s="170"/>
      <c r="AA1310" s="170"/>
      <c r="AB1310" s="170"/>
      <c r="AC1310" s="170"/>
      <c r="AD1310" s="170"/>
      <c r="AE1310" s="170"/>
      <c r="AF1310" s="170"/>
      <c r="AG1310" s="170"/>
      <c r="AH1310" s="170"/>
      <c r="AI1310" s="170"/>
      <c r="AJ1310" s="124"/>
      <c r="AK1310" s="170"/>
      <c r="AL1310" s="170"/>
      <c r="AM1310" s="170"/>
      <c r="AN1310" s="170"/>
      <c r="AO1310" s="170"/>
      <c r="AP1310" s="170"/>
      <c r="AQ1310" s="170"/>
      <c r="AR1310" s="170"/>
      <c r="AS1310" s="170"/>
      <c r="AT1310" s="170"/>
      <c r="AU1310" s="170"/>
      <c r="AV1310" s="170"/>
      <c r="AW1310" s="170"/>
    </row>
    <row r="1311" spans="2:49" s="306" customFormat="1" ht="7.5" hidden="1" customHeight="1" outlineLevel="1">
      <c r="B1311" s="162" t="s">
        <v>875</v>
      </c>
      <c r="C1311" s="117" t="s">
        <v>876</v>
      </c>
      <c r="D1311" s="117"/>
      <c r="E1311" s="118" t="s">
        <v>986</v>
      </c>
      <c r="F1311" s="119">
        <v>43340</v>
      </c>
      <c r="G1311" s="120" t="s">
        <v>877</v>
      </c>
      <c r="H1311" s="121"/>
      <c r="I1311" s="123">
        <v>1535</v>
      </c>
      <c r="J1311" s="123">
        <v>330</v>
      </c>
      <c r="K1311" s="263"/>
      <c r="L1311" s="170"/>
      <c r="M1311" s="170"/>
      <c r="N1311" s="170"/>
      <c r="O1311" s="170"/>
      <c r="P1311" s="170"/>
      <c r="Q1311" s="170"/>
      <c r="R1311" s="180"/>
      <c r="S1311" s="170"/>
      <c r="T1311" s="170"/>
      <c r="U1311" s="124"/>
      <c r="V1311" s="170"/>
      <c r="W1311" s="170"/>
      <c r="X1311" s="170"/>
      <c r="Z1311" s="170"/>
      <c r="AA1311" s="170"/>
      <c r="AB1311" s="170"/>
      <c r="AC1311" s="170"/>
      <c r="AD1311" s="170"/>
      <c r="AE1311" s="170"/>
      <c r="AF1311" s="170"/>
      <c r="AG1311" s="170"/>
      <c r="AH1311" s="170"/>
      <c r="AI1311" s="170"/>
      <c r="AJ1311" s="124"/>
      <c r="AK1311" s="170"/>
      <c r="AL1311" s="170"/>
      <c r="AM1311" s="170"/>
      <c r="AN1311" s="170"/>
      <c r="AO1311" s="170"/>
      <c r="AP1311" s="170"/>
      <c r="AQ1311" s="170"/>
      <c r="AR1311" s="170"/>
      <c r="AS1311" s="170"/>
      <c r="AT1311" s="170"/>
      <c r="AU1311" s="170"/>
      <c r="AV1311" s="170"/>
      <c r="AW1311" s="170"/>
    </row>
    <row r="1312" spans="2:49" s="306" customFormat="1" ht="7.5" hidden="1" customHeight="1" outlineLevel="1">
      <c r="B1312" s="162" t="s">
        <v>878</v>
      </c>
      <c r="C1312" s="117" t="s">
        <v>879</v>
      </c>
      <c r="D1312" s="117"/>
      <c r="E1312" s="118" t="s">
        <v>43</v>
      </c>
      <c r="F1312" s="119">
        <v>43070</v>
      </c>
      <c r="G1312" s="120" t="s">
        <v>53</v>
      </c>
      <c r="H1312" s="121"/>
      <c r="I1312" s="123">
        <v>270</v>
      </c>
      <c r="J1312" s="123">
        <v>360</v>
      </c>
      <c r="K1312" s="263"/>
      <c r="L1312" s="170"/>
      <c r="M1312" s="170"/>
      <c r="N1312" s="170"/>
      <c r="O1312" s="170"/>
      <c r="P1312" s="170"/>
      <c r="Q1312" s="170"/>
      <c r="R1312" s="180"/>
      <c r="S1312" s="170"/>
      <c r="T1312" s="170"/>
      <c r="U1312" s="124"/>
      <c r="V1312" s="170"/>
      <c r="W1312" s="170"/>
      <c r="X1312" s="170"/>
      <c r="Z1312" s="170"/>
      <c r="AA1312" s="170"/>
      <c r="AB1312" s="170"/>
      <c r="AC1312" s="170"/>
      <c r="AD1312" s="170"/>
      <c r="AE1312" s="170"/>
      <c r="AF1312" s="170"/>
      <c r="AG1312" s="170"/>
      <c r="AH1312" s="170"/>
      <c r="AI1312" s="170"/>
      <c r="AJ1312" s="124"/>
      <c r="AK1312" s="170"/>
      <c r="AL1312" s="170"/>
      <c r="AM1312" s="170"/>
      <c r="AN1312" s="170"/>
      <c r="AO1312" s="170"/>
      <c r="AP1312" s="170"/>
      <c r="AQ1312" s="170"/>
      <c r="AR1312" s="170"/>
      <c r="AS1312" s="170"/>
      <c r="AT1312" s="170"/>
      <c r="AU1312" s="170"/>
      <c r="AV1312" s="170"/>
      <c r="AW1312" s="170"/>
    </row>
    <row r="1313" spans="2:49" s="306" customFormat="1" ht="7.5" hidden="1" customHeight="1" outlineLevel="1">
      <c r="B1313" s="162" t="s">
        <v>880</v>
      </c>
      <c r="C1313" s="120" t="s">
        <v>881</v>
      </c>
      <c r="D1313" s="120"/>
      <c r="E1313" s="118" t="s">
        <v>1069</v>
      </c>
      <c r="F1313" s="119">
        <v>43622</v>
      </c>
      <c r="G1313" s="120" t="s">
        <v>53</v>
      </c>
      <c r="H1313" s="121"/>
      <c r="I1313" s="123">
        <v>740</v>
      </c>
      <c r="J1313" s="123">
        <v>720</v>
      </c>
      <c r="K1313" s="263"/>
      <c r="L1313" s="170"/>
      <c r="M1313" s="170"/>
      <c r="N1313" s="170"/>
      <c r="O1313" s="170"/>
      <c r="P1313" s="170"/>
      <c r="Q1313" s="170"/>
      <c r="R1313" s="180"/>
      <c r="S1313" s="170"/>
      <c r="T1313" s="170"/>
      <c r="U1313" s="124"/>
      <c r="V1313" s="170"/>
      <c r="W1313" s="170"/>
      <c r="X1313" s="170"/>
      <c r="Z1313" s="170"/>
      <c r="AA1313" s="170"/>
      <c r="AB1313" s="170"/>
      <c r="AC1313" s="170"/>
      <c r="AD1313" s="170"/>
      <c r="AE1313" s="170"/>
      <c r="AF1313" s="170"/>
      <c r="AG1313" s="170"/>
      <c r="AH1313" s="170"/>
      <c r="AI1313" s="170"/>
      <c r="AJ1313" s="124"/>
      <c r="AK1313" s="170"/>
      <c r="AL1313" s="170"/>
      <c r="AM1313" s="170"/>
      <c r="AN1313" s="170"/>
      <c r="AO1313" s="170"/>
      <c r="AP1313" s="170"/>
      <c r="AQ1313" s="170"/>
      <c r="AR1313" s="170"/>
      <c r="AS1313" s="170"/>
      <c r="AT1313" s="170"/>
      <c r="AU1313" s="170"/>
      <c r="AV1313" s="170"/>
      <c r="AW1313" s="170"/>
    </row>
    <row r="1314" spans="2:49" s="306" customFormat="1" ht="7.5" hidden="1" customHeight="1" outlineLevel="1">
      <c r="B1314" s="162" t="s">
        <v>882</v>
      </c>
      <c r="C1314" s="120" t="s">
        <v>883</v>
      </c>
      <c r="D1314" s="120"/>
      <c r="E1314" s="126" t="s">
        <v>50</v>
      </c>
      <c r="F1314" s="119">
        <v>43070</v>
      </c>
      <c r="G1314" s="120" t="s">
        <v>53</v>
      </c>
      <c r="H1314" s="121"/>
      <c r="I1314" s="123">
        <v>390</v>
      </c>
      <c r="J1314" s="123">
        <v>240</v>
      </c>
      <c r="K1314" s="263"/>
      <c r="L1314" s="170"/>
      <c r="M1314" s="170"/>
      <c r="N1314" s="170"/>
      <c r="O1314" s="170"/>
      <c r="P1314" s="170"/>
      <c r="Q1314" s="170"/>
      <c r="R1314" s="180"/>
      <c r="S1314" s="170"/>
      <c r="T1314" s="170"/>
      <c r="U1314" s="124"/>
      <c r="V1314" s="170"/>
      <c r="W1314" s="170"/>
      <c r="X1314" s="170"/>
      <c r="Z1314" s="170"/>
      <c r="AA1314" s="170"/>
      <c r="AB1314" s="170"/>
      <c r="AC1314" s="170"/>
      <c r="AD1314" s="170"/>
      <c r="AE1314" s="170"/>
      <c r="AF1314" s="170"/>
      <c r="AG1314" s="170"/>
      <c r="AH1314" s="170"/>
      <c r="AI1314" s="170"/>
      <c r="AJ1314" s="124"/>
      <c r="AK1314" s="170"/>
      <c r="AL1314" s="170"/>
      <c r="AM1314" s="170"/>
      <c r="AN1314" s="170"/>
      <c r="AO1314" s="170"/>
      <c r="AP1314" s="170"/>
      <c r="AQ1314" s="170"/>
      <c r="AR1314" s="170"/>
      <c r="AS1314" s="170"/>
      <c r="AT1314" s="170"/>
      <c r="AU1314" s="170"/>
      <c r="AV1314" s="170"/>
      <c r="AW1314" s="170"/>
    </row>
    <row r="1315" spans="2:49" s="306" customFormat="1" ht="7.5" hidden="1" customHeight="1" outlineLevel="1">
      <c r="B1315" s="162" t="s">
        <v>884</v>
      </c>
      <c r="C1315" s="117" t="s">
        <v>885</v>
      </c>
      <c r="D1315" s="117"/>
      <c r="E1315" s="118" t="s">
        <v>50</v>
      </c>
      <c r="F1315" s="119">
        <v>43070</v>
      </c>
      <c r="G1315" s="127" t="s">
        <v>53</v>
      </c>
      <c r="H1315" s="121"/>
      <c r="I1315" s="123">
        <v>690</v>
      </c>
      <c r="J1315" s="123">
        <v>180</v>
      </c>
      <c r="K1315" s="263"/>
      <c r="L1315" s="170"/>
      <c r="M1315" s="170"/>
      <c r="N1315" s="170"/>
      <c r="O1315" s="170"/>
      <c r="P1315" s="170"/>
      <c r="Q1315" s="170"/>
      <c r="R1315" s="180"/>
      <c r="S1315" s="170"/>
      <c r="T1315" s="170"/>
      <c r="U1315" s="124"/>
      <c r="V1315" s="170"/>
      <c r="W1315" s="170"/>
      <c r="X1315" s="170"/>
      <c r="Z1315" s="170"/>
      <c r="AA1315" s="170"/>
      <c r="AB1315" s="170"/>
      <c r="AC1315" s="170"/>
      <c r="AD1315" s="170"/>
      <c r="AE1315" s="170"/>
      <c r="AF1315" s="170"/>
      <c r="AG1315" s="170"/>
      <c r="AH1315" s="170"/>
      <c r="AI1315" s="170"/>
      <c r="AJ1315" s="124"/>
      <c r="AK1315" s="170"/>
      <c r="AL1315" s="170"/>
      <c r="AM1315" s="170"/>
      <c r="AN1315" s="170"/>
      <c r="AO1315" s="170"/>
      <c r="AP1315" s="170"/>
      <c r="AQ1315" s="170"/>
      <c r="AR1315" s="170"/>
      <c r="AS1315" s="170"/>
      <c r="AT1315" s="170"/>
      <c r="AU1315" s="170"/>
      <c r="AV1315" s="170"/>
      <c r="AW1315" s="170"/>
    </row>
    <row r="1316" spans="2:49" s="306" customFormat="1" ht="7.5" hidden="1" customHeight="1" outlineLevel="1">
      <c r="B1316" s="162" t="s">
        <v>886</v>
      </c>
      <c r="C1316" s="117" t="s">
        <v>887</v>
      </c>
      <c r="D1316" s="117"/>
      <c r="E1316" s="118" t="s">
        <v>50</v>
      </c>
      <c r="F1316" s="119">
        <v>43070</v>
      </c>
      <c r="G1316" s="127" t="s">
        <v>53</v>
      </c>
      <c r="H1316" s="121"/>
      <c r="I1316" s="123">
        <v>300</v>
      </c>
      <c r="J1316" s="123">
        <v>240</v>
      </c>
      <c r="K1316" s="263"/>
      <c r="L1316" s="170"/>
      <c r="M1316" s="170"/>
      <c r="N1316" s="170"/>
      <c r="O1316" s="170"/>
      <c r="P1316" s="170"/>
      <c r="Q1316" s="170"/>
      <c r="R1316" s="180"/>
      <c r="S1316" s="170"/>
      <c r="T1316" s="170"/>
      <c r="U1316" s="124"/>
      <c r="V1316" s="170"/>
      <c r="W1316" s="170"/>
      <c r="X1316" s="170"/>
      <c r="Z1316" s="170"/>
      <c r="AA1316" s="170"/>
      <c r="AB1316" s="170"/>
      <c r="AC1316" s="170"/>
      <c r="AD1316" s="170"/>
      <c r="AE1316" s="170"/>
      <c r="AF1316" s="170"/>
      <c r="AG1316" s="170"/>
      <c r="AH1316" s="170"/>
      <c r="AI1316" s="170"/>
      <c r="AJ1316" s="124"/>
      <c r="AK1316" s="170"/>
      <c r="AL1316" s="170"/>
      <c r="AM1316" s="170"/>
      <c r="AN1316" s="170"/>
      <c r="AO1316" s="170"/>
      <c r="AP1316" s="170"/>
      <c r="AQ1316" s="170"/>
      <c r="AR1316" s="170"/>
      <c r="AS1316" s="170"/>
      <c r="AT1316" s="170"/>
      <c r="AU1316" s="170"/>
      <c r="AV1316" s="170"/>
      <c r="AW1316" s="170"/>
    </row>
    <row r="1317" spans="2:49" s="306" customFormat="1" ht="7.5" hidden="1" customHeight="1" outlineLevel="1">
      <c r="B1317" s="162" t="s">
        <v>987</v>
      </c>
      <c r="C1317" s="117" t="s">
        <v>2557</v>
      </c>
      <c r="D1317" s="117"/>
      <c r="E1317" s="118" t="s">
        <v>989</v>
      </c>
      <c r="F1317" s="119">
        <v>43279</v>
      </c>
      <c r="G1317" s="127"/>
      <c r="H1317" s="121"/>
      <c r="I1317" s="123"/>
      <c r="J1317" s="123"/>
      <c r="K1317" s="263"/>
      <c r="L1317" s="170"/>
      <c r="M1317" s="170"/>
      <c r="N1317" s="170"/>
      <c r="O1317" s="170"/>
      <c r="P1317" s="170"/>
      <c r="Q1317" s="170"/>
      <c r="R1317" s="180"/>
      <c r="S1317" s="170"/>
      <c r="T1317" s="170"/>
      <c r="U1317" s="124"/>
      <c r="V1317" s="170"/>
      <c r="W1317" s="170"/>
      <c r="X1317" s="170"/>
      <c r="Z1317" s="170"/>
      <c r="AA1317" s="170"/>
      <c r="AB1317" s="170"/>
      <c r="AC1317" s="170"/>
      <c r="AD1317" s="170"/>
      <c r="AE1317" s="170"/>
      <c r="AF1317" s="170"/>
      <c r="AG1317" s="170"/>
      <c r="AH1317" s="170"/>
      <c r="AI1317" s="170"/>
      <c r="AJ1317" s="124"/>
      <c r="AK1317" s="170"/>
      <c r="AL1317" s="170"/>
      <c r="AM1317" s="170"/>
      <c r="AN1317" s="170"/>
      <c r="AO1317" s="170"/>
      <c r="AP1317" s="170"/>
      <c r="AQ1317" s="170"/>
      <c r="AR1317" s="170"/>
      <c r="AS1317" s="170"/>
      <c r="AT1317" s="170"/>
      <c r="AU1317" s="170"/>
      <c r="AV1317" s="170"/>
      <c r="AW1317" s="170"/>
    </row>
    <row r="1318" spans="2:49" s="306" customFormat="1" ht="7.5" hidden="1" customHeight="1" outlineLevel="1">
      <c r="B1318" s="162" t="s">
        <v>990</v>
      </c>
      <c r="C1318" s="117" t="s">
        <v>2558</v>
      </c>
      <c r="D1318" s="117"/>
      <c r="E1318" s="118" t="s">
        <v>998</v>
      </c>
      <c r="F1318" s="119">
        <v>43334</v>
      </c>
      <c r="G1318" s="127"/>
      <c r="H1318" s="121"/>
      <c r="I1318" s="123"/>
      <c r="J1318" s="123"/>
      <c r="K1318" s="263"/>
      <c r="L1318" s="170"/>
      <c r="M1318" s="170"/>
      <c r="N1318" s="170"/>
      <c r="O1318" s="170"/>
      <c r="P1318" s="170"/>
      <c r="Q1318" s="170"/>
      <c r="R1318" s="180"/>
      <c r="S1318" s="170"/>
      <c r="T1318" s="170"/>
      <c r="U1318" s="124"/>
      <c r="V1318" s="170"/>
      <c r="W1318" s="170"/>
      <c r="X1318" s="170"/>
      <c r="Z1318" s="170"/>
      <c r="AA1318" s="170"/>
      <c r="AB1318" s="170"/>
      <c r="AC1318" s="170"/>
      <c r="AD1318" s="170"/>
      <c r="AE1318" s="170"/>
      <c r="AF1318" s="170"/>
      <c r="AG1318" s="170"/>
      <c r="AH1318" s="170"/>
      <c r="AI1318" s="170"/>
      <c r="AJ1318" s="124"/>
      <c r="AK1318" s="170"/>
      <c r="AL1318" s="170"/>
      <c r="AM1318" s="170"/>
      <c r="AN1318" s="170"/>
      <c r="AO1318" s="170"/>
      <c r="AP1318" s="170"/>
      <c r="AQ1318" s="170"/>
      <c r="AR1318" s="170"/>
      <c r="AS1318" s="170"/>
      <c r="AT1318" s="170"/>
      <c r="AU1318" s="170"/>
      <c r="AV1318" s="170"/>
      <c r="AW1318" s="170"/>
    </row>
    <row r="1319" spans="2:49" s="306" customFormat="1" ht="7.5" hidden="1" customHeight="1" outlineLevel="1">
      <c r="B1319" s="162" t="s">
        <v>991</v>
      </c>
      <c r="C1319" s="117" t="s">
        <v>2559</v>
      </c>
      <c r="D1319" s="117"/>
      <c r="E1319" s="118" t="s">
        <v>989</v>
      </c>
      <c r="F1319" s="119">
        <v>43369</v>
      </c>
      <c r="G1319" s="127"/>
      <c r="H1319" s="121"/>
      <c r="I1319" s="123"/>
      <c r="J1319" s="123"/>
      <c r="K1319" s="263"/>
      <c r="L1319" s="170"/>
      <c r="M1319" s="170"/>
      <c r="N1319" s="170"/>
      <c r="O1319" s="170"/>
      <c r="P1319" s="170"/>
      <c r="Q1319" s="170"/>
      <c r="R1319" s="180"/>
      <c r="S1319" s="170"/>
      <c r="T1319" s="170"/>
      <c r="U1319" s="124"/>
      <c r="V1319" s="170"/>
      <c r="W1319" s="170"/>
      <c r="X1319" s="170"/>
      <c r="Z1319" s="170"/>
      <c r="AA1319" s="170"/>
      <c r="AB1319" s="170"/>
      <c r="AC1319" s="170"/>
      <c r="AD1319" s="170"/>
      <c r="AE1319" s="170"/>
      <c r="AF1319" s="170"/>
      <c r="AG1319" s="170"/>
      <c r="AH1319" s="170"/>
      <c r="AI1319" s="170"/>
      <c r="AJ1319" s="124"/>
      <c r="AK1319" s="170"/>
      <c r="AL1319" s="170"/>
      <c r="AM1319" s="170"/>
      <c r="AN1319" s="170"/>
      <c r="AO1319" s="170"/>
      <c r="AP1319" s="170"/>
      <c r="AQ1319" s="170"/>
      <c r="AR1319" s="170"/>
      <c r="AS1319" s="170"/>
      <c r="AT1319" s="170"/>
      <c r="AU1319" s="170"/>
      <c r="AV1319" s="170"/>
      <c r="AW1319" s="170"/>
    </row>
    <row r="1320" spans="2:49" s="306" customFormat="1" ht="7.5" hidden="1" customHeight="1" outlineLevel="1">
      <c r="B1320" s="162" t="s">
        <v>992</v>
      </c>
      <c r="C1320" s="128" t="s">
        <v>997</v>
      </c>
      <c r="D1320" s="128"/>
      <c r="E1320" s="118" t="s">
        <v>998</v>
      </c>
      <c r="F1320" s="119">
        <v>43490</v>
      </c>
      <c r="G1320" s="127" t="s">
        <v>44</v>
      </c>
      <c r="H1320" s="121"/>
      <c r="I1320" s="123">
        <v>960</v>
      </c>
      <c r="J1320" s="123">
        <v>0</v>
      </c>
      <c r="K1320" s="263"/>
      <c r="L1320" s="170"/>
      <c r="M1320" s="170"/>
      <c r="N1320" s="170"/>
      <c r="O1320" s="170"/>
      <c r="P1320" s="170"/>
      <c r="Q1320" s="170"/>
      <c r="R1320" s="180"/>
      <c r="S1320" s="170"/>
      <c r="T1320" s="170"/>
      <c r="U1320" s="124"/>
      <c r="V1320" s="170"/>
      <c r="W1320" s="170"/>
      <c r="X1320" s="170"/>
      <c r="Z1320" s="170"/>
      <c r="AA1320" s="170"/>
      <c r="AB1320" s="170"/>
      <c r="AC1320" s="170"/>
      <c r="AD1320" s="170"/>
      <c r="AE1320" s="170"/>
      <c r="AF1320" s="170"/>
      <c r="AG1320" s="170"/>
      <c r="AH1320" s="170"/>
      <c r="AI1320" s="170"/>
      <c r="AJ1320" s="124"/>
      <c r="AK1320" s="170"/>
      <c r="AL1320" s="170"/>
      <c r="AM1320" s="170"/>
      <c r="AN1320" s="170"/>
      <c r="AO1320" s="170"/>
      <c r="AP1320" s="170"/>
      <c r="AQ1320" s="170"/>
      <c r="AR1320" s="170"/>
      <c r="AS1320" s="170"/>
      <c r="AT1320" s="170"/>
      <c r="AU1320" s="170"/>
      <c r="AV1320" s="170"/>
      <c r="AW1320" s="170"/>
    </row>
    <row r="1321" spans="2:49" s="306" customFormat="1" ht="13.75" customHeight="1" collapsed="1">
      <c r="B1321" s="498" t="s">
        <v>888</v>
      </c>
      <c r="C1321" s="499"/>
      <c r="D1321" s="499"/>
      <c r="E1321" s="500"/>
      <c r="F1321" s="395" t="s">
        <v>889</v>
      </c>
      <c r="G1321" s="129"/>
      <c r="H1321" s="130"/>
      <c r="I1321" s="131"/>
      <c r="J1321" s="131"/>
      <c r="K1321" s="324"/>
      <c r="L1321" s="130"/>
      <c r="M1321" s="130"/>
      <c r="N1321" s="130"/>
      <c r="O1321" s="130"/>
      <c r="P1321" s="130"/>
      <c r="Q1321" s="130"/>
      <c r="R1321" s="132"/>
      <c r="S1321" s="130"/>
      <c r="T1321" s="134"/>
      <c r="U1321" s="132"/>
      <c r="V1321" s="130"/>
      <c r="W1321" s="130"/>
      <c r="X1321" s="134"/>
      <c r="Z1321" s="130"/>
      <c r="AA1321" s="134"/>
      <c r="AB1321" s="130"/>
      <c r="AC1321" s="134"/>
      <c r="AD1321" s="134"/>
      <c r="AE1321" s="130"/>
      <c r="AF1321" s="130"/>
      <c r="AG1321" s="134"/>
      <c r="AH1321" s="134"/>
      <c r="AI1321" s="130"/>
      <c r="AJ1321" s="132"/>
      <c r="AK1321" s="130"/>
      <c r="AL1321" s="130"/>
      <c r="AM1321" s="130"/>
      <c r="AN1321" s="130"/>
      <c r="AO1321" s="130"/>
      <c r="AP1321" s="130"/>
      <c r="AQ1321" s="130"/>
      <c r="AR1321" s="130"/>
      <c r="AS1321" s="130"/>
      <c r="AT1321" s="130"/>
      <c r="AU1321" s="134"/>
      <c r="AV1321" s="134"/>
      <c r="AW1321" s="134"/>
    </row>
    <row r="1322" spans="2:49" s="306" customFormat="1" ht="13">
      <c r="B1322" s="501"/>
      <c r="C1322" s="502"/>
      <c r="D1322" s="502"/>
      <c r="E1322" s="503"/>
      <c r="F1322" s="396"/>
      <c r="G1322" s="133"/>
      <c r="H1322" s="134"/>
      <c r="I1322" s="135"/>
      <c r="J1322" s="135"/>
      <c r="K1322" s="324"/>
      <c r="L1322" s="130"/>
      <c r="M1322" s="130"/>
      <c r="N1322" s="130"/>
      <c r="O1322" s="130"/>
      <c r="P1322" s="130"/>
      <c r="Q1322" s="130"/>
      <c r="R1322" s="132"/>
      <c r="S1322" s="130"/>
      <c r="T1322" s="134"/>
      <c r="U1322" s="132"/>
      <c r="V1322" s="130"/>
      <c r="W1322" s="130"/>
      <c r="X1322" s="134"/>
      <c r="Z1322" s="130"/>
      <c r="AA1322" s="134"/>
      <c r="AB1322" s="130"/>
      <c r="AC1322" s="134"/>
      <c r="AD1322" s="134"/>
      <c r="AE1322" s="130"/>
      <c r="AF1322" s="130"/>
      <c r="AG1322" s="134"/>
      <c r="AH1322" s="134"/>
      <c r="AI1322" s="130"/>
      <c r="AJ1322" s="132"/>
      <c r="AK1322" s="130"/>
      <c r="AL1322" s="130"/>
      <c r="AM1322" s="130"/>
      <c r="AN1322" s="130"/>
      <c r="AO1322" s="130"/>
      <c r="AP1322" s="130"/>
      <c r="AQ1322" s="130"/>
      <c r="AR1322" s="130"/>
      <c r="AS1322" s="130"/>
      <c r="AT1322" s="130"/>
      <c r="AU1322" s="134"/>
      <c r="AV1322" s="134"/>
      <c r="AW1322" s="134"/>
    </row>
    <row r="1323" spans="2:49" s="306" customFormat="1" ht="7.5" hidden="1" customHeight="1" outlineLevel="1">
      <c r="B1323" s="136" t="s">
        <v>890</v>
      </c>
      <c r="C1323" s="120" t="s">
        <v>891</v>
      </c>
      <c r="D1323" s="120"/>
      <c r="E1323" s="137" t="s">
        <v>43</v>
      </c>
      <c r="F1323" s="138">
        <v>42430</v>
      </c>
      <c r="G1323" s="139" t="s">
        <v>654</v>
      </c>
      <c r="H1323" s="140"/>
      <c r="I1323" s="123"/>
      <c r="J1323" s="123"/>
      <c r="K1323" s="263"/>
      <c r="L1323" s="170"/>
      <c r="M1323" s="170"/>
      <c r="N1323" s="170"/>
      <c r="O1323" s="170"/>
      <c r="P1323" s="170"/>
      <c r="Q1323" s="170"/>
      <c r="R1323" s="180" t="s">
        <v>20</v>
      </c>
      <c r="S1323" s="170"/>
      <c r="T1323" s="170"/>
      <c r="U1323" s="124" t="s">
        <v>20</v>
      </c>
      <c r="V1323" s="124" t="s">
        <v>20</v>
      </c>
      <c r="W1323" s="170"/>
      <c r="X1323" s="170"/>
      <c r="Z1323" s="170"/>
      <c r="AA1323" s="170"/>
      <c r="AB1323" s="170"/>
      <c r="AC1323" s="170"/>
      <c r="AD1323" s="170"/>
      <c r="AE1323" s="170"/>
      <c r="AF1323" s="170"/>
      <c r="AG1323" s="170"/>
      <c r="AH1323" s="170"/>
      <c r="AI1323" s="170"/>
      <c r="AJ1323" s="124"/>
      <c r="AK1323" s="170"/>
      <c r="AL1323" s="170"/>
      <c r="AM1323" s="170"/>
      <c r="AN1323" s="170"/>
      <c r="AO1323" s="170"/>
      <c r="AP1323" s="170"/>
      <c r="AQ1323" s="170"/>
      <c r="AR1323" s="170"/>
      <c r="AS1323" s="170"/>
      <c r="AT1323" s="170"/>
      <c r="AU1323" s="170"/>
      <c r="AV1323" s="170"/>
      <c r="AW1323" s="170"/>
    </row>
    <row r="1324" spans="2:49" s="306" customFormat="1" ht="7.5" hidden="1" customHeight="1" outlineLevel="1">
      <c r="B1324" s="136" t="s">
        <v>892</v>
      </c>
      <c r="C1324" s="120" t="s">
        <v>893</v>
      </c>
      <c r="D1324" s="120"/>
      <c r="E1324" s="137" t="s">
        <v>50</v>
      </c>
      <c r="F1324" s="138">
        <v>42230</v>
      </c>
      <c r="G1324" s="139" t="s">
        <v>654</v>
      </c>
      <c r="H1324" s="140"/>
      <c r="I1324" s="123"/>
      <c r="J1324" s="123"/>
      <c r="K1324" s="263"/>
      <c r="L1324" s="170"/>
      <c r="M1324" s="170"/>
      <c r="N1324" s="170"/>
      <c r="O1324" s="170"/>
      <c r="P1324" s="170"/>
      <c r="Q1324" s="170"/>
      <c r="R1324" s="180" t="s">
        <v>20</v>
      </c>
      <c r="S1324" s="170"/>
      <c r="T1324" s="170"/>
      <c r="U1324" s="124" t="s">
        <v>20</v>
      </c>
      <c r="V1324" s="124" t="s">
        <v>20</v>
      </c>
      <c r="W1324" s="170"/>
      <c r="X1324" s="170"/>
      <c r="Z1324" s="170"/>
      <c r="AA1324" s="170"/>
      <c r="AB1324" s="170"/>
      <c r="AC1324" s="170"/>
      <c r="AD1324" s="170"/>
      <c r="AE1324" s="170"/>
      <c r="AF1324" s="170"/>
      <c r="AG1324" s="170"/>
      <c r="AH1324" s="170"/>
      <c r="AI1324" s="170"/>
      <c r="AJ1324" s="124"/>
      <c r="AK1324" s="170"/>
      <c r="AL1324" s="170"/>
      <c r="AM1324" s="170"/>
      <c r="AN1324" s="170"/>
      <c r="AO1324" s="170"/>
      <c r="AP1324" s="170"/>
      <c r="AQ1324" s="170"/>
      <c r="AR1324" s="170"/>
      <c r="AS1324" s="170"/>
      <c r="AT1324" s="170"/>
      <c r="AU1324" s="170"/>
      <c r="AV1324" s="170"/>
      <c r="AW1324" s="170"/>
    </row>
    <row r="1325" spans="2:49" s="306" customFormat="1" ht="7.5" hidden="1" customHeight="1" outlineLevel="1">
      <c r="B1325" s="136" t="s">
        <v>894</v>
      </c>
      <c r="C1325" s="120" t="s">
        <v>895</v>
      </c>
      <c r="D1325" s="120"/>
      <c r="E1325" s="142" t="s">
        <v>39</v>
      </c>
      <c r="F1325" s="138">
        <v>42711</v>
      </c>
      <c r="G1325" s="139" t="s">
        <v>654</v>
      </c>
      <c r="H1325" s="140"/>
      <c r="I1325" s="123"/>
      <c r="J1325" s="123"/>
      <c r="K1325" s="263"/>
      <c r="L1325" s="170"/>
      <c r="M1325" s="170"/>
      <c r="N1325" s="170"/>
      <c r="O1325" s="170"/>
      <c r="P1325" s="170"/>
      <c r="Q1325" s="170"/>
      <c r="R1325" s="180" t="s">
        <v>20</v>
      </c>
      <c r="S1325" s="170"/>
      <c r="T1325" s="170"/>
      <c r="U1325" s="124" t="s">
        <v>20</v>
      </c>
      <c r="V1325" s="124" t="s">
        <v>20</v>
      </c>
      <c r="W1325" s="170"/>
      <c r="X1325" s="170"/>
      <c r="Z1325" s="170"/>
      <c r="AA1325" s="170"/>
      <c r="AB1325" s="170"/>
      <c r="AC1325" s="170"/>
      <c r="AD1325" s="170"/>
      <c r="AE1325" s="170"/>
      <c r="AF1325" s="170"/>
      <c r="AG1325" s="170"/>
      <c r="AH1325" s="170"/>
      <c r="AI1325" s="170"/>
      <c r="AJ1325" s="124"/>
      <c r="AK1325" s="170"/>
      <c r="AL1325" s="170"/>
      <c r="AM1325" s="170"/>
      <c r="AN1325" s="170"/>
      <c r="AO1325" s="170"/>
      <c r="AP1325" s="170"/>
      <c r="AQ1325" s="170"/>
      <c r="AR1325" s="170"/>
      <c r="AS1325" s="170"/>
      <c r="AT1325" s="170"/>
      <c r="AU1325" s="170"/>
      <c r="AV1325" s="170"/>
      <c r="AW1325" s="170"/>
    </row>
    <row r="1326" spans="2:49" s="306" customFormat="1" ht="7.5" hidden="1" customHeight="1" outlineLevel="1">
      <c r="B1326" s="136" t="s">
        <v>896</v>
      </c>
      <c r="C1326" s="125" t="s">
        <v>897</v>
      </c>
      <c r="D1326" s="125"/>
      <c r="E1326" s="143" t="s">
        <v>50</v>
      </c>
      <c r="F1326" s="138">
        <v>42984</v>
      </c>
      <c r="G1326" s="139" t="s">
        <v>654</v>
      </c>
      <c r="H1326" s="140"/>
      <c r="I1326" s="123"/>
      <c r="J1326" s="123"/>
      <c r="K1326" s="263"/>
      <c r="L1326" s="170"/>
      <c r="M1326" s="170"/>
      <c r="N1326" s="170"/>
      <c r="O1326" s="170"/>
      <c r="P1326" s="170"/>
      <c r="Q1326" s="170"/>
      <c r="R1326" s="180" t="s">
        <v>20</v>
      </c>
      <c r="S1326" s="170"/>
      <c r="T1326" s="170"/>
      <c r="U1326" s="124" t="s">
        <v>20</v>
      </c>
      <c r="V1326" s="124" t="s">
        <v>20</v>
      </c>
      <c r="W1326" s="170"/>
      <c r="X1326" s="170"/>
      <c r="Z1326" s="170"/>
      <c r="AA1326" s="170"/>
      <c r="AB1326" s="170"/>
      <c r="AC1326" s="170"/>
      <c r="AD1326" s="170"/>
      <c r="AE1326" s="170"/>
      <c r="AF1326" s="170"/>
      <c r="AG1326" s="170"/>
      <c r="AH1326" s="170"/>
      <c r="AI1326" s="170"/>
      <c r="AJ1326" s="124"/>
      <c r="AK1326" s="170"/>
      <c r="AL1326" s="170"/>
      <c r="AM1326" s="170"/>
      <c r="AN1326" s="170"/>
      <c r="AO1326" s="170"/>
      <c r="AP1326" s="170"/>
      <c r="AQ1326" s="170"/>
      <c r="AR1326" s="170"/>
      <c r="AS1326" s="170"/>
      <c r="AT1326" s="170"/>
      <c r="AU1326" s="170"/>
      <c r="AV1326" s="170"/>
      <c r="AW1326" s="170"/>
    </row>
    <row r="1327" spans="2:49" s="306" customFormat="1" ht="7.5" hidden="1" customHeight="1" outlineLevel="1">
      <c r="B1327" s="144" t="s">
        <v>898</v>
      </c>
      <c r="C1327" s="145" t="s">
        <v>899</v>
      </c>
      <c r="D1327" s="145"/>
      <c r="E1327" s="146" t="s">
        <v>50</v>
      </c>
      <c r="F1327" s="138">
        <v>43048</v>
      </c>
      <c r="G1327" s="139" t="s">
        <v>654</v>
      </c>
      <c r="H1327" s="140"/>
      <c r="I1327" s="123"/>
      <c r="J1327" s="123"/>
      <c r="K1327" s="263"/>
      <c r="L1327" s="170"/>
      <c r="M1327" s="170"/>
      <c r="N1327" s="170"/>
      <c r="O1327" s="170"/>
      <c r="P1327" s="170"/>
      <c r="Q1327" s="170"/>
      <c r="R1327" s="180" t="s">
        <v>20</v>
      </c>
      <c r="S1327" s="170"/>
      <c r="T1327" s="170"/>
      <c r="U1327" s="124" t="s">
        <v>20</v>
      </c>
      <c r="V1327" s="124" t="s">
        <v>20</v>
      </c>
      <c r="W1327" s="170"/>
      <c r="X1327" s="170"/>
      <c r="Z1327" s="170"/>
      <c r="AA1327" s="170"/>
      <c r="AB1327" s="170"/>
      <c r="AC1327" s="170"/>
      <c r="AD1327" s="170"/>
      <c r="AE1327" s="170"/>
      <c r="AF1327" s="170"/>
      <c r="AG1327" s="170"/>
      <c r="AH1327" s="170"/>
      <c r="AI1327" s="170"/>
      <c r="AJ1327" s="124"/>
      <c r="AK1327" s="170"/>
      <c r="AL1327" s="170"/>
      <c r="AM1327" s="170"/>
      <c r="AN1327" s="170"/>
      <c r="AO1327" s="170"/>
      <c r="AP1327" s="170"/>
      <c r="AQ1327" s="170"/>
      <c r="AR1327" s="170"/>
      <c r="AS1327" s="170"/>
      <c r="AT1327" s="170"/>
      <c r="AU1327" s="170"/>
      <c r="AV1327" s="170"/>
      <c r="AW1327" s="170"/>
    </row>
    <row r="1328" spans="2:49" s="306" customFormat="1" ht="7.5" hidden="1" customHeight="1" outlineLevel="1">
      <c r="B1328" s="144" t="s">
        <v>900</v>
      </c>
      <c r="C1328" s="145" t="s">
        <v>901</v>
      </c>
      <c r="D1328" s="145"/>
      <c r="E1328" s="146" t="s">
        <v>39</v>
      </c>
      <c r="F1328" s="138">
        <v>43048</v>
      </c>
      <c r="G1328" s="139" t="s">
        <v>654</v>
      </c>
      <c r="H1328" s="140"/>
      <c r="I1328" s="123"/>
      <c r="J1328" s="123"/>
      <c r="K1328" s="263"/>
      <c r="L1328" s="170"/>
      <c r="M1328" s="170"/>
      <c r="N1328" s="170"/>
      <c r="O1328" s="170"/>
      <c r="P1328" s="170"/>
      <c r="Q1328" s="170"/>
      <c r="R1328" s="180" t="s">
        <v>20</v>
      </c>
      <c r="S1328" s="170"/>
      <c r="T1328" s="170"/>
      <c r="U1328" s="124" t="s">
        <v>20</v>
      </c>
      <c r="V1328" s="124" t="s">
        <v>20</v>
      </c>
      <c r="W1328" s="170"/>
      <c r="X1328" s="170"/>
      <c r="Z1328" s="170"/>
      <c r="AA1328" s="170"/>
      <c r="AB1328" s="170"/>
      <c r="AC1328" s="170"/>
      <c r="AD1328" s="170"/>
      <c r="AE1328" s="170"/>
      <c r="AF1328" s="170"/>
      <c r="AG1328" s="170"/>
      <c r="AH1328" s="170"/>
      <c r="AI1328" s="170"/>
      <c r="AJ1328" s="124"/>
      <c r="AK1328" s="170"/>
      <c r="AL1328" s="170"/>
      <c r="AM1328" s="170"/>
      <c r="AN1328" s="170"/>
      <c r="AO1328" s="170"/>
      <c r="AP1328" s="170"/>
      <c r="AQ1328" s="170"/>
      <c r="AR1328" s="170"/>
      <c r="AS1328" s="170"/>
      <c r="AT1328" s="170"/>
      <c r="AU1328" s="170"/>
      <c r="AV1328" s="170"/>
      <c r="AW1328" s="170"/>
    </row>
    <row r="1329" spans="2:49" s="306" customFormat="1" ht="7.5" hidden="1" customHeight="1" outlineLevel="1">
      <c r="B1329" s="144" t="s">
        <v>902</v>
      </c>
      <c r="C1329" s="145" t="s">
        <v>903</v>
      </c>
      <c r="D1329" s="145"/>
      <c r="E1329" s="146" t="s">
        <v>50</v>
      </c>
      <c r="F1329" s="138">
        <v>43048</v>
      </c>
      <c r="G1329" s="139" t="s">
        <v>654</v>
      </c>
      <c r="H1329" s="140"/>
      <c r="I1329" s="123"/>
      <c r="J1329" s="123"/>
      <c r="K1329" s="263"/>
      <c r="L1329" s="170"/>
      <c r="M1329" s="170"/>
      <c r="N1329" s="170"/>
      <c r="O1329" s="170"/>
      <c r="P1329" s="170"/>
      <c r="Q1329" s="170"/>
      <c r="R1329" s="180" t="s">
        <v>20</v>
      </c>
      <c r="S1329" s="170"/>
      <c r="T1329" s="170"/>
      <c r="U1329" s="124" t="s">
        <v>20</v>
      </c>
      <c r="V1329" s="124" t="s">
        <v>20</v>
      </c>
      <c r="W1329" s="170"/>
      <c r="X1329" s="170"/>
      <c r="Z1329" s="170"/>
      <c r="AA1329" s="170"/>
      <c r="AB1329" s="170"/>
      <c r="AC1329" s="170"/>
      <c r="AD1329" s="170"/>
      <c r="AE1329" s="170"/>
      <c r="AF1329" s="170"/>
      <c r="AG1329" s="170"/>
      <c r="AH1329" s="170"/>
      <c r="AI1329" s="170"/>
      <c r="AJ1329" s="124"/>
      <c r="AK1329" s="170"/>
      <c r="AL1329" s="170"/>
      <c r="AM1329" s="170"/>
      <c r="AN1329" s="170"/>
      <c r="AO1329" s="170"/>
      <c r="AP1329" s="170"/>
      <c r="AQ1329" s="170"/>
      <c r="AR1329" s="170"/>
      <c r="AS1329" s="170"/>
      <c r="AT1329" s="170"/>
      <c r="AU1329" s="170"/>
      <c r="AV1329" s="170"/>
      <c r="AW1329" s="170"/>
    </row>
    <row r="1330" spans="2:49" s="306" customFormat="1" ht="7.5" hidden="1" customHeight="1" outlineLevel="1">
      <c r="B1330" s="144" t="s">
        <v>904</v>
      </c>
      <c r="C1330" s="145" t="s">
        <v>905</v>
      </c>
      <c r="D1330" s="145"/>
      <c r="E1330" s="146" t="s">
        <v>43</v>
      </c>
      <c r="F1330" s="138">
        <v>43048</v>
      </c>
      <c r="G1330" s="139" t="s">
        <v>654</v>
      </c>
      <c r="H1330" s="140"/>
      <c r="I1330" s="123"/>
      <c r="J1330" s="123"/>
      <c r="K1330" s="263"/>
      <c r="L1330" s="170"/>
      <c r="M1330" s="170"/>
      <c r="N1330" s="170"/>
      <c r="O1330" s="170"/>
      <c r="P1330" s="170"/>
      <c r="Q1330" s="170"/>
      <c r="R1330" s="180" t="s">
        <v>20</v>
      </c>
      <c r="S1330" s="170"/>
      <c r="T1330" s="170"/>
      <c r="U1330" s="124" t="s">
        <v>20</v>
      </c>
      <c r="V1330" s="124" t="s">
        <v>20</v>
      </c>
      <c r="W1330" s="170"/>
      <c r="X1330" s="170"/>
      <c r="Z1330" s="170"/>
      <c r="AA1330" s="170"/>
      <c r="AB1330" s="170"/>
      <c r="AC1330" s="170"/>
      <c r="AD1330" s="170"/>
      <c r="AE1330" s="170"/>
      <c r="AF1330" s="170"/>
      <c r="AG1330" s="170"/>
      <c r="AH1330" s="170"/>
      <c r="AI1330" s="170"/>
      <c r="AJ1330" s="124"/>
      <c r="AK1330" s="170"/>
      <c r="AL1330" s="170"/>
      <c r="AM1330" s="170"/>
      <c r="AN1330" s="170"/>
      <c r="AO1330" s="170"/>
      <c r="AP1330" s="170"/>
      <c r="AQ1330" s="170"/>
      <c r="AR1330" s="170"/>
      <c r="AS1330" s="170"/>
      <c r="AT1330" s="170"/>
      <c r="AU1330" s="170"/>
      <c r="AV1330" s="170"/>
      <c r="AW1330" s="170"/>
    </row>
    <row r="1331" spans="2:49" s="306" customFormat="1" ht="7.5" hidden="1" customHeight="1" outlineLevel="1">
      <c r="B1331" s="144" t="s">
        <v>906</v>
      </c>
      <c r="C1331" s="145" t="s">
        <v>907</v>
      </c>
      <c r="D1331" s="145"/>
      <c r="E1331" s="146" t="s">
        <v>50</v>
      </c>
      <c r="F1331" s="138">
        <v>43048</v>
      </c>
      <c r="G1331" s="139" t="s">
        <v>654</v>
      </c>
      <c r="H1331" s="140"/>
      <c r="I1331" s="123"/>
      <c r="J1331" s="123"/>
      <c r="K1331" s="263"/>
      <c r="L1331" s="170"/>
      <c r="M1331" s="170"/>
      <c r="N1331" s="170"/>
      <c r="O1331" s="170"/>
      <c r="P1331" s="170"/>
      <c r="Q1331" s="170"/>
      <c r="R1331" s="180" t="s">
        <v>20</v>
      </c>
      <c r="S1331" s="170"/>
      <c r="T1331" s="170"/>
      <c r="U1331" s="124" t="s">
        <v>20</v>
      </c>
      <c r="V1331" s="124" t="s">
        <v>20</v>
      </c>
      <c r="W1331" s="170"/>
      <c r="X1331" s="170"/>
      <c r="Z1331" s="170"/>
      <c r="AA1331" s="170"/>
      <c r="AB1331" s="170"/>
      <c r="AC1331" s="170"/>
      <c r="AD1331" s="170"/>
      <c r="AE1331" s="170"/>
      <c r="AF1331" s="170"/>
      <c r="AG1331" s="170"/>
      <c r="AH1331" s="170"/>
      <c r="AI1331" s="170"/>
      <c r="AJ1331" s="124"/>
      <c r="AK1331" s="170"/>
      <c r="AL1331" s="170"/>
      <c r="AM1331" s="170"/>
      <c r="AN1331" s="170"/>
      <c r="AO1331" s="170"/>
      <c r="AP1331" s="170"/>
      <c r="AQ1331" s="170"/>
      <c r="AR1331" s="170"/>
      <c r="AS1331" s="170"/>
      <c r="AT1331" s="170"/>
      <c r="AU1331" s="170"/>
      <c r="AV1331" s="170"/>
      <c r="AW1331" s="170"/>
    </row>
    <row r="1332" spans="2:49" s="306" customFormat="1" ht="7.5" hidden="1" customHeight="1" outlineLevel="1">
      <c r="B1332" s="136" t="s">
        <v>908</v>
      </c>
      <c r="C1332" s="120" t="s">
        <v>909</v>
      </c>
      <c r="D1332" s="120"/>
      <c r="E1332" s="142" t="s">
        <v>43</v>
      </c>
      <c r="F1332" s="138">
        <v>42699</v>
      </c>
      <c r="G1332" s="139" t="s">
        <v>654</v>
      </c>
      <c r="H1332" s="140"/>
      <c r="I1332" s="123"/>
      <c r="J1332" s="123"/>
      <c r="K1332" s="263"/>
      <c r="L1332" s="170"/>
      <c r="M1332" s="170"/>
      <c r="N1332" s="170"/>
      <c r="O1332" s="170"/>
      <c r="P1332" s="170"/>
      <c r="Q1332" s="170"/>
      <c r="R1332" s="180" t="s">
        <v>20</v>
      </c>
      <c r="S1332" s="170"/>
      <c r="T1332" s="170"/>
      <c r="U1332" s="124" t="s">
        <v>20</v>
      </c>
      <c r="V1332" s="124" t="s">
        <v>20</v>
      </c>
      <c r="W1332" s="170"/>
      <c r="X1332" s="170"/>
      <c r="Z1332" s="170"/>
      <c r="AA1332" s="170"/>
      <c r="AB1332" s="170"/>
      <c r="AC1332" s="170"/>
      <c r="AD1332" s="170"/>
      <c r="AE1332" s="170"/>
      <c r="AF1332" s="170"/>
      <c r="AG1332" s="170"/>
      <c r="AH1332" s="170"/>
      <c r="AI1332" s="170"/>
      <c r="AJ1332" s="124"/>
      <c r="AK1332" s="170"/>
      <c r="AL1332" s="170"/>
      <c r="AM1332" s="170"/>
      <c r="AN1332" s="170"/>
      <c r="AO1332" s="170"/>
      <c r="AP1332" s="170"/>
      <c r="AQ1332" s="170"/>
      <c r="AR1332" s="170"/>
      <c r="AS1332" s="170"/>
      <c r="AT1332" s="170"/>
      <c r="AU1332" s="170"/>
      <c r="AV1332" s="170"/>
      <c r="AW1332" s="170"/>
    </row>
    <row r="1333" spans="2:49" s="306" customFormat="1" ht="7.5" hidden="1" customHeight="1" outlineLevel="1">
      <c r="B1333" s="136" t="s">
        <v>910</v>
      </c>
      <c r="C1333" s="120" t="s">
        <v>911</v>
      </c>
      <c r="D1333" s="120"/>
      <c r="E1333" s="137" t="s">
        <v>43</v>
      </c>
      <c r="F1333" s="138">
        <v>42352</v>
      </c>
      <c r="G1333" s="139" t="s">
        <v>654</v>
      </c>
      <c r="H1333" s="140"/>
      <c r="I1333" s="123"/>
      <c r="J1333" s="123"/>
      <c r="K1333" s="263"/>
      <c r="L1333" s="170"/>
      <c r="M1333" s="170"/>
      <c r="N1333" s="170"/>
      <c r="O1333" s="170"/>
      <c r="P1333" s="170"/>
      <c r="Q1333" s="170"/>
      <c r="R1333" s="180" t="s">
        <v>20</v>
      </c>
      <c r="S1333" s="170"/>
      <c r="T1333" s="170"/>
      <c r="U1333" s="124" t="s">
        <v>20</v>
      </c>
      <c r="V1333" s="124" t="s">
        <v>20</v>
      </c>
      <c r="W1333" s="170"/>
      <c r="X1333" s="170"/>
      <c r="Z1333" s="170"/>
      <c r="AA1333" s="170"/>
      <c r="AB1333" s="170"/>
      <c r="AC1333" s="170"/>
      <c r="AD1333" s="170"/>
      <c r="AE1333" s="170"/>
      <c r="AF1333" s="170"/>
      <c r="AG1333" s="170"/>
      <c r="AH1333" s="170"/>
      <c r="AI1333" s="170"/>
      <c r="AJ1333" s="124"/>
      <c r="AK1333" s="170"/>
      <c r="AL1333" s="170"/>
      <c r="AM1333" s="170"/>
      <c r="AN1333" s="170"/>
      <c r="AO1333" s="170"/>
      <c r="AP1333" s="170"/>
      <c r="AQ1333" s="170"/>
      <c r="AR1333" s="170"/>
      <c r="AS1333" s="170"/>
      <c r="AT1333" s="170"/>
      <c r="AU1333" s="170"/>
      <c r="AV1333" s="170"/>
      <c r="AW1333" s="170"/>
    </row>
    <row r="1334" spans="2:49" s="306" customFormat="1" ht="7.5" hidden="1" customHeight="1" outlineLevel="1">
      <c r="B1334" s="136" t="s">
        <v>912</v>
      </c>
      <c r="C1334" s="120" t="s">
        <v>913</v>
      </c>
      <c r="D1334" s="120"/>
      <c r="E1334" s="137" t="s">
        <v>43</v>
      </c>
      <c r="F1334" s="138">
        <v>42352</v>
      </c>
      <c r="G1334" s="139" t="s">
        <v>654</v>
      </c>
      <c r="H1334" s="140"/>
      <c r="I1334" s="123"/>
      <c r="J1334" s="123"/>
      <c r="K1334" s="263"/>
      <c r="L1334" s="170"/>
      <c r="M1334" s="170"/>
      <c r="N1334" s="170"/>
      <c r="O1334" s="170"/>
      <c r="P1334" s="170"/>
      <c r="Q1334" s="170"/>
      <c r="R1334" s="180" t="s">
        <v>20</v>
      </c>
      <c r="S1334" s="170"/>
      <c r="T1334" s="170"/>
      <c r="U1334" s="124" t="s">
        <v>20</v>
      </c>
      <c r="V1334" s="124" t="s">
        <v>20</v>
      </c>
      <c r="W1334" s="170"/>
      <c r="X1334" s="170"/>
      <c r="Z1334" s="170"/>
      <c r="AA1334" s="170"/>
      <c r="AB1334" s="170"/>
      <c r="AC1334" s="170"/>
      <c r="AD1334" s="170"/>
      <c r="AE1334" s="170"/>
      <c r="AF1334" s="170"/>
      <c r="AG1334" s="170"/>
      <c r="AH1334" s="170"/>
      <c r="AI1334" s="170"/>
      <c r="AJ1334" s="124"/>
      <c r="AK1334" s="170"/>
      <c r="AL1334" s="170"/>
      <c r="AM1334" s="170"/>
      <c r="AN1334" s="170"/>
      <c r="AO1334" s="170"/>
      <c r="AP1334" s="170"/>
      <c r="AQ1334" s="170"/>
      <c r="AR1334" s="170"/>
      <c r="AS1334" s="170"/>
      <c r="AT1334" s="170"/>
      <c r="AU1334" s="170"/>
      <c r="AV1334" s="170"/>
      <c r="AW1334" s="170"/>
    </row>
    <row r="1335" spans="2:49" s="306" customFormat="1" ht="7.5" hidden="1" customHeight="1" outlineLevel="1">
      <c r="B1335" s="136" t="s">
        <v>914</v>
      </c>
      <c r="C1335" s="120" t="s">
        <v>915</v>
      </c>
      <c r="D1335" s="120"/>
      <c r="E1335" s="137" t="s">
        <v>43</v>
      </c>
      <c r="F1335" s="138">
        <v>42352</v>
      </c>
      <c r="G1335" s="139" t="s">
        <v>654</v>
      </c>
      <c r="H1335" s="140"/>
      <c r="I1335" s="123"/>
      <c r="J1335" s="123"/>
      <c r="K1335" s="263"/>
      <c r="L1335" s="170"/>
      <c r="M1335" s="170"/>
      <c r="N1335" s="170"/>
      <c r="O1335" s="170"/>
      <c r="P1335" s="170"/>
      <c r="Q1335" s="170"/>
      <c r="R1335" s="180" t="s">
        <v>20</v>
      </c>
      <c r="S1335" s="170"/>
      <c r="T1335" s="170"/>
      <c r="U1335" s="124" t="s">
        <v>20</v>
      </c>
      <c r="V1335" s="124" t="s">
        <v>20</v>
      </c>
      <c r="W1335" s="170"/>
      <c r="X1335" s="170"/>
      <c r="Z1335" s="170"/>
      <c r="AA1335" s="170"/>
      <c r="AB1335" s="170"/>
      <c r="AC1335" s="170"/>
      <c r="AD1335" s="170"/>
      <c r="AE1335" s="170"/>
      <c r="AF1335" s="170"/>
      <c r="AG1335" s="170"/>
      <c r="AH1335" s="170"/>
      <c r="AI1335" s="170"/>
      <c r="AJ1335" s="124"/>
      <c r="AK1335" s="170"/>
      <c r="AL1335" s="170"/>
      <c r="AM1335" s="170"/>
      <c r="AN1335" s="170"/>
      <c r="AO1335" s="170"/>
      <c r="AP1335" s="170"/>
      <c r="AQ1335" s="170"/>
      <c r="AR1335" s="170"/>
      <c r="AS1335" s="170"/>
      <c r="AT1335" s="170"/>
      <c r="AU1335" s="170"/>
      <c r="AV1335" s="170"/>
      <c r="AW1335" s="170"/>
    </row>
    <row r="1336" spans="2:49" s="306" customFormat="1" ht="7.5" hidden="1" customHeight="1" outlineLevel="1">
      <c r="B1336" s="136" t="s">
        <v>916</v>
      </c>
      <c r="C1336" s="120" t="s">
        <v>917</v>
      </c>
      <c r="D1336" s="120"/>
      <c r="E1336" s="137" t="s">
        <v>50</v>
      </c>
      <c r="F1336" s="138">
        <v>42349</v>
      </c>
      <c r="G1336" s="139" t="s">
        <v>654</v>
      </c>
      <c r="H1336" s="140"/>
      <c r="I1336" s="123"/>
      <c r="J1336" s="123"/>
      <c r="K1336" s="263"/>
      <c r="L1336" s="170"/>
      <c r="M1336" s="170"/>
      <c r="N1336" s="170"/>
      <c r="O1336" s="170"/>
      <c r="P1336" s="170"/>
      <c r="Q1336" s="170"/>
      <c r="R1336" s="180" t="s">
        <v>20</v>
      </c>
      <c r="S1336" s="170"/>
      <c r="T1336" s="170"/>
      <c r="U1336" s="124" t="s">
        <v>20</v>
      </c>
      <c r="V1336" s="124" t="s">
        <v>20</v>
      </c>
      <c r="W1336" s="170"/>
      <c r="X1336" s="170"/>
      <c r="Z1336" s="170"/>
      <c r="AA1336" s="170"/>
      <c r="AB1336" s="170"/>
      <c r="AC1336" s="170"/>
      <c r="AD1336" s="170"/>
      <c r="AE1336" s="170"/>
      <c r="AF1336" s="170"/>
      <c r="AG1336" s="170"/>
      <c r="AH1336" s="170"/>
      <c r="AI1336" s="170"/>
      <c r="AJ1336" s="124"/>
      <c r="AK1336" s="170"/>
      <c r="AL1336" s="170"/>
      <c r="AM1336" s="170"/>
      <c r="AN1336" s="170"/>
      <c r="AO1336" s="170"/>
      <c r="AP1336" s="170"/>
      <c r="AQ1336" s="170"/>
      <c r="AR1336" s="170"/>
      <c r="AS1336" s="170"/>
      <c r="AT1336" s="170"/>
      <c r="AU1336" s="170"/>
      <c r="AV1336" s="170"/>
      <c r="AW1336" s="170"/>
    </row>
    <row r="1337" spans="2:49" s="306" customFormat="1" ht="7.5" hidden="1" customHeight="1" outlineLevel="1">
      <c r="B1337" s="136" t="s">
        <v>918</v>
      </c>
      <c r="C1337" s="120" t="s">
        <v>919</v>
      </c>
      <c r="D1337" s="120"/>
      <c r="E1337" s="137" t="s">
        <v>50</v>
      </c>
      <c r="F1337" s="138">
        <v>42349</v>
      </c>
      <c r="G1337" s="139" t="s">
        <v>654</v>
      </c>
      <c r="H1337" s="140"/>
      <c r="I1337" s="123"/>
      <c r="J1337" s="123"/>
      <c r="K1337" s="263"/>
      <c r="L1337" s="170"/>
      <c r="M1337" s="170"/>
      <c r="N1337" s="170"/>
      <c r="O1337" s="170"/>
      <c r="P1337" s="170"/>
      <c r="Q1337" s="170"/>
      <c r="R1337" s="180" t="s">
        <v>20</v>
      </c>
      <c r="S1337" s="170"/>
      <c r="T1337" s="170"/>
      <c r="U1337" s="124" t="s">
        <v>20</v>
      </c>
      <c r="V1337" s="124" t="s">
        <v>20</v>
      </c>
      <c r="W1337" s="170"/>
      <c r="X1337" s="170"/>
      <c r="Z1337" s="170"/>
      <c r="AA1337" s="170"/>
      <c r="AB1337" s="170"/>
      <c r="AC1337" s="170"/>
      <c r="AD1337" s="170"/>
      <c r="AE1337" s="170"/>
      <c r="AF1337" s="170"/>
      <c r="AG1337" s="170"/>
      <c r="AH1337" s="170"/>
      <c r="AI1337" s="170"/>
      <c r="AJ1337" s="124"/>
      <c r="AK1337" s="170"/>
      <c r="AL1337" s="170"/>
      <c r="AM1337" s="170"/>
      <c r="AN1337" s="170"/>
      <c r="AO1337" s="170"/>
      <c r="AP1337" s="170"/>
      <c r="AQ1337" s="170"/>
      <c r="AR1337" s="170"/>
      <c r="AS1337" s="170"/>
      <c r="AT1337" s="170"/>
      <c r="AU1337" s="170"/>
      <c r="AV1337" s="170"/>
      <c r="AW1337" s="170"/>
    </row>
    <row r="1338" spans="2:49" s="306" customFormat="1" ht="7.5" hidden="1" customHeight="1" outlineLevel="1">
      <c r="B1338" s="136" t="s">
        <v>920</v>
      </c>
      <c r="C1338" s="120" t="s">
        <v>921</v>
      </c>
      <c r="D1338" s="120"/>
      <c r="E1338" s="137" t="s">
        <v>50</v>
      </c>
      <c r="F1338" s="138">
        <v>42349</v>
      </c>
      <c r="G1338" s="139" t="s">
        <v>654</v>
      </c>
      <c r="H1338" s="140"/>
      <c r="I1338" s="123"/>
      <c r="J1338" s="123"/>
      <c r="K1338" s="263"/>
      <c r="L1338" s="170"/>
      <c r="M1338" s="170"/>
      <c r="N1338" s="170"/>
      <c r="O1338" s="170"/>
      <c r="P1338" s="170"/>
      <c r="Q1338" s="170"/>
      <c r="R1338" s="180" t="s">
        <v>20</v>
      </c>
      <c r="S1338" s="170"/>
      <c r="T1338" s="170"/>
      <c r="U1338" s="124" t="s">
        <v>20</v>
      </c>
      <c r="V1338" s="124" t="s">
        <v>20</v>
      </c>
      <c r="W1338" s="170"/>
      <c r="X1338" s="170"/>
      <c r="Z1338" s="170"/>
      <c r="AA1338" s="170"/>
      <c r="AB1338" s="170"/>
      <c r="AC1338" s="170"/>
      <c r="AD1338" s="170"/>
      <c r="AE1338" s="170"/>
      <c r="AF1338" s="170"/>
      <c r="AG1338" s="170"/>
      <c r="AH1338" s="170"/>
      <c r="AI1338" s="170"/>
      <c r="AJ1338" s="124"/>
      <c r="AK1338" s="170"/>
      <c r="AL1338" s="170"/>
      <c r="AM1338" s="170"/>
      <c r="AN1338" s="170"/>
      <c r="AO1338" s="170"/>
      <c r="AP1338" s="170"/>
      <c r="AQ1338" s="170"/>
      <c r="AR1338" s="170"/>
      <c r="AS1338" s="170"/>
      <c r="AT1338" s="170"/>
      <c r="AU1338" s="170"/>
      <c r="AV1338" s="170"/>
      <c r="AW1338" s="170"/>
    </row>
    <row r="1339" spans="2:49" s="306" customFormat="1" ht="7.5" hidden="1" customHeight="1" outlineLevel="1">
      <c r="B1339" s="136" t="s">
        <v>922</v>
      </c>
      <c r="C1339" s="120" t="s">
        <v>923</v>
      </c>
      <c r="D1339" s="120"/>
      <c r="E1339" s="137" t="s">
        <v>50</v>
      </c>
      <c r="F1339" s="138">
        <v>42345</v>
      </c>
      <c r="G1339" s="139" t="s">
        <v>654</v>
      </c>
      <c r="H1339" s="140"/>
      <c r="I1339" s="123"/>
      <c r="J1339" s="123"/>
      <c r="K1339" s="263"/>
      <c r="L1339" s="170"/>
      <c r="M1339" s="170"/>
      <c r="N1339" s="170"/>
      <c r="O1339" s="170"/>
      <c r="P1339" s="170"/>
      <c r="Q1339" s="170"/>
      <c r="R1339" s="180" t="s">
        <v>20</v>
      </c>
      <c r="S1339" s="170"/>
      <c r="T1339" s="170"/>
      <c r="U1339" s="124" t="s">
        <v>20</v>
      </c>
      <c r="V1339" s="124" t="s">
        <v>20</v>
      </c>
      <c r="W1339" s="170"/>
      <c r="X1339" s="170"/>
      <c r="Z1339" s="170"/>
      <c r="AA1339" s="170"/>
      <c r="AB1339" s="170"/>
      <c r="AC1339" s="170"/>
      <c r="AD1339" s="170"/>
      <c r="AE1339" s="170"/>
      <c r="AF1339" s="170"/>
      <c r="AG1339" s="170"/>
      <c r="AH1339" s="170"/>
      <c r="AI1339" s="170"/>
      <c r="AJ1339" s="124"/>
      <c r="AK1339" s="170"/>
      <c r="AL1339" s="170"/>
      <c r="AM1339" s="170"/>
      <c r="AN1339" s="170"/>
      <c r="AO1339" s="170"/>
      <c r="AP1339" s="170"/>
      <c r="AQ1339" s="170"/>
      <c r="AR1339" s="170"/>
      <c r="AS1339" s="170"/>
      <c r="AT1339" s="170"/>
      <c r="AU1339" s="170"/>
      <c r="AV1339" s="170"/>
      <c r="AW1339" s="170"/>
    </row>
    <row r="1340" spans="2:49" s="306" customFormat="1" ht="7.5" hidden="1" customHeight="1" outlineLevel="1">
      <c r="B1340" s="136" t="s">
        <v>924</v>
      </c>
      <c r="C1340" s="120" t="s">
        <v>925</v>
      </c>
      <c r="D1340" s="120"/>
      <c r="E1340" s="137" t="s">
        <v>50</v>
      </c>
      <c r="F1340" s="138">
        <v>42349</v>
      </c>
      <c r="G1340" s="139" t="s">
        <v>654</v>
      </c>
      <c r="H1340" s="140"/>
      <c r="I1340" s="123"/>
      <c r="J1340" s="123"/>
      <c r="K1340" s="263"/>
      <c r="L1340" s="170"/>
      <c r="M1340" s="170"/>
      <c r="N1340" s="170"/>
      <c r="O1340" s="170"/>
      <c r="P1340" s="170"/>
      <c r="Q1340" s="170"/>
      <c r="R1340" s="180" t="s">
        <v>20</v>
      </c>
      <c r="S1340" s="170"/>
      <c r="T1340" s="170"/>
      <c r="U1340" s="124" t="s">
        <v>20</v>
      </c>
      <c r="V1340" s="124" t="s">
        <v>20</v>
      </c>
      <c r="W1340" s="170"/>
      <c r="X1340" s="170"/>
      <c r="Z1340" s="170"/>
      <c r="AA1340" s="170"/>
      <c r="AB1340" s="170"/>
      <c r="AC1340" s="170"/>
      <c r="AD1340" s="170"/>
      <c r="AE1340" s="170"/>
      <c r="AF1340" s="170"/>
      <c r="AG1340" s="170"/>
      <c r="AH1340" s="170"/>
      <c r="AI1340" s="170"/>
      <c r="AJ1340" s="124"/>
      <c r="AK1340" s="170"/>
      <c r="AL1340" s="170"/>
      <c r="AM1340" s="170"/>
      <c r="AN1340" s="170"/>
      <c r="AO1340" s="170"/>
      <c r="AP1340" s="170"/>
      <c r="AQ1340" s="170"/>
      <c r="AR1340" s="170"/>
      <c r="AS1340" s="170"/>
      <c r="AT1340" s="170"/>
      <c r="AU1340" s="170"/>
      <c r="AV1340" s="170"/>
      <c r="AW1340" s="170"/>
    </row>
    <row r="1341" spans="2:49" s="306" customFormat="1" ht="7.5" hidden="1" customHeight="1" outlineLevel="1">
      <c r="B1341" s="136" t="s">
        <v>926</v>
      </c>
      <c r="C1341" s="120" t="s">
        <v>927</v>
      </c>
      <c r="D1341" s="120"/>
      <c r="E1341" s="137" t="s">
        <v>95</v>
      </c>
      <c r="F1341" s="138">
        <v>42818</v>
      </c>
      <c r="G1341" s="139" t="s">
        <v>654</v>
      </c>
      <c r="H1341" s="140"/>
      <c r="I1341" s="123"/>
      <c r="J1341" s="123"/>
      <c r="K1341" s="263"/>
      <c r="L1341" s="170"/>
      <c r="M1341" s="170"/>
      <c r="N1341" s="170"/>
      <c r="O1341" s="170"/>
      <c r="P1341" s="170"/>
      <c r="Q1341" s="170"/>
      <c r="R1341" s="180" t="s">
        <v>20</v>
      </c>
      <c r="S1341" s="170"/>
      <c r="T1341" s="170"/>
      <c r="U1341" s="124" t="s">
        <v>20</v>
      </c>
      <c r="V1341" s="124" t="s">
        <v>20</v>
      </c>
      <c r="W1341" s="170"/>
      <c r="X1341" s="170"/>
      <c r="Z1341" s="170"/>
      <c r="AA1341" s="170"/>
      <c r="AB1341" s="170"/>
      <c r="AC1341" s="170"/>
      <c r="AD1341" s="170"/>
      <c r="AE1341" s="170"/>
      <c r="AF1341" s="170"/>
      <c r="AG1341" s="170"/>
      <c r="AH1341" s="170"/>
      <c r="AI1341" s="170"/>
      <c r="AJ1341" s="124"/>
      <c r="AK1341" s="170"/>
      <c r="AL1341" s="170"/>
      <c r="AM1341" s="170"/>
      <c r="AN1341" s="170"/>
      <c r="AO1341" s="170"/>
      <c r="AP1341" s="170"/>
      <c r="AQ1341" s="170"/>
      <c r="AR1341" s="170"/>
      <c r="AS1341" s="170"/>
      <c r="AT1341" s="170"/>
      <c r="AU1341" s="170"/>
      <c r="AV1341" s="170"/>
      <c r="AW1341" s="170"/>
    </row>
    <row r="1342" spans="2:49" s="306" customFormat="1" ht="7.5" hidden="1" customHeight="1" outlineLevel="1">
      <c r="B1342" s="144" t="s">
        <v>928</v>
      </c>
      <c r="C1342" s="145" t="s">
        <v>929</v>
      </c>
      <c r="D1342" s="145"/>
      <c r="E1342" s="146" t="s">
        <v>95</v>
      </c>
      <c r="F1342" s="138">
        <v>42353</v>
      </c>
      <c r="G1342" s="139" t="s">
        <v>654</v>
      </c>
      <c r="H1342" s="140"/>
      <c r="I1342" s="123"/>
      <c r="J1342" s="123"/>
      <c r="K1342" s="263"/>
      <c r="L1342" s="170"/>
      <c r="M1342" s="170"/>
      <c r="N1342" s="170"/>
      <c r="O1342" s="170"/>
      <c r="P1342" s="170"/>
      <c r="Q1342" s="170"/>
      <c r="R1342" s="180" t="s">
        <v>20</v>
      </c>
      <c r="S1342" s="170"/>
      <c r="T1342" s="170"/>
      <c r="U1342" s="124" t="s">
        <v>20</v>
      </c>
      <c r="V1342" s="124" t="s">
        <v>20</v>
      </c>
      <c r="W1342" s="170"/>
      <c r="X1342" s="170"/>
      <c r="Z1342" s="170"/>
      <c r="AA1342" s="170"/>
      <c r="AB1342" s="170"/>
      <c r="AC1342" s="170"/>
      <c r="AD1342" s="170"/>
      <c r="AE1342" s="170"/>
      <c r="AF1342" s="170"/>
      <c r="AG1342" s="170"/>
      <c r="AH1342" s="170"/>
      <c r="AI1342" s="170"/>
      <c r="AJ1342" s="124"/>
      <c r="AK1342" s="170"/>
      <c r="AL1342" s="170"/>
      <c r="AM1342" s="170"/>
      <c r="AN1342" s="170"/>
      <c r="AO1342" s="170"/>
      <c r="AP1342" s="170"/>
      <c r="AQ1342" s="170"/>
      <c r="AR1342" s="170"/>
      <c r="AS1342" s="170"/>
      <c r="AT1342" s="170"/>
      <c r="AU1342" s="170"/>
      <c r="AV1342" s="170"/>
      <c r="AW1342" s="170"/>
    </row>
    <row r="1343" spans="2:49" s="306" customFormat="1" ht="7.5" hidden="1" customHeight="1" outlineLevel="1">
      <c r="B1343" s="136" t="s">
        <v>930</v>
      </c>
      <c r="C1343" s="120" t="s">
        <v>931</v>
      </c>
      <c r="D1343" s="120"/>
      <c r="E1343" s="137" t="s">
        <v>95</v>
      </c>
      <c r="F1343" s="138">
        <v>42353</v>
      </c>
      <c r="G1343" s="139" t="s">
        <v>654</v>
      </c>
      <c r="H1343" s="140"/>
      <c r="I1343" s="123"/>
      <c r="J1343" s="123"/>
      <c r="K1343" s="263"/>
      <c r="L1343" s="170"/>
      <c r="M1343" s="170"/>
      <c r="N1343" s="170"/>
      <c r="O1343" s="170"/>
      <c r="P1343" s="170"/>
      <c r="Q1343" s="170"/>
      <c r="R1343" s="180" t="s">
        <v>20</v>
      </c>
      <c r="S1343" s="170"/>
      <c r="T1343" s="170"/>
      <c r="U1343" s="124" t="s">
        <v>20</v>
      </c>
      <c r="V1343" s="124" t="s">
        <v>20</v>
      </c>
      <c r="W1343" s="170"/>
      <c r="X1343" s="170"/>
      <c r="Z1343" s="170"/>
      <c r="AA1343" s="170"/>
      <c r="AB1343" s="170"/>
      <c r="AC1343" s="170"/>
      <c r="AD1343" s="170"/>
      <c r="AE1343" s="170"/>
      <c r="AF1343" s="170"/>
      <c r="AG1343" s="170"/>
      <c r="AH1343" s="170"/>
      <c r="AI1343" s="170"/>
      <c r="AJ1343" s="124"/>
      <c r="AK1343" s="170"/>
      <c r="AL1343" s="170"/>
      <c r="AM1343" s="170"/>
      <c r="AN1343" s="170"/>
      <c r="AO1343" s="170"/>
      <c r="AP1343" s="170"/>
      <c r="AQ1343" s="170"/>
      <c r="AR1343" s="170"/>
      <c r="AS1343" s="170"/>
      <c r="AT1343" s="170"/>
      <c r="AU1343" s="170"/>
      <c r="AV1343" s="170"/>
      <c r="AW1343" s="170"/>
    </row>
    <row r="1344" spans="2:49" s="306" customFormat="1" ht="7.5" hidden="1" customHeight="1" outlineLevel="1">
      <c r="B1344" s="144" t="s">
        <v>932</v>
      </c>
      <c r="C1344" s="145" t="s">
        <v>933</v>
      </c>
      <c r="D1344" s="145"/>
      <c r="E1344" s="146" t="s">
        <v>39</v>
      </c>
      <c r="F1344" s="138">
        <v>43035</v>
      </c>
      <c r="G1344" s="139" t="s">
        <v>654</v>
      </c>
      <c r="H1344" s="140"/>
      <c r="I1344" s="123"/>
      <c r="J1344" s="123"/>
      <c r="K1344" s="263"/>
      <c r="L1344" s="170"/>
      <c r="M1344" s="170"/>
      <c r="N1344" s="170"/>
      <c r="O1344" s="170"/>
      <c r="P1344" s="170"/>
      <c r="Q1344" s="170"/>
      <c r="R1344" s="180" t="s">
        <v>20</v>
      </c>
      <c r="S1344" s="170"/>
      <c r="T1344" s="170"/>
      <c r="U1344" s="124" t="s">
        <v>20</v>
      </c>
      <c r="V1344" s="124" t="s">
        <v>20</v>
      </c>
      <c r="W1344" s="170"/>
      <c r="X1344" s="170"/>
      <c r="Z1344" s="170"/>
      <c r="AA1344" s="170"/>
      <c r="AB1344" s="170"/>
      <c r="AC1344" s="170"/>
      <c r="AD1344" s="170"/>
      <c r="AE1344" s="170"/>
      <c r="AF1344" s="170"/>
      <c r="AG1344" s="170"/>
      <c r="AH1344" s="170"/>
      <c r="AI1344" s="170"/>
      <c r="AJ1344" s="124"/>
      <c r="AK1344" s="170"/>
      <c r="AL1344" s="170"/>
      <c r="AM1344" s="170"/>
      <c r="AN1344" s="170"/>
      <c r="AO1344" s="170"/>
      <c r="AP1344" s="170"/>
      <c r="AQ1344" s="170"/>
      <c r="AR1344" s="170"/>
      <c r="AS1344" s="170"/>
      <c r="AT1344" s="170"/>
      <c r="AU1344" s="170"/>
      <c r="AV1344" s="170"/>
      <c r="AW1344" s="170"/>
    </row>
    <row r="1345" spans="2:49" s="306" customFormat="1" ht="7.5" hidden="1" customHeight="1" outlineLevel="1">
      <c r="B1345" s="144" t="s">
        <v>934</v>
      </c>
      <c r="C1345" s="145" t="s">
        <v>874</v>
      </c>
      <c r="D1345" s="145"/>
      <c r="E1345" s="146" t="s">
        <v>935</v>
      </c>
      <c r="F1345" s="138">
        <v>43087</v>
      </c>
      <c r="G1345" s="139" t="s">
        <v>654</v>
      </c>
      <c r="H1345" s="140"/>
      <c r="I1345" s="123"/>
      <c r="J1345" s="123"/>
      <c r="K1345" s="263"/>
      <c r="L1345" s="170"/>
      <c r="M1345" s="170"/>
      <c r="N1345" s="170"/>
      <c r="O1345" s="170"/>
      <c r="P1345" s="170"/>
      <c r="Q1345" s="170"/>
      <c r="R1345" s="180" t="s">
        <v>20</v>
      </c>
      <c r="S1345" s="170"/>
      <c r="T1345" s="170"/>
      <c r="U1345" s="124" t="s">
        <v>20</v>
      </c>
      <c r="V1345" s="124" t="s">
        <v>20</v>
      </c>
      <c r="W1345" s="170"/>
      <c r="X1345" s="170"/>
      <c r="Z1345" s="170"/>
      <c r="AA1345" s="170"/>
      <c r="AB1345" s="170"/>
      <c r="AC1345" s="170"/>
      <c r="AD1345" s="170"/>
      <c r="AE1345" s="170"/>
      <c r="AF1345" s="170"/>
      <c r="AG1345" s="170"/>
      <c r="AH1345" s="170"/>
      <c r="AI1345" s="170"/>
      <c r="AJ1345" s="124"/>
      <c r="AK1345" s="170"/>
      <c r="AL1345" s="170"/>
      <c r="AM1345" s="170"/>
      <c r="AN1345" s="170"/>
      <c r="AO1345" s="170"/>
      <c r="AP1345" s="170"/>
      <c r="AQ1345" s="170"/>
      <c r="AR1345" s="170"/>
      <c r="AS1345" s="170"/>
      <c r="AT1345" s="170"/>
      <c r="AU1345" s="170"/>
      <c r="AV1345" s="170"/>
      <c r="AW1345" s="170"/>
    </row>
    <row r="1346" spans="2:49" s="306" customFormat="1" ht="7.5" hidden="1" customHeight="1" outlineLevel="1">
      <c r="B1346" s="144" t="s">
        <v>936</v>
      </c>
      <c r="C1346" s="145" t="s">
        <v>937</v>
      </c>
      <c r="D1346" s="145"/>
      <c r="E1346" s="146" t="s">
        <v>43</v>
      </c>
      <c r="F1346" s="138">
        <v>43081</v>
      </c>
      <c r="G1346" s="139" t="s">
        <v>654</v>
      </c>
      <c r="H1346" s="140"/>
      <c r="I1346" s="123"/>
      <c r="J1346" s="123"/>
      <c r="K1346" s="263"/>
      <c r="L1346" s="170"/>
      <c r="M1346" s="170"/>
      <c r="N1346" s="170"/>
      <c r="O1346" s="170"/>
      <c r="P1346" s="170"/>
      <c r="Q1346" s="170"/>
      <c r="R1346" s="180" t="s">
        <v>20</v>
      </c>
      <c r="S1346" s="170"/>
      <c r="T1346" s="170"/>
      <c r="U1346" s="124" t="s">
        <v>20</v>
      </c>
      <c r="V1346" s="124" t="s">
        <v>20</v>
      </c>
      <c r="W1346" s="170"/>
      <c r="X1346" s="170"/>
      <c r="Z1346" s="170"/>
      <c r="AA1346" s="170"/>
      <c r="AB1346" s="170"/>
      <c r="AC1346" s="170"/>
      <c r="AD1346" s="170"/>
      <c r="AE1346" s="170"/>
      <c r="AF1346" s="170"/>
      <c r="AG1346" s="170"/>
      <c r="AH1346" s="170"/>
      <c r="AI1346" s="170"/>
      <c r="AJ1346" s="124"/>
      <c r="AK1346" s="170"/>
      <c r="AL1346" s="170"/>
      <c r="AM1346" s="170"/>
      <c r="AN1346" s="170"/>
      <c r="AO1346" s="170"/>
      <c r="AP1346" s="170"/>
      <c r="AQ1346" s="170"/>
      <c r="AR1346" s="170"/>
      <c r="AS1346" s="170"/>
      <c r="AT1346" s="170"/>
      <c r="AU1346" s="170"/>
      <c r="AV1346" s="170"/>
      <c r="AW1346" s="170"/>
    </row>
    <row r="1347" spans="2:49" collapsed="1">
      <c r="AV1347" s="319"/>
      <c r="AW1347" s="319"/>
    </row>
  </sheetData>
  <sheetProtection password="CD8C" sheet="1" objects="1" scenarios="1"/>
  <protectedRanges>
    <protectedRange sqref="B1 C2:C3 S8:S1290 U8:W1290 Z8:Z1290 AB8:AB1290 X6 AD8:AF1290 AH8:AH1290 AK8:AW1290 X942 X927 B1272:AW1292 B1291:AW1292" name="範圍1"/>
  </protectedRanges>
  <mergeCells count="1654">
    <mergeCell ref="B48:B51"/>
    <mergeCell ref="E48:E51"/>
    <mergeCell ref="F48:F51"/>
    <mergeCell ref="E533:E538"/>
    <mergeCell ref="F533:F538"/>
    <mergeCell ref="C533:C538"/>
    <mergeCell ref="B533:B538"/>
    <mergeCell ref="C66:C74"/>
    <mergeCell ref="E66:E74"/>
    <mergeCell ref="B66:B74"/>
    <mergeCell ref="F66:F74"/>
    <mergeCell ref="C665:C668"/>
    <mergeCell ref="E665:E668"/>
    <mergeCell ref="B665:B668"/>
    <mergeCell ref="F665:F668"/>
    <mergeCell ref="C669:C673"/>
    <mergeCell ref="B669:B673"/>
    <mergeCell ref="E52:E54"/>
    <mergeCell ref="F52:F54"/>
    <mergeCell ref="B113:B120"/>
    <mergeCell ref="C113:C120"/>
    <mergeCell ref="E113:E120"/>
    <mergeCell ref="F113:F120"/>
    <mergeCell ref="B154:B158"/>
    <mergeCell ref="C154:C158"/>
    <mergeCell ref="E154:E158"/>
    <mergeCell ref="F154:F158"/>
    <mergeCell ref="B190:B196"/>
    <mergeCell ref="C190:C196"/>
    <mergeCell ref="E190:E196"/>
    <mergeCell ref="F190:F196"/>
    <mergeCell ref="F485:F488"/>
    <mergeCell ref="E485:E488"/>
    <mergeCell ref="B485:B488"/>
    <mergeCell ref="C485:C488"/>
    <mergeCell ref="F516:F520"/>
    <mergeCell ref="E516:E520"/>
    <mergeCell ref="B516:B520"/>
    <mergeCell ref="C516:C520"/>
    <mergeCell ref="B521:B526"/>
    <mergeCell ref="C521:C526"/>
    <mergeCell ref="E521:E526"/>
    <mergeCell ref="F521:F526"/>
    <mergeCell ref="C527:C529"/>
    <mergeCell ref="B527:B529"/>
    <mergeCell ref="E527:E529"/>
    <mergeCell ref="F527:F529"/>
    <mergeCell ref="B530:B532"/>
    <mergeCell ref="C530:C532"/>
    <mergeCell ref="E530:E532"/>
    <mergeCell ref="F530:F532"/>
    <mergeCell ref="B509:B515"/>
    <mergeCell ref="C509:C515"/>
    <mergeCell ref="E509:E515"/>
    <mergeCell ref="F509:F515"/>
    <mergeCell ref="B912:E913"/>
    <mergeCell ref="F912:F913"/>
    <mergeCell ref="B914:B916"/>
    <mergeCell ref="C914:C916"/>
    <mergeCell ref="E914:E916"/>
    <mergeCell ref="F914:F916"/>
    <mergeCell ref="G914:G916"/>
    <mergeCell ref="R914:R916"/>
    <mergeCell ref="U914:U916"/>
    <mergeCell ref="V914:V916"/>
    <mergeCell ref="U1226:U1229"/>
    <mergeCell ref="U742:U745"/>
    <mergeCell ref="U746:U749"/>
    <mergeCell ref="U750:U754"/>
    <mergeCell ref="U755:U760"/>
    <mergeCell ref="U761:U764"/>
    <mergeCell ref="U765:U769"/>
    <mergeCell ref="U770:U782"/>
    <mergeCell ref="U786:U789"/>
    <mergeCell ref="U794:U803"/>
    <mergeCell ref="U804:U815"/>
    <mergeCell ref="U816:U824"/>
    <mergeCell ref="U825:U829"/>
    <mergeCell ref="U830:U833"/>
    <mergeCell ref="U839:U841"/>
    <mergeCell ref="U842:U844"/>
    <mergeCell ref="U845:U847"/>
    <mergeCell ref="U848:U862"/>
    <mergeCell ref="U863:U865"/>
    <mergeCell ref="U866:U878"/>
    <mergeCell ref="U879:U881"/>
    <mergeCell ref="U882:U890"/>
    <mergeCell ref="U1230:U1233"/>
    <mergeCell ref="U1234:U1236"/>
    <mergeCell ref="U1237:U1241"/>
    <mergeCell ref="U1242:U1245"/>
    <mergeCell ref="U1246:U1256"/>
    <mergeCell ref="U1257:U1259"/>
    <mergeCell ref="U995:U997"/>
    <mergeCell ref="U1000:U1003"/>
    <mergeCell ref="U1004:U1007"/>
    <mergeCell ref="U1008:U1011"/>
    <mergeCell ref="U1012:U1013"/>
    <mergeCell ref="U1014:U1017"/>
    <mergeCell ref="U1018:U1023"/>
    <mergeCell ref="U1046:U1048"/>
    <mergeCell ref="U1049:U1052"/>
    <mergeCell ref="U1068:U1071"/>
    <mergeCell ref="U1072:U1076"/>
    <mergeCell ref="U1079:U1082"/>
    <mergeCell ref="U1083:U1085"/>
    <mergeCell ref="U1086:U1089"/>
    <mergeCell ref="U1090:U1092"/>
    <mergeCell ref="U1093:U1095"/>
    <mergeCell ref="U1260:U1263"/>
    <mergeCell ref="B1291:E1292"/>
    <mergeCell ref="F1291:F1292"/>
    <mergeCell ref="B946:E947"/>
    <mergeCell ref="F946:F947"/>
    <mergeCell ref="U1172:U1175"/>
    <mergeCell ref="U1176:U1179"/>
    <mergeCell ref="U1180:U1183"/>
    <mergeCell ref="U1184:U1186"/>
    <mergeCell ref="U1187:U1191"/>
    <mergeCell ref="U1192:U1195"/>
    <mergeCell ref="U1196:U1209"/>
    <mergeCell ref="U1210:U1215"/>
    <mergeCell ref="U1216:U1218"/>
    <mergeCell ref="U1219:U1223"/>
    <mergeCell ref="U1096:U1100"/>
    <mergeCell ref="U1101:U1104"/>
    <mergeCell ref="U1105:U1109"/>
    <mergeCell ref="U1110:U1115"/>
    <mergeCell ref="U1116:U1120"/>
    <mergeCell ref="U1134:U1136"/>
    <mergeCell ref="U1123:U1126"/>
    <mergeCell ref="U1127:U1129"/>
    <mergeCell ref="U1130:U1133"/>
    <mergeCell ref="U1137:U1139"/>
    <mergeCell ref="U1140:U1144"/>
    <mergeCell ref="U1145:U1148"/>
    <mergeCell ref="U1149:U1158"/>
    <mergeCell ref="U1159:U1164"/>
    <mergeCell ref="U1165:U1169"/>
    <mergeCell ref="U991:U994"/>
    <mergeCell ref="U971:U973"/>
    <mergeCell ref="U974:U980"/>
    <mergeCell ref="U981:U984"/>
    <mergeCell ref="U985:U987"/>
    <mergeCell ref="U988:U990"/>
    <mergeCell ref="U642:U644"/>
    <mergeCell ref="U645:U648"/>
    <mergeCell ref="U649:U653"/>
    <mergeCell ref="U654:U664"/>
    <mergeCell ref="U674:U677"/>
    <mergeCell ref="U678:U687"/>
    <mergeCell ref="U688:U694"/>
    <mergeCell ref="U695:U698"/>
    <mergeCell ref="U699:U701"/>
    <mergeCell ref="U702:U711"/>
    <mergeCell ref="U712:U719"/>
    <mergeCell ref="U720:U727"/>
    <mergeCell ref="U728:U731"/>
    <mergeCell ref="U732:U737"/>
    <mergeCell ref="U738:U741"/>
    <mergeCell ref="U605:U607"/>
    <mergeCell ref="V565:V567"/>
    <mergeCell ref="V569:V573"/>
    <mergeCell ref="V575:V576"/>
    <mergeCell ref="V577:V581"/>
    <mergeCell ref="V583:V584"/>
    <mergeCell ref="V585:V592"/>
    <mergeCell ref="V593:V598"/>
    <mergeCell ref="V600:V604"/>
    <mergeCell ref="V605:V607"/>
    <mergeCell ref="U608:U613"/>
    <mergeCell ref="U614:U624"/>
    <mergeCell ref="U625:U626"/>
    <mergeCell ref="U627:U629"/>
    <mergeCell ref="U630:U639"/>
    <mergeCell ref="AH479:AH480"/>
    <mergeCell ref="AH481:AH482"/>
    <mergeCell ref="AH483:AH484"/>
    <mergeCell ref="AH489:AH508"/>
    <mergeCell ref="AH509:AH515"/>
    <mergeCell ref="U541:U545"/>
    <mergeCell ref="U546:U547"/>
    <mergeCell ref="U548:U553"/>
    <mergeCell ref="U554:U558"/>
    <mergeCell ref="U559:U564"/>
    <mergeCell ref="U565:U567"/>
    <mergeCell ref="U569:U573"/>
    <mergeCell ref="U575:U576"/>
    <mergeCell ref="U577:U581"/>
    <mergeCell ref="U583:U584"/>
    <mergeCell ref="U585:U592"/>
    <mergeCell ref="AH475:AH476"/>
    <mergeCell ref="AH477:AH478"/>
    <mergeCell ref="AD473:AD474"/>
    <mergeCell ref="AD475:AD476"/>
    <mergeCell ref="AD477:AD478"/>
    <mergeCell ref="AD479:AD480"/>
    <mergeCell ref="AD481:AD482"/>
    <mergeCell ref="AD483:AD484"/>
    <mergeCell ref="AD489:AD508"/>
    <mergeCell ref="AD509:AD515"/>
    <mergeCell ref="AD432:AD436"/>
    <mergeCell ref="AD437:AD441"/>
    <mergeCell ref="AD442:AD450"/>
    <mergeCell ref="AD451:AD456"/>
    <mergeCell ref="AD457:AD461"/>
    <mergeCell ref="AD462:AD466"/>
    <mergeCell ref="U600:U604"/>
    <mergeCell ref="AD467:AD472"/>
    <mergeCell ref="U457:U461"/>
    <mergeCell ref="U462:U466"/>
    <mergeCell ref="U467:U472"/>
    <mergeCell ref="U473:U474"/>
    <mergeCell ref="U475:U476"/>
    <mergeCell ref="U477:U478"/>
    <mergeCell ref="U479:U480"/>
    <mergeCell ref="U481:U482"/>
    <mergeCell ref="U483:U484"/>
    <mergeCell ref="U489:U508"/>
    <mergeCell ref="U509:U515"/>
    <mergeCell ref="V442:V450"/>
    <mergeCell ref="V451:V456"/>
    <mergeCell ref="V457:V461"/>
    <mergeCell ref="AH283:AH289"/>
    <mergeCell ref="AH290:AH298"/>
    <mergeCell ref="AH299:AH306"/>
    <mergeCell ref="AH307:AH313"/>
    <mergeCell ref="AH314:AH320"/>
    <mergeCell ref="AH321:AH327"/>
    <mergeCell ref="AH328:AH331"/>
    <mergeCell ref="AH332:AH336"/>
    <mergeCell ref="AH337:AH341"/>
    <mergeCell ref="AH342:AH348"/>
    <mergeCell ref="AH349:AH353"/>
    <mergeCell ref="AH354:AH355"/>
    <mergeCell ref="AH356:AH359"/>
    <mergeCell ref="AH360:AH361"/>
    <mergeCell ref="AH362:AH363"/>
    <mergeCell ref="AH364:AH366"/>
    <mergeCell ref="U593:U598"/>
    <mergeCell ref="AH399:AH400"/>
    <mergeCell ref="AH401:AH403"/>
    <mergeCell ref="AH404:AH407"/>
    <mergeCell ref="AH408:AH410"/>
    <mergeCell ref="AH411:AH416"/>
    <mergeCell ref="AH417:AH425"/>
    <mergeCell ref="AH426:AH431"/>
    <mergeCell ref="AH432:AH436"/>
    <mergeCell ref="AH437:AH441"/>
    <mergeCell ref="AH442:AH450"/>
    <mergeCell ref="AH451:AH456"/>
    <mergeCell ref="AH457:AH461"/>
    <mergeCell ref="AH462:AH466"/>
    <mergeCell ref="AH467:AH472"/>
    <mergeCell ref="AH473:AH474"/>
    <mergeCell ref="AH377:AH381"/>
    <mergeCell ref="AH382:AH389"/>
    <mergeCell ref="AH390:AH394"/>
    <mergeCell ref="AH395:AH398"/>
    <mergeCell ref="AD382:AD389"/>
    <mergeCell ref="AD390:AD394"/>
    <mergeCell ref="AD395:AD398"/>
    <mergeCell ref="AD399:AD400"/>
    <mergeCell ref="AD401:AD403"/>
    <mergeCell ref="AD404:AD407"/>
    <mergeCell ref="AD408:AD410"/>
    <mergeCell ref="AD411:AD416"/>
    <mergeCell ref="AD417:AD425"/>
    <mergeCell ref="AD426:AD431"/>
    <mergeCell ref="AD377:AD381"/>
    <mergeCell ref="AD367:AD370"/>
    <mergeCell ref="AD371:AD373"/>
    <mergeCell ref="AD374:AD376"/>
    <mergeCell ref="AD299:AD306"/>
    <mergeCell ref="AD307:AD313"/>
    <mergeCell ref="AD314:AD320"/>
    <mergeCell ref="AD321:AD327"/>
    <mergeCell ref="AD328:AD331"/>
    <mergeCell ref="AD332:AD336"/>
    <mergeCell ref="AD337:AD341"/>
    <mergeCell ref="AD342:AD348"/>
    <mergeCell ref="AD349:AD353"/>
    <mergeCell ref="AD354:AD355"/>
    <mergeCell ref="AD356:AD359"/>
    <mergeCell ref="AD360:AD361"/>
    <mergeCell ref="AD362:AD363"/>
    <mergeCell ref="AD364:AD366"/>
    <mergeCell ref="AH367:AH370"/>
    <mergeCell ref="AH371:AH373"/>
    <mergeCell ref="AH374:AH376"/>
    <mergeCell ref="U371:U373"/>
    <mergeCell ref="U374:U376"/>
    <mergeCell ref="U377:U381"/>
    <mergeCell ref="U382:U389"/>
    <mergeCell ref="U390:U394"/>
    <mergeCell ref="U395:U398"/>
    <mergeCell ref="U399:U400"/>
    <mergeCell ref="U401:U403"/>
    <mergeCell ref="U404:U407"/>
    <mergeCell ref="U408:U410"/>
    <mergeCell ref="U411:U416"/>
    <mergeCell ref="U417:U425"/>
    <mergeCell ref="U426:U431"/>
    <mergeCell ref="U432:U436"/>
    <mergeCell ref="U437:U441"/>
    <mergeCell ref="U442:U450"/>
    <mergeCell ref="U451:U456"/>
    <mergeCell ref="U299:U306"/>
    <mergeCell ref="U307:U313"/>
    <mergeCell ref="U314:U320"/>
    <mergeCell ref="U321:U327"/>
    <mergeCell ref="U328:U331"/>
    <mergeCell ref="U332:U336"/>
    <mergeCell ref="U337:U341"/>
    <mergeCell ref="U342:U348"/>
    <mergeCell ref="U349:U353"/>
    <mergeCell ref="U354:U355"/>
    <mergeCell ref="U356:U359"/>
    <mergeCell ref="U360:U361"/>
    <mergeCell ref="U362:U363"/>
    <mergeCell ref="U364:U366"/>
    <mergeCell ref="U367:U370"/>
    <mergeCell ref="V362:V363"/>
    <mergeCell ref="V364:V366"/>
    <mergeCell ref="V367:V370"/>
    <mergeCell ref="V321:V327"/>
    <mergeCell ref="V328:V331"/>
    <mergeCell ref="V332:V336"/>
    <mergeCell ref="V337:V341"/>
    <mergeCell ref="V342:V348"/>
    <mergeCell ref="V349:V353"/>
    <mergeCell ref="V354:V355"/>
    <mergeCell ref="V356:V359"/>
    <mergeCell ref="V360:V361"/>
    <mergeCell ref="V299:V306"/>
    <mergeCell ref="V307:V313"/>
    <mergeCell ref="V314:V320"/>
    <mergeCell ref="U290:U298"/>
    <mergeCell ref="AD167:AD173"/>
    <mergeCell ref="AD174:AD177"/>
    <mergeCell ref="AD178:AD186"/>
    <mergeCell ref="AD187:AD189"/>
    <mergeCell ref="AD190:AD196"/>
    <mergeCell ref="AD197:AD201"/>
    <mergeCell ref="AD202:AD207"/>
    <mergeCell ref="AD208:AD217"/>
    <mergeCell ref="AD218:AD231"/>
    <mergeCell ref="AD232:AD240"/>
    <mergeCell ref="AD241:AD252"/>
    <mergeCell ref="AD253:AD260"/>
    <mergeCell ref="U232:U240"/>
    <mergeCell ref="U241:U252"/>
    <mergeCell ref="U253:U260"/>
    <mergeCell ref="V232:V240"/>
    <mergeCell ref="V167:V173"/>
    <mergeCell ref="U190:U196"/>
    <mergeCell ref="V283:V289"/>
    <mergeCell ref="V290:V298"/>
    <mergeCell ref="AD263:AD282"/>
    <mergeCell ref="AD283:AD289"/>
    <mergeCell ref="AD290:AD298"/>
    <mergeCell ref="AH159:AH166"/>
    <mergeCell ref="AH167:AH173"/>
    <mergeCell ref="AH174:AH177"/>
    <mergeCell ref="AH178:AH186"/>
    <mergeCell ref="AH187:AH189"/>
    <mergeCell ref="AH190:AH196"/>
    <mergeCell ref="AH197:AH201"/>
    <mergeCell ref="AH202:AH207"/>
    <mergeCell ref="AH208:AH217"/>
    <mergeCell ref="AH218:AH231"/>
    <mergeCell ref="AH232:AH240"/>
    <mergeCell ref="AH143:AH152"/>
    <mergeCell ref="AH154:AH158"/>
    <mergeCell ref="AH241:AH252"/>
    <mergeCell ref="AH253:AH260"/>
    <mergeCell ref="U263:U282"/>
    <mergeCell ref="AD159:AD166"/>
    <mergeCell ref="V159:V166"/>
    <mergeCell ref="AH263:AH282"/>
    <mergeCell ref="AD143:AD152"/>
    <mergeCell ref="AD154:AD158"/>
    <mergeCell ref="V241:V252"/>
    <mergeCell ref="V253:V260"/>
    <mergeCell ref="V263:V282"/>
    <mergeCell ref="AD55:AD56"/>
    <mergeCell ref="AD62:AD65"/>
    <mergeCell ref="AD75:AD82"/>
    <mergeCell ref="AD83:AD86"/>
    <mergeCell ref="AD87:AD100"/>
    <mergeCell ref="AD101:AD112"/>
    <mergeCell ref="AD113:AD120"/>
    <mergeCell ref="AD121:AD124"/>
    <mergeCell ref="AD125:AD128"/>
    <mergeCell ref="AD129:AD133"/>
    <mergeCell ref="AD134:AD142"/>
    <mergeCell ref="AH101:AH112"/>
    <mergeCell ref="AH113:AH120"/>
    <mergeCell ref="AH121:AH124"/>
    <mergeCell ref="AH125:AH128"/>
    <mergeCell ref="AH129:AH133"/>
    <mergeCell ref="AH134:AH142"/>
    <mergeCell ref="AH30:AH43"/>
    <mergeCell ref="AH44:AH47"/>
    <mergeCell ref="AH52:AH54"/>
    <mergeCell ref="AH55:AH56"/>
    <mergeCell ref="AH62:AH65"/>
    <mergeCell ref="AH75:AH82"/>
    <mergeCell ref="AH83:AH86"/>
    <mergeCell ref="AH87:AH100"/>
    <mergeCell ref="U197:U201"/>
    <mergeCell ref="U202:U207"/>
    <mergeCell ref="U208:U217"/>
    <mergeCell ref="U218:U231"/>
    <mergeCell ref="V174:V177"/>
    <mergeCell ref="V178:V186"/>
    <mergeCell ref="V187:V189"/>
    <mergeCell ref="V190:V196"/>
    <mergeCell ref="V197:V201"/>
    <mergeCell ref="V202:V207"/>
    <mergeCell ref="V208:V217"/>
    <mergeCell ref="V218:V231"/>
    <mergeCell ref="V113:V120"/>
    <mergeCell ref="V121:V124"/>
    <mergeCell ref="V125:V128"/>
    <mergeCell ref="V129:V133"/>
    <mergeCell ref="V134:V142"/>
    <mergeCell ref="V143:V152"/>
    <mergeCell ref="V154:V158"/>
    <mergeCell ref="V30:V43"/>
    <mergeCell ref="V44:V47"/>
    <mergeCell ref="AD30:AD43"/>
    <mergeCell ref="AD44:AD47"/>
    <mergeCell ref="AD52:AD54"/>
    <mergeCell ref="V1246:V1256"/>
    <mergeCell ref="V1257:V1259"/>
    <mergeCell ref="V1260:V1263"/>
    <mergeCell ref="R57:R61"/>
    <mergeCell ref="U12:U29"/>
    <mergeCell ref="U30:U43"/>
    <mergeCell ref="U44:U47"/>
    <mergeCell ref="U52:U54"/>
    <mergeCell ref="U55:U56"/>
    <mergeCell ref="U62:U65"/>
    <mergeCell ref="U75:U82"/>
    <mergeCell ref="U83:U86"/>
    <mergeCell ref="U87:U100"/>
    <mergeCell ref="U101:U112"/>
    <mergeCell ref="U113:U120"/>
    <mergeCell ref="U121:U124"/>
    <mergeCell ref="U125:U128"/>
    <mergeCell ref="U129:U133"/>
    <mergeCell ref="U134:U142"/>
    <mergeCell ref="U143:U152"/>
    <mergeCell ref="U154:U158"/>
    <mergeCell ref="U159:U166"/>
    <mergeCell ref="U167:U173"/>
    <mergeCell ref="U174:U177"/>
    <mergeCell ref="U178:U186"/>
    <mergeCell ref="U187:U189"/>
    <mergeCell ref="V1196:V1209"/>
    <mergeCell ref="V1210:V1215"/>
    <mergeCell ref="V1216:V1218"/>
    <mergeCell ref="V1219:V1223"/>
    <mergeCell ref="V1226:V1229"/>
    <mergeCell ref="U283:U289"/>
    <mergeCell ref="V1230:V1233"/>
    <mergeCell ref="V1234:V1236"/>
    <mergeCell ref="V1237:V1241"/>
    <mergeCell ref="V1242:V1245"/>
    <mergeCell ref="V1149:V1158"/>
    <mergeCell ref="V1159:V1164"/>
    <mergeCell ref="V1165:V1169"/>
    <mergeCell ref="V1172:V1175"/>
    <mergeCell ref="V1176:V1179"/>
    <mergeCell ref="V1180:V1183"/>
    <mergeCell ref="V1184:V1186"/>
    <mergeCell ref="V1187:V1191"/>
    <mergeCell ref="V1192:V1195"/>
    <mergeCell ref="V1116:V1120"/>
    <mergeCell ref="V1134:V1136"/>
    <mergeCell ref="V1123:V1126"/>
    <mergeCell ref="V1127:V1129"/>
    <mergeCell ref="V1130:V1133"/>
    <mergeCell ref="V1137:V1139"/>
    <mergeCell ref="V1140:V1144"/>
    <mergeCell ref="V1145:V1148"/>
    <mergeCell ref="V1079:V1082"/>
    <mergeCell ref="V1083:V1085"/>
    <mergeCell ref="V1086:V1089"/>
    <mergeCell ref="V1090:V1092"/>
    <mergeCell ref="V1093:V1095"/>
    <mergeCell ref="V1096:V1100"/>
    <mergeCell ref="V1101:V1104"/>
    <mergeCell ref="V1105:V1109"/>
    <mergeCell ref="V1110:V1115"/>
    <mergeCell ref="V1004:V1007"/>
    <mergeCell ref="V1008:V1011"/>
    <mergeCell ref="V1012:V1013"/>
    <mergeCell ref="V1014:V1017"/>
    <mergeCell ref="V1018:V1023"/>
    <mergeCell ref="V1046:V1048"/>
    <mergeCell ref="V1049:V1052"/>
    <mergeCell ref="V1068:V1071"/>
    <mergeCell ref="V1072:V1076"/>
    <mergeCell ref="V971:V973"/>
    <mergeCell ref="V974:V980"/>
    <mergeCell ref="V981:V984"/>
    <mergeCell ref="V985:V987"/>
    <mergeCell ref="V988:V990"/>
    <mergeCell ref="V991:V994"/>
    <mergeCell ref="V995:V997"/>
    <mergeCell ref="V1000:V1003"/>
    <mergeCell ref="V830:V833"/>
    <mergeCell ref="V839:V841"/>
    <mergeCell ref="V842:V844"/>
    <mergeCell ref="V845:V847"/>
    <mergeCell ref="V848:V862"/>
    <mergeCell ref="V863:V865"/>
    <mergeCell ref="V866:V878"/>
    <mergeCell ref="V879:V881"/>
    <mergeCell ref="V882:V890"/>
    <mergeCell ref="V761:V764"/>
    <mergeCell ref="V765:V769"/>
    <mergeCell ref="V770:V782"/>
    <mergeCell ref="V786:V789"/>
    <mergeCell ref="V794:V803"/>
    <mergeCell ref="V804:V815"/>
    <mergeCell ref="V816:V824"/>
    <mergeCell ref="V825:V829"/>
    <mergeCell ref="V712:V719"/>
    <mergeCell ref="V720:V727"/>
    <mergeCell ref="V728:V731"/>
    <mergeCell ref="V732:V737"/>
    <mergeCell ref="V738:V741"/>
    <mergeCell ref="V742:V745"/>
    <mergeCell ref="V746:V749"/>
    <mergeCell ref="V750:V754"/>
    <mergeCell ref="V755:V760"/>
    <mergeCell ref="V654:V664"/>
    <mergeCell ref="V674:V677"/>
    <mergeCell ref="V678:V687"/>
    <mergeCell ref="V688:V694"/>
    <mergeCell ref="V695:V698"/>
    <mergeCell ref="V699:V701"/>
    <mergeCell ref="V702:V711"/>
    <mergeCell ref="V608:V613"/>
    <mergeCell ref="V614:V624"/>
    <mergeCell ref="V625:V626"/>
    <mergeCell ref="V627:V629"/>
    <mergeCell ref="V630:V639"/>
    <mergeCell ref="V642:V644"/>
    <mergeCell ref="V645:V648"/>
    <mergeCell ref="V649:V653"/>
    <mergeCell ref="V481:V482"/>
    <mergeCell ref="V483:V484"/>
    <mergeCell ref="V489:V508"/>
    <mergeCell ref="V509:V515"/>
    <mergeCell ref="V541:V545"/>
    <mergeCell ref="V546:V547"/>
    <mergeCell ref="V548:V553"/>
    <mergeCell ref="V554:V558"/>
    <mergeCell ref="V559:V564"/>
    <mergeCell ref="V462:V466"/>
    <mergeCell ref="V467:V472"/>
    <mergeCell ref="V473:V474"/>
    <mergeCell ref="V475:V476"/>
    <mergeCell ref="V477:V478"/>
    <mergeCell ref="V479:V480"/>
    <mergeCell ref="V399:V400"/>
    <mergeCell ref="V401:V403"/>
    <mergeCell ref="V404:V407"/>
    <mergeCell ref="V408:V410"/>
    <mergeCell ref="V411:V416"/>
    <mergeCell ref="V417:V425"/>
    <mergeCell ref="V426:V431"/>
    <mergeCell ref="V432:V436"/>
    <mergeCell ref="V437:V441"/>
    <mergeCell ref="V371:V373"/>
    <mergeCell ref="V374:V376"/>
    <mergeCell ref="V377:V381"/>
    <mergeCell ref="V382:V389"/>
    <mergeCell ref="V390:V394"/>
    <mergeCell ref="V395:V398"/>
    <mergeCell ref="V52:V54"/>
    <mergeCell ref="V55:V56"/>
    <mergeCell ref="V62:V65"/>
    <mergeCell ref="V75:V82"/>
    <mergeCell ref="V83:V86"/>
    <mergeCell ref="V87:V100"/>
    <mergeCell ref="V101:V112"/>
    <mergeCell ref="J6:J7"/>
    <mergeCell ref="K6:K7"/>
    <mergeCell ref="L6:L7"/>
    <mergeCell ref="M6:N6"/>
    <mergeCell ref="B1:R1"/>
    <mergeCell ref="I5:K5"/>
    <mergeCell ref="L5:R5"/>
    <mergeCell ref="B44:B47"/>
    <mergeCell ref="C44:C47"/>
    <mergeCell ref="E44:E47"/>
    <mergeCell ref="F44:F47"/>
    <mergeCell ref="R44:R47"/>
    <mergeCell ref="B30:B43"/>
    <mergeCell ref="C30:C43"/>
    <mergeCell ref="E30:E43"/>
    <mergeCell ref="F30:F43"/>
    <mergeCell ref="R30:R43"/>
    <mergeCell ref="B55:B56"/>
    <mergeCell ref="C55:C56"/>
    <mergeCell ref="E55:E56"/>
    <mergeCell ref="F55:F56"/>
    <mergeCell ref="R55:R56"/>
    <mergeCell ref="B52:B54"/>
    <mergeCell ref="C52:C54"/>
    <mergeCell ref="C48:C51"/>
    <mergeCell ref="AK5:AT5"/>
    <mergeCell ref="B6:B7"/>
    <mergeCell ref="C6:C7"/>
    <mergeCell ref="D6:D7"/>
    <mergeCell ref="E6:E7"/>
    <mergeCell ref="F6:F7"/>
    <mergeCell ref="G6:G7"/>
    <mergeCell ref="AD6:AD7"/>
    <mergeCell ref="AF6:AF7"/>
    <mergeCell ref="AH6:AH7"/>
    <mergeCell ref="B10:E11"/>
    <mergeCell ref="F10:F11"/>
    <mergeCell ref="B12:B29"/>
    <mergeCell ref="C12:C29"/>
    <mergeCell ref="E12:E29"/>
    <mergeCell ref="F12:F29"/>
    <mergeCell ref="AU6:AU7"/>
    <mergeCell ref="R12:R29"/>
    <mergeCell ref="V12:V29"/>
    <mergeCell ref="AD12:AD29"/>
    <mergeCell ref="AH12:AH29"/>
    <mergeCell ref="AV6:AV7"/>
    <mergeCell ref="AW6:AW7"/>
    <mergeCell ref="B8:E9"/>
    <mergeCell ref="F8:F9"/>
    <mergeCell ref="Z6:Z7"/>
    <mergeCell ref="AE6:AE7"/>
    <mergeCell ref="AA6:AA7"/>
    <mergeCell ref="AI6:AI7"/>
    <mergeCell ref="AJ6:AJ7"/>
    <mergeCell ref="AK6:AT7"/>
    <mergeCell ref="W6:W7"/>
    <mergeCell ref="X6:X7"/>
    <mergeCell ref="AB6:AB7"/>
    <mergeCell ref="AC6:AC7"/>
    <mergeCell ref="AG6:AG7"/>
    <mergeCell ref="O6:P6"/>
    <mergeCell ref="R6:R7"/>
    <mergeCell ref="S6:S7"/>
    <mergeCell ref="T6:T7"/>
    <mergeCell ref="U6:U7"/>
    <mergeCell ref="V6:V7"/>
    <mergeCell ref="H6:H7"/>
    <mergeCell ref="I6:I7"/>
    <mergeCell ref="R52:R54"/>
    <mergeCell ref="B83:B86"/>
    <mergeCell ref="C83:C86"/>
    <mergeCell ref="E83:E86"/>
    <mergeCell ref="F83:F86"/>
    <mergeCell ref="R83:R86"/>
    <mergeCell ref="R62:R65"/>
    <mergeCell ref="B75:B82"/>
    <mergeCell ref="C75:C82"/>
    <mergeCell ref="E75:E82"/>
    <mergeCell ref="F75:F82"/>
    <mergeCell ref="R75:R82"/>
    <mergeCell ref="B57:B61"/>
    <mergeCell ref="C57:C61"/>
    <mergeCell ref="E57:E61"/>
    <mergeCell ref="F57:F61"/>
    <mergeCell ref="B62:B65"/>
    <mergeCell ref="C62:C65"/>
    <mergeCell ref="E62:E65"/>
    <mergeCell ref="F62:F65"/>
    <mergeCell ref="R113:R120"/>
    <mergeCell ref="B101:B112"/>
    <mergeCell ref="C101:C112"/>
    <mergeCell ref="E101:E112"/>
    <mergeCell ref="F101:F112"/>
    <mergeCell ref="R101:R112"/>
    <mergeCell ref="B87:B100"/>
    <mergeCell ref="C87:C100"/>
    <mergeCell ref="E87:E100"/>
    <mergeCell ref="F87:F100"/>
    <mergeCell ref="R87:R100"/>
    <mergeCell ref="B129:B133"/>
    <mergeCell ref="C129:C133"/>
    <mergeCell ref="E129:E133"/>
    <mergeCell ref="F129:F133"/>
    <mergeCell ref="R129:R133"/>
    <mergeCell ref="B125:B128"/>
    <mergeCell ref="C125:C128"/>
    <mergeCell ref="E125:E128"/>
    <mergeCell ref="F125:F128"/>
    <mergeCell ref="R125:R128"/>
    <mergeCell ref="B121:B124"/>
    <mergeCell ref="C121:C124"/>
    <mergeCell ref="E121:E124"/>
    <mergeCell ref="F121:F124"/>
    <mergeCell ref="R121:R124"/>
    <mergeCell ref="R154:R158"/>
    <mergeCell ref="B143:B152"/>
    <mergeCell ref="C143:C152"/>
    <mergeCell ref="E143:E152"/>
    <mergeCell ref="F143:F152"/>
    <mergeCell ref="R143:R152"/>
    <mergeCell ref="B134:B142"/>
    <mergeCell ref="C134:C142"/>
    <mergeCell ref="E134:E142"/>
    <mergeCell ref="F134:F142"/>
    <mergeCell ref="R134:R142"/>
    <mergeCell ref="B174:B177"/>
    <mergeCell ref="C174:C177"/>
    <mergeCell ref="E174:E177"/>
    <mergeCell ref="F174:F177"/>
    <mergeCell ref="R174:R177"/>
    <mergeCell ref="B167:B173"/>
    <mergeCell ref="C167:C173"/>
    <mergeCell ref="E167:E173"/>
    <mergeCell ref="F167:F173"/>
    <mergeCell ref="R167:R173"/>
    <mergeCell ref="B159:B166"/>
    <mergeCell ref="C159:C166"/>
    <mergeCell ref="E159:E166"/>
    <mergeCell ref="F159:F166"/>
    <mergeCell ref="R159:R166"/>
    <mergeCell ref="R190:R196"/>
    <mergeCell ref="B187:B189"/>
    <mergeCell ref="C187:C189"/>
    <mergeCell ref="E187:E189"/>
    <mergeCell ref="F187:F189"/>
    <mergeCell ref="R187:R189"/>
    <mergeCell ref="B178:B186"/>
    <mergeCell ref="C178:C186"/>
    <mergeCell ref="E178:E186"/>
    <mergeCell ref="F178:F186"/>
    <mergeCell ref="R178:R186"/>
    <mergeCell ref="B208:B217"/>
    <mergeCell ref="C208:C217"/>
    <mergeCell ref="E208:E217"/>
    <mergeCell ref="F208:F217"/>
    <mergeCell ref="R208:R217"/>
    <mergeCell ref="B202:B207"/>
    <mergeCell ref="C202:C207"/>
    <mergeCell ref="E202:E207"/>
    <mergeCell ref="F202:F207"/>
    <mergeCell ref="R202:R207"/>
    <mergeCell ref="B197:B201"/>
    <mergeCell ref="C197:C201"/>
    <mergeCell ref="E197:E201"/>
    <mergeCell ref="F197:F201"/>
    <mergeCell ref="R197:R201"/>
    <mergeCell ref="B241:B252"/>
    <mergeCell ref="C241:C252"/>
    <mergeCell ref="E241:E252"/>
    <mergeCell ref="F241:F252"/>
    <mergeCell ref="R241:R252"/>
    <mergeCell ref="B232:B240"/>
    <mergeCell ref="C232:C240"/>
    <mergeCell ref="E232:E240"/>
    <mergeCell ref="F232:F240"/>
    <mergeCell ref="R232:R240"/>
    <mergeCell ref="B218:B231"/>
    <mergeCell ref="C218:C231"/>
    <mergeCell ref="E218:E231"/>
    <mergeCell ref="F218:F231"/>
    <mergeCell ref="R218:R231"/>
    <mergeCell ref="B261:E262"/>
    <mergeCell ref="F261:F262"/>
    <mergeCell ref="B263:B282"/>
    <mergeCell ref="C263:C282"/>
    <mergeCell ref="E263:E282"/>
    <mergeCell ref="F263:F282"/>
    <mergeCell ref="B253:B260"/>
    <mergeCell ref="C253:C260"/>
    <mergeCell ref="E253:E260"/>
    <mergeCell ref="F253:F260"/>
    <mergeCell ref="R253:R260"/>
    <mergeCell ref="B299:B306"/>
    <mergeCell ref="C299:C306"/>
    <mergeCell ref="E299:E306"/>
    <mergeCell ref="F299:F306"/>
    <mergeCell ref="R299:R306"/>
    <mergeCell ref="B290:B298"/>
    <mergeCell ref="C290:C298"/>
    <mergeCell ref="E290:E298"/>
    <mergeCell ref="F290:F298"/>
    <mergeCell ref="R290:R298"/>
    <mergeCell ref="R263:R282"/>
    <mergeCell ref="B283:B289"/>
    <mergeCell ref="C283:C289"/>
    <mergeCell ref="E283:E289"/>
    <mergeCell ref="F283:F289"/>
    <mergeCell ref="R283:R289"/>
    <mergeCell ref="B321:B327"/>
    <mergeCell ref="C321:C327"/>
    <mergeCell ref="E321:E327"/>
    <mergeCell ref="F321:F327"/>
    <mergeCell ref="R321:R327"/>
    <mergeCell ref="B314:B320"/>
    <mergeCell ref="C314:C320"/>
    <mergeCell ref="E314:E320"/>
    <mergeCell ref="F314:F320"/>
    <mergeCell ref="R314:R320"/>
    <mergeCell ref="B307:B313"/>
    <mergeCell ref="C307:C313"/>
    <mergeCell ref="E307:E313"/>
    <mergeCell ref="F307:F313"/>
    <mergeCell ref="R307:R313"/>
    <mergeCell ref="B337:B341"/>
    <mergeCell ref="C337:C341"/>
    <mergeCell ref="E337:E341"/>
    <mergeCell ref="F337:F341"/>
    <mergeCell ref="R337:R341"/>
    <mergeCell ref="B332:B336"/>
    <mergeCell ref="C332:C336"/>
    <mergeCell ref="E332:E336"/>
    <mergeCell ref="F332:F336"/>
    <mergeCell ref="R332:R336"/>
    <mergeCell ref="B328:B331"/>
    <mergeCell ref="C328:C331"/>
    <mergeCell ref="E328:E331"/>
    <mergeCell ref="F328:F331"/>
    <mergeCell ref="R328:R331"/>
    <mergeCell ref="B354:B355"/>
    <mergeCell ref="C354:C355"/>
    <mergeCell ref="E354:E355"/>
    <mergeCell ref="R354:R355"/>
    <mergeCell ref="B356:B359"/>
    <mergeCell ref="C356:C359"/>
    <mergeCell ref="E356:E359"/>
    <mergeCell ref="F356:F359"/>
    <mergeCell ref="B349:B353"/>
    <mergeCell ref="C349:C353"/>
    <mergeCell ref="E349:E353"/>
    <mergeCell ref="F349:F353"/>
    <mergeCell ref="R349:R353"/>
    <mergeCell ref="B342:B348"/>
    <mergeCell ref="C342:C348"/>
    <mergeCell ref="E342:E348"/>
    <mergeCell ref="F342:F348"/>
    <mergeCell ref="R342:R348"/>
    <mergeCell ref="F354:F355"/>
    <mergeCell ref="B364:B366"/>
    <mergeCell ref="C364:C366"/>
    <mergeCell ref="E364:E366"/>
    <mergeCell ref="F364:F366"/>
    <mergeCell ref="R364:R366"/>
    <mergeCell ref="B362:B363"/>
    <mergeCell ref="C362:C363"/>
    <mergeCell ref="E362:E363"/>
    <mergeCell ref="F362:F363"/>
    <mergeCell ref="R362:R363"/>
    <mergeCell ref="R356:R359"/>
    <mergeCell ref="B360:B361"/>
    <mergeCell ref="C360:C361"/>
    <mergeCell ref="E360:E361"/>
    <mergeCell ref="F360:F361"/>
    <mergeCell ref="R360:R361"/>
    <mergeCell ref="B374:B376"/>
    <mergeCell ref="C374:C376"/>
    <mergeCell ref="E374:E376"/>
    <mergeCell ref="F374:F376"/>
    <mergeCell ref="R374:R376"/>
    <mergeCell ref="B371:B373"/>
    <mergeCell ref="C371:C373"/>
    <mergeCell ref="E371:E373"/>
    <mergeCell ref="F371:F373"/>
    <mergeCell ref="R371:R373"/>
    <mergeCell ref="B367:B370"/>
    <mergeCell ref="C367:C370"/>
    <mergeCell ref="E367:E370"/>
    <mergeCell ref="F367:F370"/>
    <mergeCell ref="R367:R370"/>
    <mergeCell ref="B390:B394"/>
    <mergeCell ref="C390:C394"/>
    <mergeCell ref="E390:E394"/>
    <mergeCell ref="F390:F394"/>
    <mergeCell ref="R390:R394"/>
    <mergeCell ref="B382:B389"/>
    <mergeCell ref="C382:C389"/>
    <mergeCell ref="E382:E389"/>
    <mergeCell ref="F382:F389"/>
    <mergeCell ref="R382:R389"/>
    <mergeCell ref="B377:B381"/>
    <mergeCell ref="C377:C381"/>
    <mergeCell ref="E377:E381"/>
    <mergeCell ref="F377:F381"/>
    <mergeCell ref="R377:R381"/>
    <mergeCell ref="B401:B403"/>
    <mergeCell ref="C401:C403"/>
    <mergeCell ref="E401:E403"/>
    <mergeCell ref="F401:F403"/>
    <mergeCell ref="R401:R403"/>
    <mergeCell ref="B399:B400"/>
    <mergeCell ref="C399:C400"/>
    <mergeCell ref="E399:E400"/>
    <mergeCell ref="F399:F400"/>
    <mergeCell ref="R399:R400"/>
    <mergeCell ref="B395:B398"/>
    <mergeCell ref="C395:C398"/>
    <mergeCell ref="E395:E398"/>
    <mergeCell ref="F395:F398"/>
    <mergeCell ref="R395:R398"/>
    <mergeCell ref="B411:B416"/>
    <mergeCell ref="C411:C416"/>
    <mergeCell ref="E411:E416"/>
    <mergeCell ref="F411:F416"/>
    <mergeCell ref="R411:R416"/>
    <mergeCell ref="B408:B410"/>
    <mergeCell ref="C408:C410"/>
    <mergeCell ref="E408:E410"/>
    <mergeCell ref="F408:F410"/>
    <mergeCell ref="R408:R410"/>
    <mergeCell ref="B404:B407"/>
    <mergeCell ref="C404:C407"/>
    <mergeCell ref="E404:E407"/>
    <mergeCell ref="F404:F407"/>
    <mergeCell ref="R404:R407"/>
    <mergeCell ref="B432:B436"/>
    <mergeCell ref="C432:C436"/>
    <mergeCell ref="E432:E436"/>
    <mergeCell ref="F432:F436"/>
    <mergeCell ref="R432:R436"/>
    <mergeCell ref="B426:B431"/>
    <mergeCell ref="C426:C431"/>
    <mergeCell ref="E426:E431"/>
    <mergeCell ref="F426:F431"/>
    <mergeCell ref="R426:R431"/>
    <mergeCell ref="B417:B425"/>
    <mergeCell ref="C417:C425"/>
    <mergeCell ref="E417:E425"/>
    <mergeCell ref="F417:F425"/>
    <mergeCell ref="R417:R425"/>
    <mergeCell ref="B451:B456"/>
    <mergeCell ref="C451:C456"/>
    <mergeCell ref="E451:E456"/>
    <mergeCell ref="F451:F456"/>
    <mergeCell ref="R451:R456"/>
    <mergeCell ref="B442:B450"/>
    <mergeCell ref="C442:C450"/>
    <mergeCell ref="E442:E450"/>
    <mergeCell ref="F442:F450"/>
    <mergeCell ref="R442:R450"/>
    <mergeCell ref="B437:B441"/>
    <mergeCell ref="C437:C441"/>
    <mergeCell ref="E437:E441"/>
    <mergeCell ref="F437:F441"/>
    <mergeCell ref="R437:R441"/>
    <mergeCell ref="B467:B472"/>
    <mergeCell ref="C467:C472"/>
    <mergeCell ref="E467:E472"/>
    <mergeCell ref="F467:F472"/>
    <mergeCell ref="R467:R472"/>
    <mergeCell ref="B462:B466"/>
    <mergeCell ref="C462:C466"/>
    <mergeCell ref="E462:E466"/>
    <mergeCell ref="F462:F466"/>
    <mergeCell ref="R462:R466"/>
    <mergeCell ref="B457:B461"/>
    <mergeCell ref="C457:C461"/>
    <mergeCell ref="E457:E461"/>
    <mergeCell ref="F457:F461"/>
    <mergeCell ref="R457:R461"/>
    <mergeCell ref="B477:B478"/>
    <mergeCell ref="C477:C478"/>
    <mergeCell ref="E477:E478"/>
    <mergeCell ref="F477:F478"/>
    <mergeCell ref="R477:R478"/>
    <mergeCell ref="B475:B476"/>
    <mergeCell ref="C475:C476"/>
    <mergeCell ref="E475:E476"/>
    <mergeCell ref="F475:F476"/>
    <mergeCell ref="R475:R476"/>
    <mergeCell ref="B473:B474"/>
    <mergeCell ref="C473:C474"/>
    <mergeCell ref="E473:E474"/>
    <mergeCell ref="F473:F474"/>
    <mergeCell ref="R473:R474"/>
    <mergeCell ref="B483:B484"/>
    <mergeCell ref="C483:C484"/>
    <mergeCell ref="E483:E484"/>
    <mergeCell ref="F483:F484"/>
    <mergeCell ref="R483:R484"/>
    <mergeCell ref="B481:B482"/>
    <mergeCell ref="C481:C482"/>
    <mergeCell ref="E481:E482"/>
    <mergeCell ref="F481:F482"/>
    <mergeCell ref="R481:R482"/>
    <mergeCell ref="B479:B480"/>
    <mergeCell ref="C479:C480"/>
    <mergeCell ref="E479:E480"/>
    <mergeCell ref="F479:F480"/>
    <mergeCell ref="R479:R480"/>
    <mergeCell ref="R509:R515"/>
    <mergeCell ref="B489:B508"/>
    <mergeCell ref="C489:C508"/>
    <mergeCell ref="E489:E508"/>
    <mergeCell ref="F489:F508"/>
    <mergeCell ref="R489:R508"/>
    <mergeCell ref="B554:B558"/>
    <mergeCell ref="C554:C558"/>
    <mergeCell ref="E554:E558"/>
    <mergeCell ref="F554:F558"/>
    <mergeCell ref="R554:R558"/>
    <mergeCell ref="B548:B553"/>
    <mergeCell ref="C548:C553"/>
    <mergeCell ref="E548:E553"/>
    <mergeCell ref="F548:F553"/>
    <mergeCell ref="R548:R553"/>
    <mergeCell ref="R541:R545"/>
    <mergeCell ref="B546:B547"/>
    <mergeCell ref="C546:C547"/>
    <mergeCell ref="E546:E547"/>
    <mergeCell ref="F546:F547"/>
    <mergeCell ref="R546:R547"/>
    <mergeCell ref="B539:E540"/>
    <mergeCell ref="F539:F540"/>
    <mergeCell ref="B541:B545"/>
    <mergeCell ref="C541:C545"/>
    <mergeCell ref="E541:E545"/>
    <mergeCell ref="F541:F545"/>
    <mergeCell ref="B575:B576"/>
    <mergeCell ref="C575:C576"/>
    <mergeCell ref="E575:E576"/>
    <mergeCell ref="F575:F576"/>
    <mergeCell ref="R575:R576"/>
    <mergeCell ref="B565:B574"/>
    <mergeCell ref="C565:C574"/>
    <mergeCell ref="E565:E574"/>
    <mergeCell ref="F565:F574"/>
    <mergeCell ref="R565:R567"/>
    <mergeCell ref="R569:R573"/>
    <mergeCell ref="B559:B564"/>
    <mergeCell ref="C559:C564"/>
    <mergeCell ref="E559:E564"/>
    <mergeCell ref="F559:F564"/>
    <mergeCell ref="R559:R564"/>
    <mergeCell ref="B593:B599"/>
    <mergeCell ref="C593:C599"/>
    <mergeCell ref="E593:E599"/>
    <mergeCell ref="F593:F599"/>
    <mergeCell ref="R593:R598"/>
    <mergeCell ref="B585:B592"/>
    <mergeCell ref="C585:C592"/>
    <mergeCell ref="E585:E592"/>
    <mergeCell ref="F585:F592"/>
    <mergeCell ref="R585:R592"/>
    <mergeCell ref="B577:B584"/>
    <mergeCell ref="C577:C584"/>
    <mergeCell ref="E577:E584"/>
    <mergeCell ref="F577:F584"/>
    <mergeCell ref="R577:R581"/>
    <mergeCell ref="R583:R584"/>
    <mergeCell ref="B608:B613"/>
    <mergeCell ref="C608:C613"/>
    <mergeCell ref="E608:E613"/>
    <mergeCell ref="F608:F613"/>
    <mergeCell ref="R608:R613"/>
    <mergeCell ref="B605:B607"/>
    <mergeCell ref="C605:C607"/>
    <mergeCell ref="E605:E607"/>
    <mergeCell ref="F605:F607"/>
    <mergeCell ref="R605:R607"/>
    <mergeCell ref="B600:B604"/>
    <mergeCell ref="C600:C604"/>
    <mergeCell ref="E600:E604"/>
    <mergeCell ref="F600:F604"/>
    <mergeCell ref="R600:R604"/>
    <mergeCell ref="B625:B626"/>
    <mergeCell ref="C625:C626"/>
    <mergeCell ref="E625:E626"/>
    <mergeCell ref="F625:F626"/>
    <mergeCell ref="R625:R626"/>
    <mergeCell ref="B614:B624"/>
    <mergeCell ref="C614:C624"/>
    <mergeCell ref="E614:E624"/>
    <mergeCell ref="F614:F624"/>
    <mergeCell ref="R614:R624"/>
    <mergeCell ref="B640:E641"/>
    <mergeCell ref="F640:F641"/>
    <mergeCell ref="B642:B644"/>
    <mergeCell ref="C642:C644"/>
    <mergeCell ref="E642:E644"/>
    <mergeCell ref="F642:F644"/>
    <mergeCell ref="B630:B639"/>
    <mergeCell ref="C630:C639"/>
    <mergeCell ref="E630:E639"/>
    <mergeCell ref="F630:F639"/>
    <mergeCell ref="R630:R639"/>
    <mergeCell ref="B627:B629"/>
    <mergeCell ref="C627:C629"/>
    <mergeCell ref="E627:E629"/>
    <mergeCell ref="F627:F629"/>
    <mergeCell ref="R627:R629"/>
    <mergeCell ref="B654:B664"/>
    <mergeCell ref="C654:C664"/>
    <mergeCell ref="E654:E664"/>
    <mergeCell ref="F654:F664"/>
    <mergeCell ref="R654:R664"/>
    <mergeCell ref="B649:B653"/>
    <mergeCell ref="C649:C653"/>
    <mergeCell ref="E649:E653"/>
    <mergeCell ref="F649:F653"/>
    <mergeCell ref="R649:R653"/>
    <mergeCell ref="R642:R644"/>
    <mergeCell ref="B645:B648"/>
    <mergeCell ref="C645:C648"/>
    <mergeCell ref="E645:E648"/>
    <mergeCell ref="F645:F648"/>
    <mergeCell ref="R645:R648"/>
    <mergeCell ref="B678:B687"/>
    <mergeCell ref="C678:C687"/>
    <mergeCell ref="E678:E687"/>
    <mergeCell ref="F678:F687"/>
    <mergeCell ref="R678:R687"/>
    <mergeCell ref="B674:B677"/>
    <mergeCell ref="C674:C677"/>
    <mergeCell ref="E674:E677"/>
    <mergeCell ref="F674:F677"/>
    <mergeCell ref="R674:R677"/>
    <mergeCell ref="B695:B698"/>
    <mergeCell ref="C695:C698"/>
    <mergeCell ref="E695:E698"/>
    <mergeCell ref="F695:F698"/>
    <mergeCell ref="R695:R698"/>
    <mergeCell ref="B688:B694"/>
    <mergeCell ref="C688:C694"/>
    <mergeCell ref="E688:E694"/>
    <mergeCell ref="F688:F694"/>
    <mergeCell ref="R688:R694"/>
    <mergeCell ref="B712:B719"/>
    <mergeCell ref="C712:C719"/>
    <mergeCell ref="E712:E719"/>
    <mergeCell ref="F712:F719"/>
    <mergeCell ref="R712:R719"/>
    <mergeCell ref="B702:B711"/>
    <mergeCell ref="C702:C711"/>
    <mergeCell ref="E702:E711"/>
    <mergeCell ref="F702:F711"/>
    <mergeCell ref="R702:R711"/>
    <mergeCell ref="B699:B701"/>
    <mergeCell ref="C699:C701"/>
    <mergeCell ref="E699:E701"/>
    <mergeCell ref="F699:F701"/>
    <mergeCell ref="R699:R701"/>
    <mergeCell ref="B732:B737"/>
    <mergeCell ref="C732:C737"/>
    <mergeCell ref="E732:E737"/>
    <mergeCell ref="F732:F737"/>
    <mergeCell ref="R732:R737"/>
    <mergeCell ref="B728:B731"/>
    <mergeCell ref="C728:C731"/>
    <mergeCell ref="E728:E731"/>
    <mergeCell ref="F728:F731"/>
    <mergeCell ref="R728:R731"/>
    <mergeCell ref="B720:B727"/>
    <mergeCell ref="C720:C727"/>
    <mergeCell ref="E720:E727"/>
    <mergeCell ref="F720:F727"/>
    <mergeCell ref="R720:R727"/>
    <mergeCell ref="B746:B749"/>
    <mergeCell ref="C746:C749"/>
    <mergeCell ref="E746:E749"/>
    <mergeCell ref="F746:F749"/>
    <mergeCell ref="R746:R749"/>
    <mergeCell ref="B742:B745"/>
    <mergeCell ref="C742:C745"/>
    <mergeCell ref="E742:E745"/>
    <mergeCell ref="F742:F745"/>
    <mergeCell ref="R742:R745"/>
    <mergeCell ref="B738:B741"/>
    <mergeCell ref="C738:C741"/>
    <mergeCell ref="E738:E741"/>
    <mergeCell ref="F738:F741"/>
    <mergeCell ref="R738:R741"/>
    <mergeCell ref="B761:B764"/>
    <mergeCell ref="C761:C764"/>
    <mergeCell ref="E761:E764"/>
    <mergeCell ref="F761:F764"/>
    <mergeCell ref="R761:R764"/>
    <mergeCell ref="B755:B760"/>
    <mergeCell ref="C755:C760"/>
    <mergeCell ref="E755:E760"/>
    <mergeCell ref="F755:F760"/>
    <mergeCell ref="R755:R760"/>
    <mergeCell ref="B750:B754"/>
    <mergeCell ref="C750:C754"/>
    <mergeCell ref="E750:E754"/>
    <mergeCell ref="F750:F754"/>
    <mergeCell ref="R750:R754"/>
    <mergeCell ref="B839:B841"/>
    <mergeCell ref="B786:B793"/>
    <mergeCell ref="C786:C793"/>
    <mergeCell ref="E786:E793"/>
    <mergeCell ref="F786:F793"/>
    <mergeCell ref="R786:R789"/>
    <mergeCell ref="B770:B785"/>
    <mergeCell ref="C770:C785"/>
    <mergeCell ref="E770:E785"/>
    <mergeCell ref="F770:F785"/>
    <mergeCell ref="R770:R782"/>
    <mergeCell ref="B765:B769"/>
    <mergeCell ref="C765:C769"/>
    <mergeCell ref="E765:E769"/>
    <mergeCell ref="F765:F769"/>
    <mergeCell ref="R765:R769"/>
    <mergeCell ref="B804:B815"/>
    <mergeCell ref="C804:C815"/>
    <mergeCell ref="E804:E815"/>
    <mergeCell ref="F804:F815"/>
    <mergeCell ref="R804:R815"/>
    <mergeCell ref="B794:B803"/>
    <mergeCell ref="C794:C803"/>
    <mergeCell ref="E794:E803"/>
    <mergeCell ref="F794:F803"/>
    <mergeCell ref="R794:R803"/>
    <mergeCell ref="C837:C838"/>
    <mergeCell ref="E837:E838"/>
    <mergeCell ref="F837:F838"/>
    <mergeCell ref="B837:B838"/>
    <mergeCell ref="R848:R862"/>
    <mergeCell ref="B830:B833"/>
    <mergeCell ref="C830:C833"/>
    <mergeCell ref="E830:E833"/>
    <mergeCell ref="F830:F833"/>
    <mergeCell ref="R830:R833"/>
    <mergeCell ref="B825:B829"/>
    <mergeCell ref="C825:C829"/>
    <mergeCell ref="E825:E829"/>
    <mergeCell ref="F825:F829"/>
    <mergeCell ref="R825:R829"/>
    <mergeCell ref="B816:B824"/>
    <mergeCell ref="C816:C824"/>
    <mergeCell ref="E816:E824"/>
    <mergeCell ref="F816:F824"/>
    <mergeCell ref="R816:R824"/>
    <mergeCell ref="B845:B847"/>
    <mergeCell ref="C845:C847"/>
    <mergeCell ref="E845:E847"/>
    <mergeCell ref="F845:F847"/>
    <mergeCell ref="G845:G847"/>
    <mergeCell ref="R845:R847"/>
    <mergeCell ref="G839:G841"/>
    <mergeCell ref="R839:R841"/>
    <mergeCell ref="B842:B844"/>
    <mergeCell ref="C842:C844"/>
    <mergeCell ref="E842:E844"/>
    <mergeCell ref="F842:F844"/>
    <mergeCell ref="G842:G844"/>
    <mergeCell ref="R842:R844"/>
    <mergeCell ref="B834:E835"/>
    <mergeCell ref="F834:F835"/>
    <mergeCell ref="B882:B890"/>
    <mergeCell ref="C882:C890"/>
    <mergeCell ref="E882:E890"/>
    <mergeCell ref="F882:F890"/>
    <mergeCell ref="G882:G890"/>
    <mergeCell ref="R882:R890"/>
    <mergeCell ref="B879:B881"/>
    <mergeCell ref="C879:C881"/>
    <mergeCell ref="E879:E881"/>
    <mergeCell ref="F879:F881"/>
    <mergeCell ref="G879:G881"/>
    <mergeCell ref="R879:R881"/>
    <mergeCell ref="C839:C841"/>
    <mergeCell ref="E839:E841"/>
    <mergeCell ref="F839:F841"/>
    <mergeCell ref="B866:B878"/>
    <mergeCell ref="C866:C878"/>
    <mergeCell ref="E866:E878"/>
    <mergeCell ref="F866:F878"/>
    <mergeCell ref="G866:G878"/>
    <mergeCell ref="R866:R878"/>
    <mergeCell ref="B863:B865"/>
    <mergeCell ref="C863:C865"/>
    <mergeCell ref="E863:E865"/>
    <mergeCell ref="F863:F865"/>
    <mergeCell ref="G863:G865"/>
    <mergeCell ref="R863:R865"/>
    <mergeCell ref="B848:B862"/>
    <mergeCell ref="C848:C862"/>
    <mergeCell ref="E848:E862"/>
    <mergeCell ref="F848:F862"/>
    <mergeCell ref="G848:G862"/>
    <mergeCell ref="G932:G934"/>
    <mergeCell ref="B939:E940"/>
    <mergeCell ref="F939:F940"/>
    <mergeCell ref="B967:E968"/>
    <mergeCell ref="F967:F968"/>
    <mergeCell ref="B919:E920"/>
    <mergeCell ref="F919:F920"/>
    <mergeCell ref="B932:B934"/>
    <mergeCell ref="C932:C934"/>
    <mergeCell ref="E932:E934"/>
    <mergeCell ref="F932:F934"/>
    <mergeCell ref="B985:B987"/>
    <mergeCell ref="C985:C987"/>
    <mergeCell ref="E985:E987"/>
    <mergeCell ref="F985:F987"/>
    <mergeCell ref="B964:B966"/>
    <mergeCell ref="C964:C966"/>
    <mergeCell ref="E964:E966"/>
    <mergeCell ref="B949:B956"/>
    <mergeCell ref="C949:C956"/>
    <mergeCell ref="E949:E956"/>
    <mergeCell ref="F964:F966"/>
    <mergeCell ref="F949:F956"/>
    <mergeCell ref="B957:B960"/>
    <mergeCell ref="C957:C960"/>
    <mergeCell ref="E957:E960"/>
    <mergeCell ref="F957:F960"/>
    <mergeCell ref="F995:F997"/>
    <mergeCell ref="R995:R997"/>
    <mergeCell ref="B991:B994"/>
    <mergeCell ref="C991:C994"/>
    <mergeCell ref="E991:E994"/>
    <mergeCell ref="F991:F994"/>
    <mergeCell ref="R991:R994"/>
    <mergeCell ref="B988:B990"/>
    <mergeCell ref="C988:C990"/>
    <mergeCell ref="E988:E990"/>
    <mergeCell ref="F988:F990"/>
    <mergeCell ref="R988:R990"/>
    <mergeCell ref="B969:E970"/>
    <mergeCell ref="B971:B973"/>
    <mergeCell ref="C971:C973"/>
    <mergeCell ref="E971:E973"/>
    <mergeCell ref="F971:F973"/>
    <mergeCell ref="B1068:B1071"/>
    <mergeCell ref="C1068:C1071"/>
    <mergeCell ref="E1068:E1071"/>
    <mergeCell ref="F1068:F1071"/>
    <mergeCell ref="R1068:R1071"/>
    <mergeCell ref="B1049:B1052"/>
    <mergeCell ref="C1049:C1052"/>
    <mergeCell ref="E1049:E1052"/>
    <mergeCell ref="F1049:F1052"/>
    <mergeCell ref="R1049:R1052"/>
    <mergeCell ref="B1046:B1048"/>
    <mergeCell ref="C1046:C1048"/>
    <mergeCell ref="E1046:E1048"/>
    <mergeCell ref="F1046:F1048"/>
    <mergeCell ref="R1046:R1048"/>
    <mergeCell ref="B1086:B1089"/>
    <mergeCell ref="C1086:C1089"/>
    <mergeCell ref="E1086:E1089"/>
    <mergeCell ref="F1086:F1089"/>
    <mergeCell ref="R1086:R1089"/>
    <mergeCell ref="R1079:R1082"/>
    <mergeCell ref="B1083:B1085"/>
    <mergeCell ref="C1083:C1085"/>
    <mergeCell ref="E1083:E1085"/>
    <mergeCell ref="F1083:F1085"/>
    <mergeCell ref="R1083:R1085"/>
    <mergeCell ref="B1077:E1078"/>
    <mergeCell ref="B1079:B1082"/>
    <mergeCell ref="C1079:C1082"/>
    <mergeCell ref="E1079:E1082"/>
    <mergeCell ref="F1079:F1082"/>
    <mergeCell ref="B1056:B1060"/>
    <mergeCell ref="B1096:B1100"/>
    <mergeCell ref="C1096:C1100"/>
    <mergeCell ref="E1096:E1100"/>
    <mergeCell ref="F1096:F1100"/>
    <mergeCell ref="R1096:R1100"/>
    <mergeCell ref="B1093:B1095"/>
    <mergeCell ref="C1093:C1095"/>
    <mergeCell ref="E1093:E1095"/>
    <mergeCell ref="F1093:F1095"/>
    <mergeCell ref="R1093:R1095"/>
    <mergeCell ref="B1090:B1092"/>
    <mergeCell ref="C1090:C1092"/>
    <mergeCell ref="E1090:E1092"/>
    <mergeCell ref="F1090:F1092"/>
    <mergeCell ref="R1090:R1092"/>
    <mergeCell ref="B1110:B1115"/>
    <mergeCell ref="C1110:C1115"/>
    <mergeCell ref="E1110:E1115"/>
    <mergeCell ref="F1110:F1115"/>
    <mergeCell ref="R1110:R1115"/>
    <mergeCell ref="B1105:B1109"/>
    <mergeCell ref="C1105:C1109"/>
    <mergeCell ref="E1105:E1109"/>
    <mergeCell ref="F1105:F1109"/>
    <mergeCell ref="R1105:R1109"/>
    <mergeCell ref="B1101:B1104"/>
    <mergeCell ref="C1101:C1104"/>
    <mergeCell ref="E1101:E1104"/>
    <mergeCell ref="F1101:F1104"/>
    <mergeCell ref="R1101:R1104"/>
    <mergeCell ref="B1121:E1122"/>
    <mergeCell ref="B1123:B1126"/>
    <mergeCell ref="C1123:C1126"/>
    <mergeCell ref="E1123:E1126"/>
    <mergeCell ref="F1123:F1126"/>
    <mergeCell ref="B1134:B1136"/>
    <mergeCell ref="C1134:C1136"/>
    <mergeCell ref="E1134:E1136"/>
    <mergeCell ref="F1134:F1136"/>
    <mergeCell ref="R1134:R1136"/>
    <mergeCell ref="B1116:B1120"/>
    <mergeCell ref="C1116:C1120"/>
    <mergeCell ref="E1116:E1120"/>
    <mergeCell ref="F1116:F1120"/>
    <mergeCell ref="R1116:R1120"/>
    <mergeCell ref="B1130:B1133"/>
    <mergeCell ref="C1130:C1133"/>
    <mergeCell ref="E1130:E1133"/>
    <mergeCell ref="F1130:F1133"/>
    <mergeCell ref="R1130:R1133"/>
    <mergeCell ref="R1123:R1126"/>
    <mergeCell ref="B1127:B1129"/>
    <mergeCell ref="C1127:C1129"/>
    <mergeCell ref="E1127:E1129"/>
    <mergeCell ref="F1127:F1129"/>
    <mergeCell ref="R1127:R1129"/>
    <mergeCell ref="F1145:F1148"/>
    <mergeCell ref="R1145:R1148"/>
    <mergeCell ref="B1140:B1144"/>
    <mergeCell ref="C1140:C1144"/>
    <mergeCell ref="E1140:E1144"/>
    <mergeCell ref="F1140:F1144"/>
    <mergeCell ref="R1140:R1144"/>
    <mergeCell ref="B1137:B1139"/>
    <mergeCell ref="C1137:C1139"/>
    <mergeCell ref="E1137:E1139"/>
    <mergeCell ref="F1137:F1139"/>
    <mergeCell ref="R1137:R1139"/>
    <mergeCell ref="B1165:B1169"/>
    <mergeCell ref="C1165:C1169"/>
    <mergeCell ref="E1165:E1169"/>
    <mergeCell ref="F1165:F1169"/>
    <mergeCell ref="R1165:R1169"/>
    <mergeCell ref="B1159:B1164"/>
    <mergeCell ref="C1159:C1164"/>
    <mergeCell ref="E1159:E1164"/>
    <mergeCell ref="F1159:F1164"/>
    <mergeCell ref="R1159:R1164"/>
    <mergeCell ref="B1149:B1158"/>
    <mergeCell ref="C1149:C1158"/>
    <mergeCell ref="E1149:E1158"/>
    <mergeCell ref="F1149:F1158"/>
    <mergeCell ref="R1149:R1158"/>
    <mergeCell ref="B1145:B1148"/>
    <mergeCell ref="C1145:C1148"/>
    <mergeCell ref="E1145:E1148"/>
    <mergeCell ref="R1180:R1183"/>
    <mergeCell ref="F1172:F1175"/>
    <mergeCell ref="R1172:R1175"/>
    <mergeCell ref="B1176:B1179"/>
    <mergeCell ref="C1176:C1179"/>
    <mergeCell ref="E1176:E1179"/>
    <mergeCell ref="F1176:F1179"/>
    <mergeCell ref="R1176:R1179"/>
    <mergeCell ref="B1170:E1171"/>
    <mergeCell ref="B1172:B1175"/>
    <mergeCell ref="C1172:C1175"/>
    <mergeCell ref="E1172:E1175"/>
    <mergeCell ref="B1192:B1195"/>
    <mergeCell ref="C1192:C1195"/>
    <mergeCell ref="E1192:E1195"/>
    <mergeCell ref="F1192:F1195"/>
    <mergeCell ref="R1192:R1195"/>
    <mergeCell ref="B1187:B1191"/>
    <mergeCell ref="C1187:C1191"/>
    <mergeCell ref="E1187:E1191"/>
    <mergeCell ref="F1187:F1191"/>
    <mergeCell ref="R1187:R1191"/>
    <mergeCell ref="B1184:B1186"/>
    <mergeCell ref="C1184:C1186"/>
    <mergeCell ref="E1184:E1186"/>
    <mergeCell ref="F1184:F1186"/>
    <mergeCell ref="R1184:R1186"/>
    <mergeCell ref="B1180:B1183"/>
    <mergeCell ref="C1180:C1183"/>
    <mergeCell ref="E1180:E1183"/>
    <mergeCell ref="F1180:F1183"/>
    <mergeCell ref="R1196:R1209"/>
    <mergeCell ref="R1226:R1229"/>
    <mergeCell ref="B1230:B1233"/>
    <mergeCell ref="C1230:C1233"/>
    <mergeCell ref="E1230:E1233"/>
    <mergeCell ref="F1230:F1233"/>
    <mergeCell ref="R1230:R1233"/>
    <mergeCell ref="B1224:E1225"/>
    <mergeCell ref="B1226:B1229"/>
    <mergeCell ref="C1226:C1229"/>
    <mergeCell ref="E1226:E1229"/>
    <mergeCell ref="F1226:F1229"/>
    <mergeCell ref="B1219:B1223"/>
    <mergeCell ref="C1219:C1223"/>
    <mergeCell ref="E1219:E1223"/>
    <mergeCell ref="F1219:F1223"/>
    <mergeCell ref="R1219:R1223"/>
    <mergeCell ref="B1196:B1209"/>
    <mergeCell ref="C1196:C1209"/>
    <mergeCell ref="E1196:E1209"/>
    <mergeCell ref="F1196:F1209"/>
    <mergeCell ref="R1237:R1241"/>
    <mergeCell ref="B1234:B1236"/>
    <mergeCell ref="C1234:C1236"/>
    <mergeCell ref="E1234:E1236"/>
    <mergeCell ref="F1234:F1236"/>
    <mergeCell ref="R1234:R1236"/>
    <mergeCell ref="B1299:E1300"/>
    <mergeCell ref="F1299:F1300"/>
    <mergeCell ref="B1216:B1218"/>
    <mergeCell ref="C1216:C1218"/>
    <mergeCell ref="E1216:E1218"/>
    <mergeCell ref="F1216:F1218"/>
    <mergeCell ref="R1216:R1218"/>
    <mergeCell ref="B1210:B1215"/>
    <mergeCell ref="C1210:C1215"/>
    <mergeCell ref="E1210:E1215"/>
    <mergeCell ref="F1210:F1215"/>
    <mergeCell ref="R1210:R1215"/>
    <mergeCell ref="B1264:B1269"/>
    <mergeCell ref="C1264:C1269"/>
    <mergeCell ref="E1264:E1269"/>
    <mergeCell ref="F1264:F1269"/>
    <mergeCell ref="F1237:F1241"/>
    <mergeCell ref="B1321:E1322"/>
    <mergeCell ref="F1321:F1322"/>
    <mergeCell ref="R1072:R1076"/>
    <mergeCell ref="E1072:E1076"/>
    <mergeCell ref="C1072:C1076"/>
    <mergeCell ref="B1072:B1076"/>
    <mergeCell ref="F1072:F1076"/>
    <mergeCell ref="B1270:E1271"/>
    <mergeCell ref="F1270:F1271"/>
    <mergeCell ref="B1260:B1263"/>
    <mergeCell ref="C1260:C1263"/>
    <mergeCell ref="E1260:E1263"/>
    <mergeCell ref="F1260:F1263"/>
    <mergeCell ref="R1260:R1263"/>
    <mergeCell ref="B1257:B1259"/>
    <mergeCell ref="C1257:C1259"/>
    <mergeCell ref="E1257:E1259"/>
    <mergeCell ref="F1257:F1259"/>
    <mergeCell ref="R1257:R1259"/>
    <mergeCell ref="B1246:B1256"/>
    <mergeCell ref="C1246:C1256"/>
    <mergeCell ref="E1246:E1256"/>
    <mergeCell ref="F1246:F1256"/>
    <mergeCell ref="R1246:R1256"/>
    <mergeCell ref="B1242:B1245"/>
    <mergeCell ref="C1242:C1245"/>
    <mergeCell ref="E1242:E1245"/>
    <mergeCell ref="F1242:F1245"/>
    <mergeCell ref="R1242:R1245"/>
    <mergeCell ref="B1237:B1241"/>
    <mergeCell ref="C1237:C1241"/>
    <mergeCell ref="E1237:E1241"/>
    <mergeCell ref="C1056:C1060"/>
    <mergeCell ref="E1056:E1060"/>
    <mergeCell ref="F1056:F1060"/>
    <mergeCell ref="B1061:B1067"/>
    <mergeCell ref="C1061:C1067"/>
    <mergeCell ref="E1061:E1067"/>
    <mergeCell ref="F1061:F1067"/>
    <mergeCell ref="B891:B896"/>
    <mergeCell ref="C891:C896"/>
    <mergeCell ref="E891:E896"/>
    <mergeCell ref="F891:F896"/>
    <mergeCell ref="B897:B898"/>
    <mergeCell ref="C897:C898"/>
    <mergeCell ref="E897:E898"/>
    <mergeCell ref="F897:F898"/>
    <mergeCell ref="B899:B900"/>
    <mergeCell ref="C899:C900"/>
    <mergeCell ref="E899:E900"/>
    <mergeCell ref="F899:F900"/>
    <mergeCell ref="B904:B905"/>
    <mergeCell ref="C904:C905"/>
    <mergeCell ref="E904:E905"/>
    <mergeCell ref="F904:F905"/>
    <mergeCell ref="B906:B907"/>
    <mergeCell ref="C906:C907"/>
    <mergeCell ref="F906:F907"/>
    <mergeCell ref="B1008:B1011"/>
    <mergeCell ref="C1008:C1011"/>
    <mergeCell ref="E1008:E1011"/>
    <mergeCell ref="F1008:F1011"/>
    <mergeCell ref="B1004:B1007"/>
    <mergeCell ref="B908:B909"/>
    <mergeCell ref="B1053:B1055"/>
    <mergeCell ref="C1053:C1055"/>
    <mergeCell ref="E1053:E1055"/>
    <mergeCell ref="F1053:F1055"/>
    <mergeCell ref="R1008:R1011"/>
    <mergeCell ref="R1000:R1003"/>
    <mergeCell ref="C1004:C1007"/>
    <mergeCell ref="E1004:E1007"/>
    <mergeCell ref="F1004:F1007"/>
    <mergeCell ref="R1004:R1007"/>
    <mergeCell ref="B998:E999"/>
    <mergeCell ref="B1000:B1003"/>
    <mergeCell ref="C1000:C1003"/>
    <mergeCell ref="E1000:E1003"/>
    <mergeCell ref="F1000:F1003"/>
    <mergeCell ref="B1018:B1023"/>
    <mergeCell ref="C1018:C1023"/>
    <mergeCell ref="E1018:E1023"/>
    <mergeCell ref="F1018:F1023"/>
    <mergeCell ref="R1018:R1023"/>
    <mergeCell ref="B1014:B1017"/>
    <mergeCell ref="C1014:C1017"/>
    <mergeCell ref="E1014:E1017"/>
    <mergeCell ref="F1014:F1017"/>
    <mergeCell ref="R1014:R1017"/>
    <mergeCell ref="B1012:B1013"/>
    <mergeCell ref="C1012:C1013"/>
    <mergeCell ref="E1012:E1013"/>
    <mergeCell ref="F1012:F1013"/>
    <mergeCell ref="R1012:R1013"/>
    <mergeCell ref="C908:C909"/>
    <mergeCell ref="F908:F909"/>
    <mergeCell ref="E906:E907"/>
    <mergeCell ref="E908:E909"/>
    <mergeCell ref="R48:R51"/>
    <mergeCell ref="U48:U51"/>
    <mergeCell ref="V48:V51"/>
    <mergeCell ref="AD48:AD51"/>
    <mergeCell ref="AH48:AH51"/>
    <mergeCell ref="C961:C963"/>
    <mergeCell ref="E961:E963"/>
    <mergeCell ref="B961:B963"/>
    <mergeCell ref="F961:F963"/>
    <mergeCell ref="B1024:B1045"/>
    <mergeCell ref="C1024:C1045"/>
    <mergeCell ref="E1024:E1045"/>
    <mergeCell ref="F1024:F1045"/>
    <mergeCell ref="R985:R987"/>
    <mergeCell ref="B981:B984"/>
    <mergeCell ref="C981:C984"/>
    <mergeCell ref="E981:E984"/>
    <mergeCell ref="F981:F984"/>
    <mergeCell ref="R981:R984"/>
    <mergeCell ref="R971:R973"/>
    <mergeCell ref="B974:B980"/>
    <mergeCell ref="C974:C980"/>
    <mergeCell ref="E974:E980"/>
    <mergeCell ref="F974:F980"/>
    <mergeCell ref="R974:R980"/>
    <mergeCell ref="B995:B997"/>
    <mergeCell ref="C995:C997"/>
    <mergeCell ref="E995:E997"/>
  </mergeCells>
  <phoneticPr fontId="7" type="noConversion"/>
  <conditionalFormatting sqref="I8:J8 L8:Q8">
    <cfRule type="cellIs" dxfId="3846" priority="4123" operator="equal">
      <formula>"F2&gt;$G2"</formula>
    </cfRule>
  </conditionalFormatting>
  <conditionalFormatting sqref="L44:P44 L153:Q153 L190 Q190 P354 L462:Q462 L546:Q546 Q627 P765 L834:Q835 L1299:Q1348 L837:Q837 L945:Q945 L8:Q13 Q62:Q64 L86:O86 N87 Q86 L167:Q171 L172:M173 O172:O173 L174:Q177 Q336 L328:Q331 L371:Q373 L390:Q394 L399:Q416 L432:Q436 L548:Q548 L593:Q599 L630:Q641 L654:Q655 L695:Q698 L794:Q797 Q798 L804:Q807 L842:Q842 L897:Q897 L879:Q879 L932:Q936 Q1047:Q1048 L1053:Q1053 L66:Q66 L1170:Q1175 P1272:Q1280 P1284:Q1284 P1288:Q1288 L919:Q927 L29:Q31 L43:Q43 L442:Q450 L488:Q516 L533:Q533 L539:Q540 L75:Q82 L776:Q779 Q800 L798:P800 L802:Q802 L702:Q711 L809:Q824 L844:Q844 L881:Q890 L910:Q911 L1138:Q1139 L280:Q282 L467:Q485 L659:Q664 L202:Q206 L218:Q278">
    <cfRule type="cellIs" dxfId="3845" priority="4121" operator="equal">
      <formula>"X"</formula>
    </cfRule>
    <cfRule type="cellIs" dxfId="3844" priority="4122" operator="equal">
      <formula>"V"</formula>
    </cfRule>
  </conditionalFormatting>
  <conditionalFormatting sqref="Q44">
    <cfRule type="cellIs" dxfId="3843" priority="4119" operator="equal">
      <formula>"X"</formula>
    </cfRule>
    <cfRule type="cellIs" dxfId="3842" priority="4120" operator="equal">
      <formula>"V"</formula>
    </cfRule>
  </conditionalFormatting>
  <conditionalFormatting sqref="L48:P48">
    <cfRule type="cellIs" dxfId="3841" priority="4117" operator="equal">
      <formula>"X"</formula>
    </cfRule>
    <cfRule type="cellIs" dxfId="3840" priority="4118" operator="equal">
      <formula>"V"</formula>
    </cfRule>
  </conditionalFormatting>
  <conditionalFormatting sqref="Q48">
    <cfRule type="cellIs" dxfId="3839" priority="4115" operator="equal">
      <formula>"X"</formula>
    </cfRule>
    <cfRule type="cellIs" dxfId="3838" priority="4116" operator="equal">
      <formula>"V"</formula>
    </cfRule>
  </conditionalFormatting>
  <conditionalFormatting sqref="L52:P52">
    <cfRule type="cellIs" dxfId="3837" priority="4113" operator="equal">
      <formula>"X"</formula>
    </cfRule>
    <cfRule type="cellIs" dxfId="3836" priority="4114" operator="equal">
      <formula>"V"</formula>
    </cfRule>
  </conditionalFormatting>
  <conditionalFormatting sqref="Q52">
    <cfRule type="cellIs" dxfId="3835" priority="4111" operator="equal">
      <formula>"X"</formula>
    </cfRule>
    <cfRule type="cellIs" dxfId="3834" priority="4112" operator="equal">
      <formula>"V"</formula>
    </cfRule>
  </conditionalFormatting>
  <conditionalFormatting sqref="L55:P55">
    <cfRule type="cellIs" dxfId="3833" priority="4109" operator="equal">
      <formula>"X"</formula>
    </cfRule>
    <cfRule type="cellIs" dxfId="3832" priority="4110" operator="equal">
      <formula>"V"</formula>
    </cfRule>
  </conditionalFormatting>
  <conditionalFormatting sqref="Q55">
    <cfRule type="cellIs" dxfId="3831" priority="4107" operator="equal">
      <formula>"X"</formula>
    </cfRule>
    <cfRule type="cellIs" dxfId="3830" priority="4108" operator="equal">
      <formula>"V"</formula>
    </cfRule>
  </conditionalFormatting>
  <conditionalFormatting sqref="L57:P65">
    <cfRule type="cellIs" dxfId="3829" priority="4101" operator="equal">
      <formula>"X"</formula>
    </cfRule>
    <cfRule type="cellIs" dxfId="3828" priority="4102" operator="equal">
      <formula>"V"</formula>
    </cfRule>
  </conditionalFormatting>
  <conditionalFormatting sqref="Q57:Q61">
    <cfRule type="cellIs" dxfId="3827" priority="4099" operator="equal">
      <formula>"X"</formula>
    </cfRule>
    <cfRule type="cellIs" dxfId="3826" priority="4100" operator="equal">
      <formula>"V"</formula>
    </cfRule>
  </conditionalFormatting>
  <conditionalFormatting sqref="Q85">
    <cfRule type="cellIs" dxfId="3825" priority="4097" operator="equal">
      <formula>"X"</formula>
    </cfRule>
    <cfRule type="cellIs" dxfId="3824" priority="4098" operator="equal">
      <formula>"V"</formula>
    </cfRule>
  </conditionalFormatting>
  <conditionalFormatting sqref="L85:P85">
    <cfRule type="cellIs" dxfId="3823" priority="4095" operator="equal">
      <formula>"X"</formula>
    </cfRule>
    <cfRule type="cellIs" dxfId="3822" priority="4096" operator="equal">
      <formula>"V"</formula>
    </cfRule>
  </conditionalFormatting>
  <conditionalFormatting sqref="Q87:Q91 Q100 Q98 Q93:Q94">
    <cfRule type="cellIs" dxfId="3821" priority="4093" operator="equal">
      <formula>"X"</formula>
    </cfRule>
    <cfRule type="cellIs" dxfId="3820" priority="4094" operator="equal">
      <formula>"V"</formula>
    </cfRule>
  </conditionalFormatting>
  <conditionalFormatting sqref="L89:N89 L90:M94 L87:M88 L96:M100">
    <cfRule type="cellIs" dxfId="3819" priority="4091" operator="equal">
      <formula>"X"</formula>
    </cfRule>
    <cfRule type="cellIs" dxfId="3818" priority="4092" operator="equal">
      <formula>"V"</formula>
    </cfRule>
  </conditionalFormatting>
  <conditionalFormatting sqref="Q101:Q112">
    <cfRule type="cellIs" dxfId="3817" priority="4089" operator="equal">
      <formula>"X"</formula>
    </cfRule>
    <cfRule type="cellIs" dxfId="3816" priority="4090" operator="equal">
      <formula>"V"</formula>
    </cfRule>
  </conditionalFormatting>
  <conditionalFormatting sqref="L101:P112">
    <cfRule type="cellIs" dxfId="3815" priority="4087" operator="equal">
      <formula>"X"</formula>
    </cfRule>
    <cfRule type="cellIs" dxfId="3814" priority="4088" operator="equal">
      <formula>"V"</formula>
    </cfRule>
  </conditionalFormatting>
  <conditionalFormatting sqref="Q113:Q115 Q117:Q120">
    <cfRule type="cellIs" dxfId="3813" priority="4085" operator="equal">
      <formula>"X"</formula>
    </cfRule>
    <cfRule type="cellIs" dxfId="3812" priority="4086" operator="equal">
      <formula>"V"</formula>
    </cfRule>
  </conditionalFormatting>
  <conditionalFormatting sqref="L115:N115 L113:M114 L116:M120">
    <cfRule type="cellIs" dxfId="3811" priority="4083" operator="equal">
      <formula>"X"</formula>
    </cfRule>
    <cfRule type="cellIs" dxfId="3810" priority="4084" operator="equal">
      <formula>"V"</formula>
    </cfRule>
  </conditionalFormatting>
  <conditionalFormatting sqref="Q121:Q124">
    <cfRule type="cellIs" dxfId="3809" priority="4081" operator="equal">
      <formula>"X"</formula>
    </cfRule>
    <cfRule type="cellIs" dxfId="3808" priority="4082" operator="equal">
      <formula>"V"</formula>
    </cfRule>
  </conditionalFormatting>
  <conditionalFormatting sqref="L121:P124">
    <cfRule type="cellIs" dxfId="3807" priority="4079" operator="equal">
      <formula>"X"</formula>
    </cfRule>
    <cfRule type="cellIs" dxfId="3806" priority="4080" operator="equal">
      <formula>"V"</formula>
    </cfRule>
  </conditionalFormatting>
  <conditionalFormatting sqref="Q125 Q128">
    <cfRule type="cellIs" dxfId="3805" priority="4077" operator="equal">
      <formula>"X"</formula>
    </cfRule>
    <cfRule type="cellIs" dxfId="3804" priority="4078" operator="equal">
      <formula>"V"</formula>
    </cfRule>
  </conditionalFormatting>
  <conditionalFormatting sqref="L125:P125 O128:P128">
    <cfRule type="cellIs" dxfId="3803" priority="4075" operator="equal">
      <formula>"X"</formula>
    </cfRule>
    <cfRule type="cellIs" dxfId="3802" priority="4076" operator="equal">
      <formula>"V"</formula>
    </cfRule>
  </conditionalFormatting>
  <conditionalFormatting sqref="Q129:Q133">
    <cfRule type="cellIs" dxfId="3801" priority="4073" operator="equal">
      <formula>"X"</formula>
    </cfRule>
    <cfRule type="cellIs" dxfId="3800" priority="4074" operator="equal">
      <formula>"V"</formula>
    </cfRule>
  </conditionalFormatting>
  <conditionalFormatting sqref="L129:P133 O134:O142">
    <cfRule type="cellIs" dxfId="3799" priority="4071" operator="equal">
      <formula>"X"</formula>
    </cfRule>
    <cfRule type="cellIs" dxfId="3798" priority="4072" operator="equal">
      <formula>"V"</formula>
    </cfRule>
  </conditionalFormatting>
  <conditionalFormatting sqref="Q134:Q142">
    <cfRule type="cellIs" dxfId="3797" priority="4069" operator="equal">
      <formula>"X"</formula>
    </cfRule>
    <cfRule type="cellIs" dxfId="3796" priority="4070" operator="equal">
      <formula>"V"</formula>
    </cfRule>
  </conditionalFormatting>
  <conditionalFormatting sqref="L134:N142 P134:P152">
    <cfRule type="cellIs" dxfId="3795" priority="4067" operator="equal">
      <formula>"X"</formula>
    </cfRule>
    <cfRule type="cellIs" dxfId="3794" priority="4068" operator="equal">
      <formula>"V"</formula>
    </cfRule>
  </conditionalFormatting>
  <conditionalFormatting sqref="Q143:Q152">
    <cfRule type="cellIs" dxfId="3793" priority="4065" operator="equal">
      <formula>"X"</formula>
    </cfRule>
    <cfRule type="cellIs" dxfId="3792" priority="4066" operator="equal">
      <formula>"V"</formula>
    </cfRule>
  </conditionalFormatting>
  <conditionalFormatting sqref="L143:O152">
    <cfRule type="cellIs" dxfId="3791" priority="4063" operator="equal">
      <formula>"X"</formula>
    </cfRule>
    <cfRule type="cellIs" dxfId="3790" priority="4064" operator="equal">
      <formula>"V"</formula>
    </cfRule>
  </conditionalFormatting>
  <conditionalFormatting sqref="Q154:Q158">
    <cfRule type="cellIs" dxfId="3789" priority="4061" operator="equal">
      <formula>"X"</formula>
    </cfRule>
    <cfRule type="cellIs" dxfId="3788" priority="4062" operator="equal">
      <formula>"V"</formula>
    </cfRule>
  </conditionalFormatting>
  <conditionalFormatting sqref="L154:P158">
    <cfRule type="cellIs" dxfId="3787" priority="4059" operator="equal">
      <formula>"X"</formula>
    </cfRule>
    <cfRule type="cellIs" dxfId="3786" priority="4060" operator="equal">
      <formula>"V"</formula>
    </cfRule>
  </conditionalFormatting>
  <conditionalFormatting sqref="L178:Q189">
    <cfRule type="cellIs" dxfId="3785" priority="4055" operator="equal">
      <formula>"X"</formula>
    </cfRule>
    <cfRule type="cellIs" dxfId="3784" priority="4056" operator="equal">
      <formula>"V"</formula>
    </cfRule>
  </conditionalFormatting>
  <conditionalFormatting sqref="L159:P159">
    <cfRule type="cellIs" dxfId="3783" priority="4057" operator="equal">
      <formula>"X"</formula>
    </cfRule>
    <cfRule type="cellIs" dxfId="3782" priority="4058" operator="equal">
      <formula>"V"</formula>
    </cfRule>
  </conditionalFormatting>
  <conditionalFormatting sqref="L197:Q197">
    <cfRule type="cellIs" dxfId="3781" priority="4051" operator="equal">
      <formula>"X"</formula>
    </cfRule>
    <cfRule type="cellIs" dxfId="3780" priority="4052" operator="equal">
      <formula>"V"</formula>
    </cfRule>
  </conditionalFormatting>
  <conditionalFormatting sqref="M190:P190">
    <cfRule type="cellIs" dxfId="3779" priority="4053" operator="equal">
      <formula>"X"</formula>
    </cfRule>
    <cfRule type="cellIs" dxfId="3778" priority="4054" operator="equal">
      <formula>"V"</formula>
    </cfRule>
  </conditionalFormatting>
  <conditionalFormatting sqref="L208:Q217">
    <cfRule type="cellIs" dxfId="3777" priority="4047" operator="equal">
      <formula>"X"</formula>
    </cfRule>
    <cfRule type="cellIs" dxfId="3776" priority="4048" operator="equal">
      <formula>"V"</formula>
    </cfRule>
  </conditionalFormatting>
  <conditionalFormatting sqref="L283:Q289">
    <cfRule type="cellIs" dxfId="3775" priority="4045" operator="equal">
      <formula>"X"</formula>
    </cfRule>
    <cfRule type="cellIs" dxfId="3774" priority="4046" operator="equal">
      <formula>"V"</formula>
    </cfRule>
  </conditionalFormatting>
  <conditionalFormatting sqref="L290:Q298">
    <cfRule type="cellIs" dxfId="3773" priority="4043" operator="equal">
      <formula>"X"</formula>
    </cfRule>
    <cfRule type="cellIs" dxfId="3772" priority="4044" operator="equal">
      <formula>"V"</formula>
    </cfRule>
  </conditionalFormatting>
  <conditionalFormatting sqref="L299:Q306">
    <cfRule type="cellIs" dxfId="3771" priority="4041" operator="equal">
      <formula>"X"</formula>
    </cfRule>
    <cfRule type="cellIs" dxfId="3770" priority="4042" operator="equal">
      <formula>"V"</formula>
    </cfRule>
  </conditionalFormatting>
  <conditionalFormatting sqref="L307:Q313">
    <cfRule type="cellIs" dxfId="3769" priority="4039" operator="equal">
      <formula>"X"</formula>
    </cfRule>
    <cfRule type="cellIs" dxfId="3768" priority="4040" operator="equal">
      <formula>"V"</formula>
    </cfRule>
  </conditionalFormatting>
  <conditionalFormatting sqref="L314:Q327">
    <cfRule type="cellIs" dxfId="3767" priority="4037" operator="equal">
      <formula>"X"</formula>
    </cfRule>
    <cfRule type="cellIs" dxfId="3766" priority="4038" operator="equal">
      <formula>"V"</formula>
    </cfRule>
  </conditionalFormatting>
  <conditionalFormatting sqref="L332:Q335">
    <cfRule type="cellIs" dxfId="3765" priority="4035" operator="equal">
      <formula>"X"</formula>
    </cfRule>
    <cfRule type="cellIs" dxfId="3764" priority="4036" operator="equal">
      <formula>"V"</formula>
    </cfRule>
  </conditionalFormatting>
  <conditionalFormatting sqref="L337:Q341">
    <cfRule type="cellIs" dxfId="3763" priority="4033" operator="equal">
      <formula>"X"</formula>
    </cfRule>
    <cfRule type="cellIs" dxfId="3762" priority="4034" operator="equal">
      <formula>"V"</formula>
    </cfRule>
  </conditionalFormatting>
  <conditionalFormatting sqref="L342:Q348">
    <cfRule type="cellIs" dxfId="3761" priority="4031" operator="equal">
      <formula>"X"</formula>
    </cfRule>
    <cfRule type="cellIs" dxfId="3760" priority="4032" operator="equal">
      <formula>"V"</formula>
    </cfRule>
  </conditionalFormatting>
  <conditionalFormatting sqref="L349:Q351">
    <cfRule type="cellIs" dxfId="3759" priority="4029" operator="equal">
      <formula>"X"</formula>
    </cfRule>
    <cfRule type="cellIs" dxfId="3758" priority="4030" operator="equal">
      <formula>"V"</formula>
    </cfRule>
  </conditionalFormatting>
  <conditionalFormatting sqref="L354:O354">
    <cfRule type="cellIs" dxfId="3757" priority="4027" operator="equal">
      <formula>"X"</formula>
    </cfRule>
    <cfRule type="cellIs" dxfId="3756" priority="4028" operator="equal">
      <formula>"V"</formula>
    </cfRule>
  </conditionalFormatting>
  <conditionalFormatting sqref="Q354">
    <cfRule type="cellIs" dxfId="3755" priority="4025" operator="equal">
      <formula>"X"</formula>
    </cfRule>
    <cfRule type="cellIs" dxfId="3754" priority="4026" operator="equal">
      <formula>"V"</formula>
    </cfRule>
  </conditionalFormatting>
  <conditionalFormatting sqref="P356">
    <cfRule type="cellIs" dxfId="3753" priority="4023" operator="equal">
      <formula>"X"</formula>
    </cfRule>
    <cfRule type="cellIs" dxfId="3752" priority="4024" operator="equal">
      <formula>"V"</formula>
    </cfRule>
  </conditionalFormatting>
  <conditionalFormatting sqref="L356:O356">
    <cfRule type="cellIs" dxfId="3751" priority="4021" operator="equal">
      <formula>"X"</formula>
    </cfRule>
    <cfRule type="cellIs" dxfId="3750" priority="4022" operator="equal">
      <formula>"V"</formula>
    </cfRule>
  </conditionalFormatting>
  <conditionalFormatting sqref="Q356">
    <cfRule type="cellIs" dxfId="3749" priority="4019" operator="equal">
      <formula>"X"</formula>
    </cfRule>
    <cfRule type="cellIs" dxfId="3748" priority="4020" operator="equal">
      <formula>"V"</formula>
    </cfRule>
  </conditionalFormatting>
  <conditionalFormatting sqref="P360">
    <cfRule type="cellIs" dxfId="3747" priority="4017" operator="equal">
      <formula>"X"</formula>
    </cfRule>
    <cfRule type="cellIs" dxfId="3746" priority="4018" operator="equal">
      <formula>"V"</formula>
    </cfRule>
  </conditionalFormatting>
  <conditionalFormatting sqref="L360:O360">
    <cfRule type="cellIs" dxfId="3745" priority="4015" operator="equal">
      <formula>"X"</formula>
    </cfRule>
    <cfRule type="cellIs" dxfId="3744" priority="4016" operator="equal">
      <formula>"V"</formula>
    </cfRule>
  </conditionalFormatting>
  <conditionalFormatting sqref="Q360">
    <cfRule type="cellIs" dxfId="3743" priority="4013" operator="equal">
      <formula>"X"</formula>
    </cfRule>
    <cfRule type="cellIs" dxfId="3742" priority="4014" operator="equal">
      <formula>"V"</formula>
    </cfRule>
  </conditionalFormatting>
  <conditionalFormatting sqref="P362">
    <cfRule type="cellIs" dxfId="3741" priority="4011" operator="equal">
      <formula>"X"</formula>
    </cfRule>
    <cfRule type="cellIs" dxfId="3740" priority="4012" operator="equal">
      <formula>"V"</formula>
    </cfRule>
  </conditionalFormatting>
  <conditionalFormatting sqref="L362:O362">
    <cfRule type="cellIs" dxfId="3739" priority="4009" operator="equal">
      <formula>"X"</formula>
    </cfRule>
    <cfRule type="cellIs" dxfId="3738" priority="4010" operator="equal">
      <formula>"V"</formula>
    </cfRule>
  </conditionalFormatting>
  <conditionalFormatting sqref="Q362">
    <cfRule type="cellIs" dxfId="3737" priority="4007" operator="equal">
      <formula>"X"</formula>
    </cfRule>
    <cfRule type="cellIs" dxfId="3736" priority="4008" operator="equal">
      <formula>"V"</formula>
    </cfRule>
  </conditionalFormatting>
  <conditionalFormatting sqref="P364">
    <cfRule type="cellIs" dxfId="3735" priority="4005" operator="equal">
      <formula>"X"</formula>
    </cfRule>
    <cfRule type="cellIs" dxfId="3734" priority="4006" operator="equal">
      <formula>"V"</formula>
    </cfRule>
  </conditionalFormatting>
  <conditionalFormatting sqref="L364:O364">
    <cfRule type="cellIs" dxfId="3733" priority="4003" operator="equal">
      <formula>"X"</formula>
    </cfRule>
    <cfRule type="cellIs" dxfId="3732" priority="4004" operator="equal">
      <formula>"V"</formula>
    </cfRule>
  </conditionalFormatting>
  <conditionalFormatting sqref="Q364">
    <cfRule type="cellIs" dxfId="3731" priority="4001" operator="equal">
      <formula>"X"</formula>
    </cfRule>
    <cfRule type="cellIs" dxfId="3730" priority="4002" operator="equal">
      <formula>"V"</formula>
    </cfRule>
  </conditionalFormatting>
  <conditionalFormatting sqref="P367">
    <cfRule type="cellIs" dxfId="3729" priority="3999" operator="equal">
      <formula>"X"</formula>
    </cfRule>
    <cfRule type="cellIs" dxfId="3728" priority="4000" operator="equal">
      <formula>"V"</formula>
    </cfRule>
  </conditionalFormatting>
  <conditionalFormatting sqref="L367:O367">
    <cfRule type="cellIs" dxfId="3727" priority="3997" operator="equal">
      <formula>"X"</formula>
    </cfRule>
    <cfRule type="cellIs" dxfId="3726" priority="3998" operator="equal">
      <formula>"V"</formula>
    </cfRule>
  </conditionalFormatting>
  <conditionalFormatting sqref="Q367">
    <cfRule type="cellIs" dxfId="3725" priority="3995" operator="equal">
      <formula>"X"</formula>
    </cfRule>
    <cfRule type="cellIs" dxfId="3724" priority="3996" operator="equal">
      <formula>"V"</formula>
    </cfRule>
  </conditionalFormatting>
  <conditionalFormatting sqref="L374:Q376">
    <cfRule type="cellIs" dxfId="3723" priority="3993" operator="equal">
      <formula>"X"</formula>
    </cfRule>
    <cfRule type="cellIs" dxfId="3722" priority="3994" operator="equal">
      <formula>"V"</formula>
    </cfRule>
  </conditionalFormatting>
  <conditionalFormatting sqref="L377:Q381">
    <cfRule type="cellIs" dxfId="3721" priority="3991" operator="equal">
      <formula>"X"</formula>
    </cfRule>
    <cfRule type="cellIs" dxfId="3720" priority="3992" operator="equal">
      <formula>"V"</formula>
    </cfRule>
  </conditionalFormatting>
  <conditionalFormatting sqref="L382:Q389">
    <cfRule type="cellIs" dxfId="3719" priority="3989" operator="equal">
      <formula>"X"</formula>
    </cfRule>
    <cfRule type="cellIs" dxfId="3718" priority="3990" operator="equal">
      <formula>"V"</formula>
    </cfRule>
  </conditionalFormatting>
  <conditionalFormatting sqref="L395:Q398">
    <cfRule type="cellIs" dxfId="3717" priority="3987" operator="equal">
      <formula>"X"</formula>
    </cfRule>
    <cfRule type="cellIs" dxfId="3716" priority="3988" operator="equal">
      <formula>"V"</formula>
    </cfRule>
  </conditionalFormatting>
  <conditionalFormatting sqref="L417:Q425">
    <cfRule type="cellIs" dxfId="3715" priority="3985" operator="equal">
      <formula>"X"</formula>
    </cfRule>
    <cfRule type="cellIs" dxfId="3714" priority="3986" operator="equal">
      <formula>"V"</formula>
    </cfRule>
  </conditionalFormatting>
  <conditionalFormatting sqref="L426:Q431">
    <cfRule type="cellIs" dxfId="3713" priority="3983" operator="equal">
      <formula>"X"</formula>
    </cfRule>
    <cfRule type="cellIs" dxfId="3712" priority="3984" operator="equal">
      <formula>"V"</formula>
    </cfRule>
  </conditionalFormatting>
  <conditionalFormatting sqref="L451:Q456">
    <cfRule type="cellIs" dxfId="3711" priority="3981" operator="equal">
      <formula>"X"</formula>
    </cfRule>
    <cfRule type="cellIs" dxfId="3710" priority="3982" operator="equal">
      <formula>"V"</formula>
    </cfRule>
  </conditionalFormatting>
  <conditionalFormatting sqref="L457:Q461">
    <cfRule type="cellIs" dxfId="3709" priority="3979" operator="equal">
      <formula>"X"</formula>
    </cfRule>
    <cfRule type="cellIs" dxfId="3708" priority="3980" operator="equal">
      <formula>"V"</formula>
    </cfRule>
  </conditionalFormatting>
  <conditionalFormatting sqref="L541:Q541">
    <cfRule type="cellIs" dxfId="3707" priority="3977" operator="equal">
      <formula>"X"</formula>
    </cfRule>
    <cfRule type="cellIs" dxfId="3706" priority="3978" operator="equal">
      <formula>"V"</formula>
    </cfRule>
  </conditionalFormatting>
  <conditionalFormatting sqref="L554:Q554">
    <cfRule type="cellIs" dxfId="3705" priority="3975" operator="equal">
      <formula>"X"</formula>
    </cfRule>
    <cfRule type="cellIs" dxfId="3704" priority="3976" operator="equal">
      <formula>"V"</formula>
    </cfRule>
  </conditionalFormatting>
  <conditionalFormatting sqref="L569:Q574 L565:Q567">
    <cfRule type="cellIs" dxfId="3703" priority="3973" operator="equal">
      <formula>"X"</formula>
    </cfRule>
    <cfRule type="cellIs" dxfId="3702" priority="3974" operator="equal">
      <formula>"V"</formula>
    </cfRule>
  </conditionalFormatting>
  <conditionalFormatting sqref="L575:Q576">
    <cfRule type="cellIs" dxfId="3701" priority="3971" operator="equal">
      <formula>"X"</formula>
    </cfRule>
    <cfRule type="cellIs" dxfId="3700" priority="3972" operator="equal">
      <formula>"V"</formula>
    </cfRule>
  </conditionalFormatting>
  <conditionalFormatting sqref="L577:Q584">
    <cfRule type="cellIs" dxfId="3699" priority="3969" operator="equal">
      <formula>"X"</formula>
    </cfRule>
    <cfRule type="cellIs" dxfId="3698" priority="3970" operator="equal">
      <formula>"V"</formula>
    </cfRule>
  </conditionalFormatting>
  <conditionalFormatting sqref="L585:Q585">
    <cfRule type="cellIs" dxfId="3697" priority="3967" operator="equal">
      <formula>"X"</formula>
    </cfRule>
    <cfRule type="cellIs" dxfId="3696" priority="3968" operator="equal">
      <formula>"V"</formula>
    </cfRule>
  </conditionalFormatting>
  <conditionalFormatting sqref="L600:Q604">
    <cfRule type="cellIs" dxfId="3695" priority="3965" operator="equal">
      <formula>"X"</formula>
    </cfRule>
    <cfRule type="cellIs" dxfId="3694" priority="3966" operator="equal">
      <formula>"V"</formula>
    </cfRule>
  </conditionalFormatting>
  <conditionalFormatting sqref="L605:Q606 L607:M607 Q607">
    <cfRule type="cellIs" dxfId="3693" priority="3963" operator="equal">
      <formula>"X"</formula>
    </cfRule>
    <cfRule type="cellIs" dxfId="3692" priority="3964" operator="equal">
      <formula>"V"</formula>
    </cfRule>
  </conditionalFormatting>
  <conditionalFormatting sqref="L608:M608 O608 Q608 Q613">
    <cfRule type="cellIs" dxfId="3691" priority="3961" operator="equal">
      <formula>"X"</formula>
    </cfRule>
    <cfRule type="cellIs" dxfId="3690" priority="3962" operator="equal">
      <formula>"V"</formula>
    </cfRule>
  </conditionalFormatting>
  <conditionalFormatting sqref="N608">
    <cfRule type="cellIs" dxfId="3689" priority="3959" operator="equal">
      <formula>"X"</formula>
    </cfRule>
    <cfRule type="cellIs" dxfId="3688" priority="3960" operator="equal">
      <formula>"V"</formula>
    </cfRule>
  </conditionalFormatting>
  <conditionalFormatting sqref="P608 P613">
    <cfRule type="cellIs" dxfId="3687" priority="3957" operator="equal">
      <formula>"X"</formula>
    </cfRule>
    <cfRule type="cellIs" dxfId="3686" priority="3958" operator="equal">
      <formula>"V"</formula>
    </cfRule>
  </conditionalFormatting>
  <conditionalFormatting sqref="L614:Q619">
    <cfRule type="cellIs" dxfId="3685" priority="3953" operator="equal">
      <formula>"X"</formula>
    </cfRule>
    <cfRule type="cellIs" dxfId="3684" priority="3954" operator="equal">
      <formula>"V"</formula>
    </cfRule>
  </conditionalFormatting>
  <conditionalFormatting sqref="L625:Q626">
    <cfRule type="cellIs" dxfId="3683" priority="3951" operator="equal">
      <formula>"X"</formula>
    </cfRule>
    <cfRule type="cellIs" dxfId="3682" priority="3952" operator="equal">
      <formula>"V"</formula>
    </cfRule>
  </conditionalFormatting>
  <conditionalFormatting sqref="L627:P627">
    <cfRule type="cellIs" dxfId="3681" priority="3949" operator="equal">
      <formula>"X"</formula>
    </cfRule>
    <cfRule type="cellIs" dxfId="3680" priority="3950" operator="equal">
      <formula>"V"</formula>
    </cfRule>
  </conditionalFormatting>
  <conditionalFormatting sqref="L642:Q642">
    <cfRule type="cellIs" dxfId="3679" priority="3947" operator="equal">
      <formula>"X"</formula>
    </cfRule>
    <cfRule type="cellIs" dxfId="3678" priority="3948" operator="equal">
      <formula>"V"</formula>
    </cfRule>
  </conditionalFormatting>
  <conditionalFormatting sqref="L645:Q645">
    <cfRule type="cellIs" dxfId="3677" priority="3945" operator="equal">
      <formula>"X"</formula>
    </cfRule>
    <cfRule type="cellIs" dxfId="3676" priority="3946" operator="equal">
      <formula>"V"</formula>
    </cfRule>
  </conditionalFormatting>
  <conditionalFormatting sqref="L649:Q653">
    <cfRule type="cellIs" dxfId="3675" priority="3943" operator="equal">
      <formula>"X"</formula>
    </cfRule>
    <cfRule type="cellIs" dxfId="3674" priority="3944" operator="equal">
      <formula>"V"</formula>
    </cfRule>
  </conditionalFormatting>
  <conditionalFormatting sqref="L674:P677">
    <cfRule type="cellIs" dxfId="3673" priority="3941" operator="equal">
      <formula>"X"</formula>
    </cfRule>
    <cfRule type="cellIs" dxfId="3672" priority="3942" operator="equal">
      <formula>"V"</formula>
    </cfRule>
  </conditionalFormatting>
  <conditionalFormatting sqref="Q674:Q677">
    <cfRule type="cellIs" dxfId="3671" priority="3939" operator="equal">
      <formula>"X"</formula>
    </cfRule>
    <cfRule type="cellIs" dxfId="3670" priority="3940" operator="equal">
      <formula>"V"</formula>
    </cfRule>
  </conditionalFormatting>
  <conditionalFormatting sqref="L678:Q679 L681:Q687">
    <cfRule type="cellIs" dxfId="3669" priority="3937" operator="equal">
      <formula>"X"</formula>
    </cfRule>
    <cfRule type="cellIs" dxfId="3668" priority="3938" operator="equal">
      <formula>"V"</formula>
    </cfRule>
  </conditionalFormatting>
  <conditionalFormatting sqref="L688:Q694">
    <cfRule type="cellIs" dxfId="3667" priority="3935" operator="equal">
      <formula>"X"</formula>
    </cfRule>
    <cfRule type="cellIs" dxfId="3666" priority="3936" operator="equal">
      <formula>"V"</formula>
    </cfRule>
  </conditionalFormatting>
  <conditionalFormatting sqref="L699:Q699">
    <cfRule type="cellIs" dxfId="3665" priority="3933" operator="equal">
      <formula>"X"</formula>
    </cfRule>
    <cfRule type="cellIs" dxfId="3664" priority="3934" operator="equal">
      <formula>"V"</formula>
    </cfRule>
  </conditionalFormatting>
  <conditionalFormatting sqref="L712:Q712">
    <cfRule type="cellIs" dxfId="3663" priority="3929" operator="equal">
      <formula>"X"</formula>
    </cfRule>
    <cfRule type="cellIs" dxfId="3662" priority="3930" operator="equal">
      <formula>"V"</formula>
    </cfRule>
  </conditionalFormatting>
  <conditionalFormatting sqref="L720:Q727">
    <cfRule type="cellIs" dxfId="3661" priority="3927" operator="equal">
      <formula>"X"</formula>
    </cfRule>
    <cfRule type="cellIs" dxfId="3660" priority="3928" operator="equal">
      <formula>"V"</formula>
    </cfRule>
  </conditionalFormatting>
  <conditionalFormatting sqref="L728:Q731">
    <cfRule type="cellIs" dxfId="3659" priority="3925" operator="equal">
      <formula>"X"</formula>
    </cfRule>
    <cfRule type="cellIs" dxfId="3658" priority="3926" operator="equal">
      <formula>"V"</formula>
    </cfRule>
  </conditionalFormatting>
  <conditionalFormatting sqref="L732:Q737">
    <cfRule type="cellIs" dxfId="3657" priority="3923" operator="equal">
      <formula>"X"</formula>
    </cfRule>
    <cfRule type="cellIs" dxfId="3656" priority="3924" operator="equal">
      <formula>"V"</formula>
    </cfRule>
  </conditionalFormatting>
  <conditionalFormatting sqref="L738:Q741">
    <cfRule type="cellIs" dxfId="3655" priority="3921" operator="equal">
      <formula>"X"</formula>
    </cfRule>
    <cfRule type="cellIs" dxfId="3654" priority="3922" operator="equal">
      <formula>"V"</formula>
    </cfRule>
  </conditionalFormatting>
  <conditionalFormatting sqref="L742:Q745">
    <cfRule type="cellIs" dxfId="3653" priority="3919" operator="equal">
      <formula>"X"</formula>
    </cfRule>
    <cfRule type="cellIs" dxfId="3652" priority="3920" operator="equal">
      <formula>"V"</formula>
    </cfRule>
  </conditionalFormatting>
  <conditionalFormatting sqref="L746:Q746">
    <cfRule type="cellIs" dxfId="3651" priority="3917" operator="equal">
      <formula>"X"</formula>
    </cfRule>
    <cfRule type="cellIs" dxfId="3650" priority="3918" operator="equal">
      <formula>"V"</formula>
    </cfRule>
  </conditionalFormatting>
  <conditionalFormatting sqref="L750:Q750">
    <cfRule type="cellIs" dxfId="3649" priority="3915" operator="equal">
      <formula>"X"</formula>
    </cfRule>
    <cfRule type="cellIs" dxfId="3648" priority="3916" operator="equal">
      <formula>"V"</formula>
    </cfRule>
  </conditionalFormatting>
  <conditionalFormatting sqref="L755:Q755">
    <cfRule type="cellIs" dxfId="3647" priority="3913" operator="equal">
      <formula>"X"</formula>
    </cfRule>
    <cfRule type="cellIs" dxfId="3646" priority="3914" operator="equal">
      <formula>"V"</formula>
    </cfRule>
  </conditionalFormatting>
  <conditionalFormatting sqref="L761:Q761">
    <cfRule type="cellIs" dxfId="3645" priority="3911" operator="equal">
      <formula>"X"</formula>
    </cfRule>
    <cfRule type="cellIs" dxfId="3644" priority="3912" operator="equal">
      <formula>"V"</formula>
    </cfRule>
  </conditionalFormatting>
  <conditionalFormatting sqref="L765:O765">
    <cfRule type="cellIs" dxfId="3643" priority="3909" operator="equal">
      <formula>"X"</formula>
    </cfRule>
    <cfRule type="cellIs" dxfId="3642" priority="3910" operator="equal">
      <formula>"V"</formula>
    </cfRule>
  </conditionalFormatting>
  <conditionalFormatting sqref="Q765">
    <cfRule type="cellIs" dxfId="3641" priority="3907" operator="equal">
      <formula>"X"</formula>
    </cfRule>
    <cfRule type="cellIs" dxfId="3640" priority="3908" operator="equal">
      <formula>"V"</formula>
    </cfRule>
  </conditionalFormatting>
  <conditionalFormatting sqref="L770:Q774">
    <cfRule type="cellIs" dxfId="3639" priority="3905" operator="equal">
      <formula>"X"</formula>
    </cfRule>
    <cfRule type="cellIs" dxfId="3638" priority="3906" operator="equal">
      <formula>"V"</formula>
    </cfRule>
  </conditionalFormatting>
  <conditionalFormatting sqref="P786">
    <cfRule type="cellIs" dxfId="3637" priority="3903" operator="equal">
      <formula>"X"</formula>
    </cfRule>
    <cfRule type="cellIs" dxfId="3636" priority="3904" operator="equal">
      <formula>"V"</formula>
    </cfRule>
  </conditionalFormatting>
  <conditionalFormatting sqref="L786:O786">
    <cfRule type="cellIs" dxfId="3635" priority="3901" operator="equal">
      <formula>"X"</formula>
    </cfRule>
    <cfRule type="cellIs" dxfId="3634" priority="3902" operator="equal">
      <formula>"V"</formula>
    </cfRule>
  </conditionalFormatting>
  <conditionalFormatting sqref="Q786 Q789">
    <cfRule type="cellIs" dxfId="3633" priority="3899" operator="equal">
      <formula>"X"</formula>
    </cfRule>
    <cfRule type="cellIs" dxfId="3632" priority="3900" operator="equal">
      <formula>"V"</formula>
    </cfRule>
  </conditionalFormatting>
  <conditionalFormatting sqref="L830:Q830">
    <cfRule type="cellIs" dxfId="3631" priority="3895" operator="equal">
      <formula>"X"</formula>
    </cfRule>
    <cfRule type="cellIs" dxfId="3630" priority="3896" operator="equal">
      <formula>"V"</formula>
    </cfRule>
  </conditionalFormatting>
  <conditionalFormatting sqref="L839:Q839">
    <cfRule type="cellIs" dxfId="3629" priority="3893" operator="equal">
      <formula>"X"</formula>
    </cfRule>
    <cfRule type="cellIs" dxfId="3628" priority="3894" operator="equal">
      <formula>"V"</formula>
    </cfRule>
  </conditionalFormatting>
  <conditionalFormatting sqref="L845:Q845">
    <cfRule type="cellIs" dxfId="3627" priority="3891" operator="equal">
      <formula>"X"</formula>
    </cfRule>
    <cfRule type="cellIs" dxfId="3626" priority="3892" operator="equal">
      <formula>"V"</formula>
    </cfRule>
  </conditionalFormatting>
  <conditionalFormatting sqref="L848:Q848">
    <cfRule type="cellIs" dxfId="3625" priority="3889" operator="equal">
      <formula>"X"</formula>
    </cfRule>
    <cfRule type="cellIs" dxfId="3624" priority="3890" operator="equal">
      <formula>"V"</formula>
    </cfRule>
  </conditionalFormatting>
  <conditionalFormatting sqref="L863:Q863 L865:Q865">
    <cfRule type="cellIs" dxfId="3623" priority="3887" operator="equal">
      <formula>"X"</formula>
    </cfRule>
    <cfRule type="cellIs" dxfId="3622" priority="3888" operator="equal">
      <formula>"V"</formula>
    </cfRule>
  </conditionalFormatting>
  <conditionalFormatting sqref="L866:Q866 L870:Q870 L875:Q878 L872:Q873">
    <cfRule type="cellIs" dxfId="3621" priority="3885" operator="equal">
      <formula>"X"</formula>
    </cfRule>
    <cfRule type="cellIs" dxfId="3620" priority="3886" operator="equal">
      <formula>"V"</formula>
    </cfRule>
  </conditionalFormatting>
  <conditionalFormatting sqref="L891:Q891">
    <cfRule type="cellIs" dxfId="3619" priority="3883" operator="equal">
      <formula>"X"</formula>
    </cfRule>
    <cfRule type="cellIs" dxfId="3618" priority="3884" operator="equal">
      <formula>"V"</formula>
    </cfRule>
  </conditionalFormatting>
  <conditionalFormatting sqref="L899:Q899">
    <cfRule type="cellIs" dxfId="3617" priority="3881" operator="equal">
      <formula>"X"</formula>
    </cfRule>
    <cfRule type="cellIs" dxfId="3616" priority="3882" operator="equal">
      <formula>"V"</formula>
    </cfRule>
  </conditionalFormatting>
  <conditionalFormatting sqref="L901:Q901">
    <cfRule type="cellIs" dxfId="3615" priority="3879" operator="equal">
      <formula>"X"</formula>
    </cfRule>
    <cfRule type="cellIs" dxfId="3614" priority="3880" operator="equal">
      <formula>"V"</formula>
    </cfRule>
  </conditionalFormatting>
  <conditionalFormatting sqref="L929:Q931">
    <cfRule type="cellIs" dxfId="3613" priority="3873" operator="equal">
      <formula>"X"</formula>
    </cfRule>
    <cfRule type="cellIs" dxfId="3612" priority="3874" operator="equal">
      <formula>"V"</formula>
    </cfRule>
  </conditionalFormatting>
  <conditionalFormatting sqref="L928:P928">
    <cfRule type="cellIs" dxfId="3611" priority="3875" operator="equal">
      <formula>"X"</formula>
    </cfRule>
    <cfRule type="cellIs" dxfId="3610" priority="3876" operator="equal">
      <formula>"V"</formula>
    </cfRule>
  </conditionalFormatting>
  <conditionalFormatting sqref="P1273:Q1273 P1277:Q1277 P1281:Q1281 P1285:Q1285 P1289:Q1289">
    <cfRule type="cellIs" dxfId="3609" priority="3871" operator="equal">
      <formula>"X"</formula>
    </cfRule>
    <cfRule type="cellIs" dxfId="3608" priority="3872" operator="equal">
      <formula>"V"</formula>
    </cfRule>
  </conditionalFormatting>
  <conditionalFormatting sqref="P1274:Q1274 P1278:Q1278 P1282:Q1282 P1286:Q1286 P1290:Q1290">
    <cfRule type="cellIs" dxfId="3607" priority="3869" operator="equal">
      <formula>"X"</formula>
    </cfRule>
    <cfRule type="cellIs" dxfId="3606" priority="3870" operator="equal">
      <formula>"V"</formula>
    </cfRule>
  </conditionalFormatting>
  <conditionalFormatting sqref="P1275:Q1275 P1279:Q1279 P1283:Q1287">
    <cfRule type="cellIs" dxfId="3605" priority="3867" operator="equal">
      <formula>"X"</formula>
    </cfRule>
    <cfRule type="cellIs" dxfId="3604" priority="3868" operator="equal">
      <formula>"V"</formula>
    </cfRule>
  </conditionalFormatting>
  <conditionalFormatting sqref="P1288:Q1288">
    <cfRule type="cellIs" dxfId="3603" priority="3865" operator="equal">
      <formula>"X"</formula>
    </cfRule>
    <cfRule type="cellIs" dxfId="3602" priority="3866" operator="equal">
      <formula>"V"</formula>
    </cfRule>
  </conditionalFormatting>
  <conditionalFormatting sqref="P1289:Q1289">
    <cfRule type="cellIs" dxfId="3601" priority="3863" operator="equal">
      <formula>"X"</formula>
    </cfRule>
    <cfRule type="cellIs" dxfId="3600" priority="3864" operator="equal">
      <formula>"V"</formula>
    </cfRule>
  </conditionalFormatting>
  <conditionalFormatting sqref="P1290:Q1290">
    <cfRule type="cellIs" dxfId="3599" priority="3861" operator="equal">
      <formula>"X"</formula>
    </cfRule>
    <cfRule type="cellIs" dxfId="3598" priority="3862" operator="equal">
      <formula>"V"</formula>
    </cfRule>
  </conditionalFormatting>
  <conditionalFormatting sqref="L941:M943 Q941:Q943">
    <cfRule type="cellIs" dxfId="3597" priority="3855" operator="equal">
      <formula>"X"</formula>
    </cfRule>
    <cfRule type="cellIs" dxfId="3596" priority="3856" operator="equal">
      <formula>"V"</formula>
    </cfRule>
  </conditionalFormatting>
  <conditionalFormatting sqref="N941:P943">
    <cfRule type="cellIs" dxfId="3595" priority="3853" operator="equal">
      <formula>"X"</formula>
    </cfRule>
    <cfRule type="cellIs" dxfId="3594" priority="3854" operator="equal">
      <formula>"V"</formula>
    </cfRule>
  </conditionalFormatting>
  <conditionalFormatting sqref="L939:Q940">
    <cfRule type="cellIs" dxfId="3593" priority="3857" operator="equal">
      <formula>"X"</formula>
    </cfRule>
    <cfRule type="cellIs" dxfId="3592" priority="3858" operator="equal">
      <formula>"V"</formula>
    </cfRule>
  </conditionalFormatting>
  <conditionalFormatting sqref="L45:P47">
    <cfRule type="cellIs" dxfId="3591" priority="3837" operator="equal">
      <formula>"X"</formula>
    </cfRule>
    <cfRule type="cellIs" dxfId="3590" priority="3838" operator="equal">
      <formula>"V"</formula>
    </cfRule>
  </conditionalFormatting>
  <conditionalFormatting sqref="L944:Q944">
    <cfRule type="cellIs" dxfId="3589" priority="3851" operator="equal">
      <formula>"X"</formula>
    </cfRule>
    <cfRule type="cellIs" dxfId="3588" priority="3852" operator="equal">
      <formula>"V"</formula>
    </cfRule>
  </conditionalFormatting>
  <conditionalFormatting sqref="L665:Q665 L669:Q669">
    <cfRule type="cellIs" dxfId="3587" priority="3848" operator="equal">
      <formula>"X"</formula>
    </cfRule>
    <cfRule type="cellIs" dxfId="3586" priority="3849" operator="equal">
      <formula>"V"</formula>
    </cfRule>
  </conditionalFormatting>
  <conditionalFormatting sqref="AK1:AT4 AK6:AT13 AK546:AT546 AK467:AT485 AK548:AT548 AK554:AT554 AK565:AT567 AK569:AT585 AK645:AT645 AK625:AT642 AK649:AT655 AK720:AT746 AK750:AT750 AK755:AT756 AK761:AT761 AK765:AT774 AK830:AT830 AK1299:AT1048576 AK919:AT945 AK29:AT31 AK834:AT837 AK280:AT357 AK359:AT437 AK442:AT462 AK488:AT516 AK533:AT533 AK539:AT541 AK75:AT94 AK556:AT561 AK659:AT665 AK669:AT669 AK674:AT679 AK776:AT780 AK681:AT712 AK786:AT807 AK809:AT825 AK839:AT839 AK841:AT842 AK844:AT845 AK847:AT860 AK862:AT863 AK865:AT866 AK870:AT870 AK875:AT879 AK872:AT873 AK881:AT891 AK897:AT897 AK899:AT899 AK901:AT901 AK904:AT904 AK906:AT906 AK910:AT911 AK961:AT961 AK593:AT619 AK43:AT50 AK52:AT66 AK96:AT278">
    <cfRule type="cellIs" dxfId="3585" priority="3844" operator="equal">
      <formula>"NS"</formula>
    </cfRule>
    <cfRule type="cellIs" dxfId="3584" priority="3845" operator="equal">
      <formula>"NA"</formula>
    </cfRule>
    <cfRule type="cellIs" dxfId="3583" priority="3846" operator="equal">
      <formula>"X"</formula>
    </cfRule>
    <cfRule type="cellIs" dxfId="3582" priority="3847" operator="equal">
      <formula>"V"</formula>
    </cfRule>
  </conditionalFormatting>
  <conditionalFormatting sqref="AK12:AT13 AK546:AT546 AK467:AT485 AK548:AT548 AK554:AT554 AK565:AT567 AK569:AT585 AK645:AT645 AK625:AT642 AK649:AT655 AK720:AT746 AK750:AT750 AK755:AT756 AK761:AT761 AK765:AT774 AK830:AT830 AK919:AT945 AK29:AT31 AK834:AT837 AK280:AT357 AK359:AT437 AK442:AT462 AK488:AT516 AK533:AT533 AK539:AT541 AK75:AT94 AK556:AT561 AK659:AT665 AK669:AT669 AK674:AT679 AK776:AT780 AK681:AT712 AK786:AT807 AK809:AT825 AK839:AT839 AK841:AT842 AK844:AT845 AK847:AT860 AK862:AT863 AK865:AT866 AK870:AT870 AK875:AT879 AK872:AT873 AK881:AT891 AK897:AT897 AK899:AT899 AK901:AT901 AK904:AT904 AK906:AT906 AK910:AT911 AK961:AT961 AK593:AT619 AK43:AT50 AK52:AT66 AK96:AT278">
    <cfRule type="cellIs" dxfId="3581" priority="3841" operator="equal">
      <formula>"A"</formula>
    </cfRule>
    <cfRule type="cellIs" dxfId="3580" priority="3842" operator="equal">
      <formula>"R"</formula>
    </cfRule>
    <cfRule type="cellIs" dxfId="3579" priority="3843" operator="equal">
      <formula>"L"</formula>
    </cfRule>
  </conditionalFormatting>
  <conditionalFormatting sqref="Q45:Q47">
    <cfRule type="cellIs" dxfId="3578" priority="3835" operator="equal">
      <formula>"X"</formula>
    </cfRule>
    <cfRule type="cellIs" dxfId="3577" priority="3836" operator="equal">
      <formula>"V"</formula>
    </cfRule>
  </conditionalFormatting>
  <conditionalFormatting sqref="L49:P50">
    <cfRule type="cellIs" dxfId="3576" priority="3833" operator="equal">
      <formula>"X"</formula>
    </cfRule>
    <cfRule type="cellIs" dxfId="3575" priority="3834" operator="equal">
      <formula>"V"</formula>
    </cfRule>
  </conditionalFormatting>
  <conditionalFormatting sqref="Q49">
    <cfRule type="cellIs" dxfId="3574" priority="3831" operator="equal">
      <formula>"X"</formula>
    </cfRule>
    <cfRule type="cellIs" dxfId="3573" priority="3832" operator="equal">
      <formula>"V"</formula>
    </cfRule>
  </conditionalFormatting>
  <conditionalFormatting sqref="L53:P54">
    <cfRule type="cellIs" dxfId="3572" priority="3829" operator="equal">
      <formula>"X"</formula>
    </cfRule>
    <cfRule type="cellIs" dxfId="3571" priority="3830" operator="equal">
      <formula>"V"</formula>
    </cfRule>
  </conditionalFormatting>
  <conditionalFormatting sqref="Q53:Q54">
    <cfRule type="cellIs" dxfId="3570" priority="3827" operator="equal">
      <formula>"X"</formula>
    </cfRule>
    <cfRule type="cellIs" dxfId="3569" priority="3828" operator="equal">
      <formula>"V"</formula>
    </cfRule>
  </conditionalFormatting>
  <conditionalFormatting sqref="L56:P56">
    <cfRule type="cellIs" dxfId="3568" priority="3825" operator="equal">
      <formula>"X"</formula>
    </cfRule>
    <cfRule type="cellIs" dxfId="3567" priority="3826" operator="equal">
      <formula>"V"</formula>
    </cfRule>
  </conditionalFormatting>
  <conditionalFormatting sqref="Q56">
    <cfRule type="cellIs" dxfId="3566" priority="3823" operator="equal">
      <formula>"X"</formula>
    </cfRule>
    <cfRule type="cellIs" dxfId="3565" priority="3824" operator="equal">
      <formula>"V"</formula>
    </cfRule>
  </conditionalFormatting>
  <conditionalFormatting sqref="L83:Q83">
    <cfRule type="cellIs" dxfId="3564" priority="3817" operator="equal">
      <formula>"X"</formula>
    </cfRule>
    <cfRule type="cellIs" dxfId="3563" priority="3818" operator="equal">
      <formula>"V"</formula>
    </cfRule>
  </conditionalFormatting>
  <conditionalFormatting sqref="L84:Q84">
    <cfRule type="cellIs" dxfId="3562" priority="3815" operator="equal">
      <formula>"X"</formula>
    </cfRule>
    <cfRule type="cellIs" dxfId="3561" priority="3816" operator="equal">
      <formula>"V"</formula>
    </cfRule>
  </conditionalFormatting>
  <conditionalFormatting sqref="P86:P94 P96:P99">
    <cfRule type="cellIs" dxfId="3560" priority="3813" operator="equal">
      <formula>"X"</formula>
    </cfRule>
    <cfRule type="cellIs" dxfId="3559" priority="3814" operator="equal">
      <formula>"V"</formula>
    </cfRule>
  </conditionalFormatting>
  <conditionalFormatting sqref="Q99">
    <cfRule type="cellIs" dxfId="3558" priority="3811" operator="equal">
      <formula>"X"</formula>
    </cfRule>
    <cfRule type="cellIs" dxfId="3557" priority="3812" operator="equal">
      <formula>"V"</formula>
    </cfRule>
  </conditionalFormatting>
  <conditionalFormatting sqref="Q96:Q97">
    <cfRule type="cellIs" dxfId="3556" priority="3809" operator="equal">
      <formula>"X"</formula>
    </cfRule>
    <cfRule type="cellIs" dxfId="3555" priority="3810" operator="equal">
      <formula>"V"</formula>
    </cfRule>
  </conditionalFormatting>
  <conditionalFormatting sqref="Q92">
    <cfRule type="cellIs" dxfId="3554" priority="3807" operator="equal">
      <formula>"X"</formula>
    </cfRule>
    <cfRule type="cellIs" dxfId="3553" priority="3808" operator="equal">
      <formula>"V"</formula>
    </cfRule>
  </conditionalFormatting>
  <conditionalFormatting sqref="O87:O94 O96:O100">
    <cfRule type="cellIs" dxfId="3552" priority="3805" operator="equal">
      <formula>"X"</formula>
    </cfRule>
    <cfRule type="cellIs" dxfId="3551" priority="3806" operator="equal">
      <formula>"V"</formula>
    </cfRule>
  </conditionalFormatting>
  <conditionalFormatting sqref="P100">
    <cfRule type="cellIs" dxfId="3550" priority="3803" operator="equal">
      <formula>"X"</formula>
    </cfRule>
    <cfRule type="cellIs" dxfId="3549" priority="3804" operator="equal">
      <formula>"V"</formula>
    </cfRule>
  </conditionalFormatting>
  <conditionalFormatting sqref="N90:N94 N96:N100">
    <cfRule type="cellIs" dxfId="3548" priority="3801" operator="equal">
      <formula>"X"</formula>
    </cfRule>
    <cfRule type="cellIs" dxfId="3547" priority="3802" operator="equal">
      <formula>"V"</formula>
    </cfRule>
  </conditionalFormatting>
  <conditionalFormatting sqref="N88">
    <cfRule type="cellIs" dxfId="3546" priority="3799" operator="equal">
      <formula>"X"</formula>
    </cfRule>
    <cfRule type="cellIs" dxfId="3545" priority="3800" operator="equal">
      <formula>"V"</formula>
    </cfRule>
  </conditionalFormatting>
  <conditionalFormatting sqref="N113:N114">
    <cfRule type="cellIs" dxfId="3544" priority="3797" operator="equal">
      <formula>"X"</formula>
    </cfRule>
    <cfRule type="cellIs" dxfId="3543" priority="3798" operator="equal">
      <formula>"V"</formula>
    </cfRule>
  </conditionalFormatting>
  <conditionalFormatting sqref="N116:P120">
    <cfRule type="cellIs" dxfId="3542" priority="3795" operator="equal">
      <formula>"X"</formula>
    </cfRule>
    <cfRule type="cellIs" dxfId="3541" priority="3796" operator="equal">
      <formula>"V"</formula>
    </cfRule>
  </conditionalFormatting>
  <conditionalFormatting sqref="O113:P115">
    <cfRule type="cellIs" dxfId="3540" priority="3793" operator="equal">
      <formula>"X"</formula>
    </cfRule>
    <cfRule type="cellIs" dxfId="3539" priority="3794" operator="equal">
      <formula>"V"</formula>
    </cfRule>
  </conditionalFormatting>
  <conditionalFormatting sqref="Q126">
    <cfRule type="cellIs" dxfId="3538" priority="3791" operator="equal">
      <formula>"X"</formula>
    </cfRule>
    <cfRule type="cellIs" dxfId="3537" priority="3792" operator="equal">
      <formula>"V"</formula>
    </cfRule>
  </conditionalFormatting>
  <conditionalFormatting sqref="L126:P126">
    <cfRule type="cellIs" dxfId="3536" priority="3789" operator="equal">
      <formula>"X"</formula>
    </cfRule>
    <cfRule type="cellIs" dxfId="3535" priority="3790" operator="equal">
      <formula>"V"</formula>
    </cfRule>
  </conditionalFormatting>
  <conditionalFormatting sqref="Q127">
    <cfRule type="cellIs" dxfId="3534" priority="3787" operator="equal">
      <formula>"X"</formula>
    </cfRule>
    <cfRule type="cellIs" dxfId="3533" priority="3788" operator="equal">
      <formula>"V"</formula>
    </cfRule>
  </conditionalFormatting>
  <conditionalFormatting sqref="L127:P127">
    <cfRule type="cellIs" dxfId="3532" priority="3785" operator="equal">
      <formula>"X"</formula>
    </cfRule>
    <cfRule type="cellIs" dxfId="3531" priority="3786" operator="equal">
      <formula>"V"</formula>
    </cfRule>
  </conditionalFormatting>
  <conditionalFormatting sqref="L128:N128">
    <cfRule type="cellIs" dxfId="3530" priority="3783" operator="equal">
      <formula>"X"</formula>
    </cfRule>
    <cfRule type="cellIs" dxfId="3529" priority="3784" operator="equal">
      <formula>"V"</formula>
    </cfRule>
  </conditionalFormatting>
  <conditionalFormatting sqref="Q159">
    <cfRule type="cellIs" dxfId="3528" priority="3781" operator="equal">
      <formula>"X"</formula>
    </cfRule>
    <cfRule type="cellIs" dxfId="3527" priority="3782" operator="equal">
      <formula>"V"</formula>
    </cfRule>
  </conditionalFormatting>
  <conditionalFormatting sqref="L160:P160">
    <cfRule type="cellIs" dxfId="3526" priority="3779" operator="equal">
      <formula>"X"</formula>
    </cfRule>
    <cfRule type="cellIs" dxfId="3525" priority="3780" operator="equal">
      <formula>"V"</formula>
    </cfRule>
  </conditionalFormatting>
  <conditionalFormatting sqref="Q160">
    <cfRule type="cellIs" dxfId="3524" priority="3777" operator="equal">
      <formula>"X"</formula>
    </cfRule>
    <cfRule type="cellIs" dxfId="3523" priority="3778" operator="equal">
      <formula>"V"</formula>
    </cfRule>
  </conditionalFormatting>
  <conditionalFormatting sqref="L161:P161">
    <cfRule type="cellIs" dxfId="3522" priority="3775" operator="equal">
      <formula>"X"</formula>
    </cfRule>
    <cfRule type="cellIs" dxfId="3521" priority="3776" operator="equal">
      <formula>"V"</formula>
    </cfRule>
  </conditionalFormatting>
  <conditionalFormatting sqref="Q161">
    <cfRule type="cellIs" dxfId="3520" priority="3773" operator="equal">
      <formula>"X"</formula>
    </cfRule>
    <cfRule type="cellIs" dxfId="3519" priority="3774" operator="equal">
      <formula>"V"</formula>
    </cfRule>
  </conditionalFormatting>
  <conditionalFormatting sqref="L162:P162">
    <cfRule type="cellIs" dxfId="3518" priority="3771" operator="equal">
      <formula>"X"</formula>
    </cfRule>
    <cfRule type="cellIs" dxfId="3517" priority="3772" operator="equal">
      <formula>"V"</formula>
    </cfRule>
  </conditionalFormatting>
  <conditionalFormatting sqref="Q162">
    <cfRule type="cellIs" dxfId="3516" priority="3769" operator="equal">
      <formula>"X"</formula>
    </cfRule>
    <cfRule type="cellIs" dxfId="3515" priority="3770" operator="equal">
      <formula>"V"</formula>
    </cfRule>
  </conditionalFormatting>
  <conditionalFormatting sqref="L163:P163">
    <cfRule type="cellIs" dxfId="3514" priority="3767" operator="equal">
      <formula>"X"</formula>
    </cfRule>
    <cfRule type="cellIs" dxfId="3513" priority="3768" operator="equal">
      <formula>"V"</formula>
    </cfRule>
  </conditionalFormatting>
  <conditionalFormatting sqref="Q163">
    <cfRule type="cellIs" dxfId="3512" priority="3765" operator="equal">
      <formula>"X"</formula>
    </cfRule>
    <cfRule type="cellIs" dxfId="3511" priority="3766" operator="equal">
      <formula>"V"</formula>
    </cfRule>
  </conditionalFormatting>
  <conditionalFormatting sqref="L164:P164">
    <cfRule type="cellIs" dxfId="3510" priority="3763" operator="equal">
      <formula>"X"</formula>
    </cfRule>
    <cfRule type="cellIs" dxfId="3509" priority="3764" operator="equal">
      <formula>"V"</formula>
    </cfRule>
  </conditionalFormatting>
  <conditionalFormatting sqref="Q164">
    <cfRule type="cellIs" dxfId="3508" priority="3761" operator="equal">
      <formula>"X"</formula>
    </cfRule>
    <cfRule type="cellIs" dxfId="3507" priority="3762" operator="equal">
      <formula>"V"</formula>
    </cfRule>
  </conditionalFormatting>
  <conditionalFormatting sqref="L165:P166">
    <cfRule type="cellIs" dxfId="3506" priority="3759" operator="equal">
      <formula>"X"</formula>
    </cfRule>
    <cfRule type="cellIs" dxfId="3505" priority="3760" operator="equal">
      <formula>"V"</formula>
    </cfRule>
  </conditionalFormatting>
  <conditionalFormatting sqref="Q165:Q166">
    <cfRule type="cellIs" dxfId="3504" priority="3757" operator="equal">
      <formula>"X"</formula>
    </cfRule>
    <cfRule type="cellIs" dxfId="3503" priority="3758" operator="equal">
      <formula>"V"</formula>
    </cfRule>
  </conditionalFormatting>
  <conditionalFormatting sqref="N172:N173">
    <cfRule type="cellIs" dxfId="3502" priority="3755" operator="equal">
      <formula>"X"</formula>
    </cfRule>
    <cfRule type="cellIs" dxfId="3501" priority="3756" operator="equal">
      <formula>"V"</formula>
    </cfRule>
  </conditionalFormatting>
  <conditionalFormatting sqref="P172:Q173">
    <cfRule type="cellIs" dxfId="3500" priority="3753" operator="equal">
      <formula>"X"</formula>
    </cfRule>
    <cfRule type="cellIs" dxfId="3499" priority="3754" operator="equal">
      <formula>"V"</formula>
    </cfRule>
  </conditionalFormatting>
  <conditionalFormatting sqref="L191:L196 Q191:Q196">
    <cfRule type="cellIs" dxfId="3498" priority="3751" operator="equal">
      <formula>"X"</formula>
    </cfRule>
    <cfRule type="cellIs" dxfId="3497" priority="3752" operator="equal">
      <formula>"V"</formula>
    </cfRule>
  </conditionalFormatting>
  <conditionalFormatting sqref="M191:P196">
    <cfRule type="cellIs" dxfId="3496" priority="3749" operator="equal">
      <formula>"X"</formula>
    </cfRule>
    <cfRule type="cellIs" dxfId="3495" priority="3750" operator="equal">
      <formula>"V"</formula>
    </cfRule>
  </conditionalFormatting>
  <conditionalFormatting sqref="L198:Q201">
    <cfRule type="cellIs" dxfId="3494" priority="3747" operator="equal">
      <formula>"X"</formula>
    </cfRule>
    <cfRule type="cellIs" dxfId="3493" priority="3748" operator="equal">
      <formula>"V"</formula>
    </cfRule>
  </conditionalFormatting>
  <conditionalFormatting sqref="L207:Q207">
    <cfRule type="cellIs" dxfId="3492" priority="3745" operator="equal">
      <formula>"X"</formula>
    </cfRule>
    <cfRule type="cellIs" dxfId="3491" priority="3746" operator="equal">
      <formula>"V"</formula>
    </cfRule>
  </conditionalFormatting>
  <conditionalFormatting sqref="L336:P336">
    <cfRule type="cellIs" dxfId="3490" priority="3743" operator="equal">
      <formula>"X"</formula>
    </cfRule>
    <cfRule type="cellIs" dxfId="3489" priority="3744" operator="equal">
      <formula>"V"</formula>
    </cfRule>
  </conditionalFormatting>
  <conditionalFormatting sqref="L352:Q352">
    <cfRule type="cellIs" dxfId="3488" priority="3741" operator="equal">
      <formula>"X"</formula>
    </cfRule>
    <cfRule type="cellIs" dxfId="3487" priority="3742" operator="equal">
      <formula>"V"</formula>
    </cfRule>
  </conditionalFormatting>
  <conditionalFormatting sqref="L353:Q353">
    <cfRule type="cellIs" dxfId="3486" priority="3739" operator="equal">
      <formula>"X"</formula>
    </cfRule>
    <cfRule type="cellIs" dxfId="3485" priority="3740" operator="equal">
      <formula>"V"</formula>
    </cfRule>
  </conditionalFormatting>
  <conditionalFormatting sqref="P355">
    <cfRule type="cellIs" dxfId="3484" priority="3737" operator="equal">
      <formula>"X"</formula>
    </cfRule>
    <cfRule type="cellIs" dxfId="3483" priority="3738" operator="equal">
      <formula>"V"</formula>
    </cfRule>
  </conditionalFormatting>
  <conditionalFormatting sqref="L355:O355">
    <cfRule type="cellIs" dxfId="3482" priority="3735" operator="equal">
      <formula>"X"</formula>
    </cfRule>
    <cfRule type="cellIs" dxfId="3481" priority="3736" operator="equal">
      <formula>"V"</formula>
    </cfRule>
  </conditionalFormatting>
  <conditionalFormatting sqref="Q355">
    <cfRule type="cellIs" dxfId="3480" priority="3733" operator="equal">
      <formula>"X"</formula>
    </cfRule>
    <cfRule type="cellIs" dxfId="3479" priority="3734" operator="equal">
      <formula>"V"</formula>
    </cfRule>
  </conditionalFormatting>
  <conditionalFormatting sqref="P357 P359">
    <cfRule type="cellIs" dxfId="3478" priority="3731" operator="equal">
      <formula>"X"</formula>
    </cfRule>
    <cfRule type="cellIs" dxfId="3477" priority="3732" operator="equal">
      <formula>"V"</formula>
    </cfRule>
  </conditionalFormatting>
  <conditionalFormatting sqref="L357:O357 L359:O359">
    <cfRule type="cellIs" dxfId="3476" priority="3729" operator="equal">
      <formula>"X"</formula>
    </cfRule>
    <cfRule type="cellIs" dxfId="3475" priority="3730" operator="equal">
      <formula>"V"</formula>
    </cfRule>
  </conditionalFormatting>
  <conditionalFormatting sqref="Q357 Q359">
    <cfRule type="cellIs" dxfId="3474" priority="3727" operator="equal">
      <formula>"X"</formula>
    </cfRule>
    <cfRule type="cellIs" dxfId="3473" priority="3728" operator="equal">
      <formula>"V"</formula>
    </cfRule>
  </conditionalFormatting>
  <conditionalFormatting sqref="P361">
    <cfRule type="cellIs" dxfId="3472" priority="3723" operator="equal">
      <formula>"X"</formula>
    </cfRule>
    <cfRule type="cellIs" dxfId="3471" priority="3724" operator="equal">
      <formula>"V"</formula>
    </cfRule>
  </conditionalFormatting>
  <conditionalFormatting sqref="L361:O361">
    <cfRule type="cellIs" dxfId="3470" priority="3721" operator="equal">
      <formula>"X"</formula>
    </cfRule>
    <cfRule type="cellIs" dxfId="3469" priority="3722" operator="equal">
      <formula>"V"</formula>
    </cfRule>
  </conditionalFormatting>
  <conditionalFormatting sqref="Q361">
    <cfRule type="cellIs" dxfId="3468" priority="3719" operator="equal">
      <formula>"X"</formula>
    </cfRule>
    <cfRule type="cellIs" dxfId="3467" priority="3720" operator="equal">
      <formula>"V"</formula>
    </cfRule>
  </conditionalFormatting>
  <conditionalFormatting sqref="P363">
    <cfRule type="cellIs" dxfId="3466" priority="3717" operator="equal">
      <formula>"X"</formula>
    </cfRule>
    <cfRule type="cellIs" dxfId="3465" priority="3718" operator="equal">
      <formula>"V"</formula>
    </cfRule>
  </conditionalFormatting>
  <conditionalFormatting sqref="L363:O363">
    <cfRule type="cellIs" dxfId="3464" priority="3715" operator="equal">
      <formula>"X"</formula>
    </cfRule>
    <cfRule type="cellIs" dxfId="3463" priority="3716" operator="equal">
      <formula>"V"</formula>
    </cfRule>
  </conditionalFormatting>
  <conditionalFormatting sqref="Q363">
    <cfRule type="cellIs" dxfId="3462" priority="3713" operator="equal">
      <formula>"X"</formula>
    </cfRule>
    <cfRule type="cellIs" dxfId="3461" priority="3714" operator="equal">
      <formula>"V"</formula>
    </cfRule>
  </conditionalFormatting>
  <conditionalFormatting sqref="P365:P366">
    <cfRule type="cellIs" dxfId="3460" priority="3711" operator="equal">
      <formula>"X"</formula>
    </cfRule>
    <cfRule type="cellIs" dxfId="3459" priority="3712" operator="equal">
      <formula>"V"</formula>
    </cfRule>
  </conditionalFormatting>
  <conditionalFormatting sqref="L365:O366">
    <cfRule type="cellIs" dxfId="3458" priority="3709" operator="equal">
      <formula>"X"</formula>
    </cfRule>
    <cfRule type="cellIs" dxfId="3457" priority="3710" operator="equal">
      <formula>"V"</formula>
    </cfRule>
  </conditionalFormatting>
  <conditionalFormatting sqref="Q365:Q366">
    <cfRule type="cellIs" dxfId="3456" priority="3707" operator="equal">
      <formula>"X"</formula>
    </cfRule>
    <cfRule type="cellIs" dxfId="3455" priority="3708" operator="equal">
      <formula>"V"</formula>
    </cfRule>
  </conditionalFormatting>
  <conditionalFormatting sqref="P368:P370">
    <cfRule type="cellIs" dxfId="3454" priority="3705" operator="equal">
      <formula>"X"</formula>
    </cfRule>
    <cfRule type="cellIs" dxfId="3453" priority="3706" operator="equal">
      <formula>"V"</formula>
    </cfRule>
  </conditionalFormatting>
  <conditionalFormatting sqref="L368:O370">
    <cfRule type="cellIs" dxfId="3452" priority="3703" operator="equal">
      <formula>"X"</formula>
    </cfRule>
    <cfRule type="cellIs" dxfId="3451" priority="3704" operator="equal">
      <formula>"V"</formula>
    </cfRule>
  </conditionalFormatting>
  <conditionalFormatting sqref="Q368:Q370">
    <cfRule type="cellIs" dxfId="3450" priority="3701" operator="equal">
      <formula>"X"</formula>
    </cfRule>
    <cfRule type="cellIs" dxfId="3449" priority="3702" operator="equal">
      <formula>"V"</formula>
    </cfRule>
  </conditionalFormatting>
  <conditionalFormatting sqref="AK438:AT441">
    <cfRule type="cellIs" dxfId="3448" priority="3697" operator="equal">
      <formula>"NS"</formula>
    </cfRule>
    <cfRule type="cellIs" dxfId="3447" priority="3698" operator="equal">
      <formula>"NA"</formula>
    </cfRule>
    <cfRule type="cellIs" dxfId="3446" priority="3699" operator="equal">
      <formula>"X"</formula>
    </cfRule>
    <cfRule type="cellIs" dxfId="3445" priority="3700" operator="equal">
      <formula>"V"</formula>
    </cfRule>
  </conditionalFormatting>
  <conditionalFormatting sqref="AK438:AT441">
    <cfRule type="cellIs" dxfId="3444" priority="3694" operator="equal">
      <formula>"A"</formula>
    </cfRule>
    <cfRule type="cellIs" dxfId="3443" priority="3695" operator="equal">
      <formula>"R"</formula>
    </cfRule>
    <cfRule type="cellIs" dxfId="3442" priority="3696" operator="equal">
      <formula>"L"</formula>
    </cfRule>
  </conditionalFormatting>
  <conditionalFormatting sqref="L437:Q441">
    <cfRule type="cellIs" dxfId="3441" priority="3692" operator="equal">
      <formula>"X"</formula>
    </cfRule>
    <cfRule type="cellIs" dxfId="3440" priority="3693" operator="equal">
      <formula>"V"</formula>
    </cfRule>
  </conditionalFormatting>
  <conditionalFormatting sqref="AK463:AT466">
    <cfRule type="cellIs" dxfId="3439" priority="3688" operator="equal">
      <formula>"NS"</formula>
    </cfRule>
    <cfRule type="cellIs" dxfId="3438" priority="3689" operator="equal">
      <formula>"NA"</formula>
    </cfRule>
    <cfRule type="cellIs" dxfId="3437" priority="3690" operator="equal">
      <formula>"X"</formula>
    </cfRule>
    <cfRule type="cellIs" dxfId="3436" priority="3691" operator="equal">
      <formula>"V"</formula>
    </cfRule>
  </conditionalFormatting>
  <conditionalFormatting sqref="AK463:AT466">
    <cfRule type="cellIs" dxfId="3435" priority="3685" operator="equal">
      <formula>"A"</formula>
    </cfRule>
    <cfRule type="cellIs" dxfId="3434" priority="3686" operator="equal">
      <formula>"R"</formula>
    </cfRule>
    <cfRule type="cellIs" dxfId="3433" priority="3687" operator="equal">
      <formula>"L"</formula>
    </cfRule>
  </conditionalFormatting>
  <conditionalFormatting sqref="L463:Q466">
    <cfRule type="cellIs" dxfId="3432" priority="3683" operator="equal">
      <formula>"X"</formula>
    </cfRule>
    <cfRule type="cellIs" dxfId="3431" priority="3684" operator="equal">
      <formula>"V"</formula>
    </cfRule>
  </conditionalFormatting>
  <conditionalFormatting sqref="AK542:AT545">
    <cfRule type="cellIs" dxfId="3430" priority="3679" operator="equal">
      <formula>"NS"</formula>
    </cfRule>
    <cfRule type="cellIs" dxfId="3429" priority="3680" operator="equal">
      <formula>"NA"</formula>
    </cfRule>
    <cfRule type="cellIs" dxfId="3428" priority="3681" operator="equal">
      <formula>"X"</formula>
    </cfRule>
    <cfRule type="cellIs" dxfId="3427" priority="3682" operator="equal">
      <formula>"V"</formula>
    </cfRule>
  </conditionalFormatting>
  <conditionalFormatting sqref="AK542:AT545">
    <cfRule type="cellIs" dxfId="3426" priority="3676" operator="equal">
      <formula>"A"</formula>
    </cfRule>
    <cfRule type="cellIs" dxfId="3425" priority="3677" operator="equal">
      <formula>"R"</formula>
    </cfRule>
    <cfRule type="cellIs" dxfId="3424" priority="3678" operator="equal">
      <formula>"L"</formula>
    </cfRule>
  </conditionalFormatting>
  <conditionalFormatting sqref="AK547:AT547">
    <cfRule type="cellIs" dxfId="3423" priority="3672" operator="equal">
      <formula>"NS"</formula>
    </cfRule>
    <cfRule type="cellIs" dxfId="3422" priority="3673" operator="equal">
      <formula>"NA"</formula>
    </cfRule>
    <cfRule type="cellIs" dxfId="3421" priority="3674" operator="equal">
      <formula>"X"</formula>
    </cfRule>
    <cfRule type="cellIs" dxfId="3420" priority="3675" operator="equal">
      <formula>"V"</formula>
    </cfRule>
  </conditionalFormatting>
  <conditionalFormatting sqref="AK547:AT547">
    <cfRule type="cellIs" dxfId="3419" priority="3669" operator="equal">
      <formula>"A"</formula>
    </cfRule>
    <cfRule type="cellIs" dxfId="3418" priority="3670" operator="equal">
      <formula>"R"</formula>
    </cfRule>
    <cfRule type="cellIs" dxfId="3417" priority="3671" operator="equal">
      <formula>"L"</formula>
    </cfRule>
  </conditionalFormatting>
  <conditionalFormatting sqref="Q550">
    <cfRule type="cellIs" dxfId="3416" priority="3667" operator="equal">
      <formula>"X"</formula>
    </cfRule>
    <cfRule type="cellIs" dxfId="3415" priority="3668" operator="equal">
      <formula>"V"</formula>
    </cfRule>
  </conditionalFormatting>
  <conditionalFormatting sqref="AK549:AT553">
    <cfRule type="cellIs" dxfId="3414" priority="3663" operator="equal">
      <formula>"NS"</formula>
    </cfRule>
    <cfRule type="cellIs" dxfId="3413" priority="3664" operator="equal">
      <formula>"NA"</formula>
    </cfRule>
    <cfRule type="cellIs" dxfId="3412" priority="3665" operator="equal">
      <formula>"X"</formula>
    </cfRule>
    <cfRule type="cellIs" dxfId="3411" priority="3666" operator="equal">
      <formula>"V"</formula>
    </cfRule>
  </conditionalFormatting>
  <conditionalFormatting sqref="AK549:AT553">
    <cfRule type="cellIs" dxfId="3410" priority="3660" operator="equal">
      <formula>"A"</formula>
    </cfRule>
    <cfRule type="cellIs" dxfId="3409" priority="3661" operator="equal">
      <formula>"R"</formula>
    </cfRule>
    <cfRule type="cellIs" dxfId="3408" priority="3662" operator="equal">
      <formula>"L"</formula>
    </cfRule>
  </conditionalFormatting>
  <conditionalFormatting sqref="L542:Q545">
    <cfRule type="cellIs" dxfId="3407" priority="3658" operator="equal">
      <formula>"X"</formula>
    </cfRule>
    <cfRule type="cellIs" dxfId="3406" priority="3659" operator="equal">
      <formula>"V"</formula>
    </cfRule>
  </conditionalFormatting>
  <conditionalFormatting sqref="L547:Q547">
    <cfRule type="cellIs" dxfId="3405" priority="3656" operator="equal">
      <formula>"X"</formula>
    </cfRule>
    <cfRule type="cellIs" dxfId="3404" priority="3657" operator="equal">
      <formula>"V"</formula>
    </cfRule>
  </conditionalFormatting>
  <conditionalFormatting sqref="L549:Q549">
    <cfRule type="cellIs" dxfId="3403" priority="3654" operator="equal">
      <formula>"X"</formula>
    </cfRule>
    <cfRule type="cellIs" dxfId="3402" priority="3655" operator="equal">
      <formula>"V"</formula>
    </cfRule>
  </conditionalFormatting>
  <conditionalFormatting sqref="L551:Q551">
    <cfRule type="cellIs" dxfId="3401" priority="3652" operator="equal">
      <formula>"X"</formula>
    </cfRule>
    <cfRule type="cellIs" dxfId="3400" priority="3653" operator="equal">
      <formula>"V"</formula>
    </cfRule>
  </conditionalFormatting>
  <conditionalFormatting sqref="L552:Q552">
    <cfRule type="cellIs" dxfId="3399" priority="3650" operator="equal">
      <formula>"X"</formula>
    </cfRule>
    <cfRule type="cellIs" dxfId="3398" priority="3651" operator="equal">
      <formula>"V"</formula>
    </cfRule>
  </conditionalFormatting>
  <conditionalFormatting sqref="L553:Q553">
    <cfRule type="cellIs" dxfId="3397" priority="3648" operator="equal">
      <formula>"X"</formula>
    </cfRule>
    <cfRule type="cellIs" dxfId="3396" priority="3649" operator="equal">
      <formula>"V"</formula>
    </cfRule>
  </conditionalFormatting>
  <conditionalFormatting sqref="L550:P550">
    <cfRule type="cellIs" dxfId="3395" priority="3646" operator="equal">
      <formula>"X"</formula>
    </cfRule>
    <cfRule type="cellIs" dxfId="3394" priority="3647" operator="equal">
      <formula>"V"</formula>
    </cfRule>
  </conditionalFormatting>
  <conditionalFormatting sqref="AK562:AT564">
    <cfRule type="cellIs" dxfId="3393" priority="3642" operator="equal">
      <formula>"NS"</formula>
    </cfRule>
    <cfRule type="cellIs" dxfId="3392" priority="3643" operator="equal">
      <formula>"NA"</formula>
    </cfRule>
    <cfRule type="cellIs" dxfId="3391" priority="3644" operator="equal">
      <formula>"X"</formula>
    </cfRule>
    <cfRule type="cellIs" dxfId="3390" priority="3645" operator="equal">
      <formula>"V"</formula>
    </cfRule>
  </conditionalFormatting>
  <conditionalFormatting sqref="AK562:AT564">
    <cfRule type="cellIs" dxfId="3389" priority="3639" operator="equal">
      <formula>"A"</formula>
    </cfRule>
    <cfRule type="cellIs" dxfId="3388" priority="3640" operator="equal">
      <formula>"R"</formula>
    </cfRule>
    <cfRule type="cellIs" dxfId="3387" priority="3641" operator="equal">
      <formula>"L"</formula>
    </cfRule>
  </conditionalFormatting>
  <conditionalFormatting sqref="L556:Q564">
    <cfRule type="cellIs" dxfId="3386" priority="3637" operator="equal">
      <formula>"X"</formula>
    </cfRule>
    <cfRule type="cellIs" dxfId="3385" priority="3638" operator="equal">
      <formula>"V"</formula>
    </cfRule>
  </conditionalFormatting>
  <conditionalFormatting sqref="L568:Q568">
    <cfRule type="cellIs" dxfId="3384" priority="3635" operator="equal">
      <formula>"X"</formula>
    </cfRule>
    <cfRule type="cellIs" dxfId="3383" priority="3636" operator="equal">
      <formula>"V"</formula>
    </cfRule>
  </conditionalFormatting>
  <conditionalFormatting sqref="AK568:AT568">
    <cfRule type="cellIs" dxfId="3382" priority="3631" operator="equal">
      <formula>"NS"</formula>
    </cfRule>
    <cfRule type="cellIs" dxfId="3381" priority="3632" operator="equal">
      <formula>"NA"</formula>
    </cfRule>
    <cfRule type="cellIs" dxfId="3380" priority="3633" operator="equal">
      <formula>"X"</formula>
    </cfRule>
    <cfRule type="cellIs" dxfId="3379" priority="3634" operator="equal">
      <formula>"V"</formula>
    </cfRule>
  </conditionalFormatting>
  <conditionalFormatting sqref="AK568:AT568">
    <cfRule type="cellIs" dxfId="3378" priority="3628" operator="equal">
      <formula>"A"</formula>
    </cfRule>
    <cfRule type="cellIs" dxfId="3377" priority="3629" operator="equal">
      <formula>"R"</formula>
    </cfRule>
    <cfRule type="cellIs" dxfId="3376" priority="3630" operator="equal">
      <formula>"L"</formula>
    </cfRule>
  </conditionalFormatting>
  <conditionalFormatting sqref="Q587:Q589">
    <cfRule type="cellIs" dxfId="3375" priority="3626" operator="equal">
      <formula>"X"</formula>
    </cfRule>
    <cfRule type="cellIs" dxfId="3374" priority="3627" operator="equal">
      <formula>"V"</formula>
    </cfRule>
  </conditionalFormatting>
  <conditionalFormatting sqref="AK586:AT592">
    <cfRule type="cellIs" dxfId="3373" priority="3622" operator="equal">
      <formula>"NS"</formula>
    </cfRule>
    <cfRule type="cellIs" dxfId="3372" priority="3623" operator="equal">
      <formula>"NA"</formula>
    </cfRule>
    <cfRule type="cellIs" dxfId="3371" priority="3624" operator="equal">
      <formula>"X"</formula>
    </cfRule>
    <cfRule type="cellIs" dxfId="3370" priority="3625" operator="equal">
      <formula>"V"</formula>
    </cfRule>
  </conditionalFormatting>
  <conditionalFormatting sqref="AK586:AT592">
    <cfRule type="cellIs" dxfId="3369" priority="3619" operator="equal">
      <formula>"A"</formula>
    </cfRule>
    <cfRule type="cellIs" dxfId="3368" priority="3620" operator="equal">
      <formula>"R"</formula>
    </cfRule>
    <cfRule type="cellIs" dxfId="3367" priority="3621" operator="equal">
      <formula>"L"</formula>
    </cfRule>
  </conditionalFormatting>
  <conditionalFormatting sqref="L586:Q586">
    <cfRule type="cellIs" dxfId="3366" priority="3617" operator="equal">
      <formula>"X"</formula>
    </cfRule>
    <cfRule type="cellIs" dxfId="3365" priority="3618" operator="equal">
      <formula>"V"</formula>
    </cfRule>
  </conditionalFormatting>
  <conditionalFormatting sqref="L590:Q592">
    <cfRule type="cellIs" dxfId="3364" priority="3615" operator="equal">
      <formula>"X"</formula>
    </cfRule>
    <cfRule type="cellIs" dxfId="3363" priority="3616" operator="equal">
      <formula>"V"</formula>
    </cfRule>
  </conditionalFormatting>
  <conditionalFormatting sqref="L587:P589">
    <cfRule type="cellIs" dxfId="3362" priority="3613" operator="equal">
      <formula>"X"</formula>
    </cfRule>
    <cfRule type="cellIs" dxfId="3361" priority="3614" operator="equal">
      <formula>"V"</formula>
    </cfRule>
  </conditionalFormatting>
  <conditionalFormatting sqref="AK620:AT624">
    <cfRule type="cellIs" dxfId="3360" priority="3609" operator="equal">
      <formula>"NS"</formula>
    </cfRule>
    <cfRule type="cellIs" dxfId="3359" priority="3610" operator="equal">
      <formula>"NA"</formula>
    </cfRule>
    <cfRule type="cellIs" dxfId="3358" priority="3611" operator="equal">
      <formula>"X"</formula>
    </cfRule>
    <cfRule type="cellIs" dxfId="3357" priority="3612" operator="equal">
      <formula>"V"</formula>
    </cfRule>
  </conditionalFormatting>
  <conditionalFormatting sqref="AK620:AT624">
    <cfRule type="cellIs" dxfId="3356" priority="3606" operator="equal">
      <formula>"A"</formula>
    </cfRule>
    <cfRule type="cellIs" dxfId="3355" priority="3607" operator="equal">
      <formula>"R"</formula>
    </cfRule>
    <cfRule type="cellIs" dxfId="3354" priority="3608" operator="equal">
      <formula>"L"</formula>
    </cfRule>
  </conditionalFormatting>
  <conditionalFormatting sqref="O607">
    <cfRule type="cellIs" dxfId="3353" priority="3604" operator="equal">
      <formula>"X"</formula>
    </cfRule>
    <cfRule type="cellIs" dxfId="3352" priority="3605" operator="equal">
      <formula>"V"</formula>
    </cfRule>
  </conditionalFormatting>
  <conditionalFormatting sqref="N607">
    <cfRule type="cellIs" dxfId="3351" priority="3602" operator="equal">
      <formula>"X"</formula>
    </cfRule>
    <cfRule type="cellIs" dxfId="3350" priority="3603" operator="equal">
      <formula>"V"</formula>
    </cfRule>
  </conditionalFormatting>
  <conditionalFormatting sqref="P607">
    <cfRule type="cellIs" dxfId="3349" priority="3600" operator="equal">
      <formula>"X"</formula>
    </cfRule>
    <cfRule type="cellIs" dxfId="3348" priority="3601" operator="equal">
      <formula>"V"</formula>
    </cfRule>
  </conditionalFormatting>
  <conditionalFormatting sqref="L609:M610 O609:O610 Q609:Q610">
    <cfRule type="cellIs" dxfId="3347" priority="3598" operator="equal">
      <formula>"X"</formula>
    </cfRule>
    <cfRule type="cellIs" dxfId="3346" priority="3599" operator="equal">
      <formula>"V"</formula>
    </cfRule>
  </conditionalFormatting>
  <conditionalFormatting sqref="N609:N610">
    <cfRule type="cellIs" dxfId="3345" priority="3596" operator="equal">
      <formula>"X"</formula>
    </cfRule>
    <cfRule type="cellIs" dxfId="3344" priority="3597" operator="equal">
      <formula>"V"</formula>
    </cfRule>
  </conditionalFormatting>
  <conditionalFormatting sqref="P609:P610">
    <cfRule type="cellIs" dxfId="3343" priority="3594" operator="equal">
      <formula>"X"</formula>
    </cfRule>
    <cfRule type="cellIs" dxfId="3342" priority="3595" operator="equal">
      <formula>"V"</formula>
    </cfRule>
  </conditionalFormatting>
  <conditionalFormatting sqref="L611:M612 O611:O612 Q611:Q612">
    <cfRule type="cellIs" dxfId="3341" priority="3592" operator="equal">
      <formula>"X"</formula>
    </cfRule>
    <cfRule type="cellIs" dxfId="3340" priority="3593" operator="equal">
      <formula>"V"</formula>
    </cfRule>
  </conditionalFormatting>
  <conditionalFormatting sqref="N611:N612">
    <cfRule type="cellIs" dxfId="3339" priority="3590" operator="equal">
      <formula>"X"</formula>
    </cfRule>
    <cfRule type="cellIs" dxfId="3338" priority="3591" operator="equal">
      <formula>"V"</formula>
    </cfRule>
  </conditionalFormatting>
  <conditionalFormatting sqref="P611:P612">
    <cfRule type="cellIs" dxfId="3337" priority="3588" operator="equal">
      <formula>"X"</formula>
    </cfRule>
    <cfRule type="cellIs" dxfId="3336" priority="3589" operator="equal">
      <formula>"V"</formula>
    </cfRule>
  </conditionalFormatting>
  <conditionalFormatting sqref="L613:M613 O613">
    <cfRule type="cellIs" dxfId="3335" priority="3586" operator="equal">
      <formula>"X"</formula>
    </cfRule>
    <cfRule type="cellIs" dxfId="3334" priority="3587" operator="equal">
      <formula>"V"</formula>
    </cfRule>
  </conditionalFormatting>
  <conditionalFormatting sqref="N613">
    <cfRule type="cellIs" dxfId="3333" priority="3584" operator="equal">
      <formula>"X"</formula>
    </cfRule>
    <cfRule type="cellIs" dxfId="3332" priority="3585" operator="equal">
      <formula>"V"</formula>
    </cfRule>
  </conditionalFormatting>
  <conditionalFormatting sqref="L620:Q621">
    <cfRule type="cellIs" dxfId="3331" priority="3582" operator="equal">
      <formula>"X"</formula>
    </cfRule>
    <cfRule type="cellIs" dxfId="3330" priority="3583" operator="equal">
      <formula>"V"</formula>
    </cfRule>
  </conditionalFormatting>
  <conditionalFormatting sqref="L622:Q624">
    <cfRule type="cellIs" dxfId="3329" priority="3580" operator="equal">
      <formula>"X"</formula>
    </cfRule>
    <cfRule type="cellIs" dxfId="3328" priority="3581" operator="equal">
      <formula>"V"</formula>
    </cfRule>
  </conditionalFormatting>
  <conditionalFormatting sqref="Q628:Q629">
    <cfRule type="cellIs" dxfId="3327" priority="3578" operator="equal">
      <formula>"X"</formula>
    </cfRule>
    <cfRule type="cellIs" dxfId="3326" priority="3579" operator="equal">
      <formula>"V"</formula>
    </cfRule>
  </conditionalFormatting>
  <conditionalFormatting sqref="L628:P629">
    <cfRule type="cellIs" dxfId="3325" priority="3576" operator="equal">
      <formula>"X"</formula>
    </cfRule>
    <cfRule type="cellIs" dxfId="3324" priority="3577" operator="equal">
      <formula>"V"</formula>
    </cfRule>
  </conditionalFormatting>
  <conditionalFormatting sqref="AK643:AT644">
    <cfRule type="cellIs" dxfId="3323" priority="3572" operator="equal">
      <formula>"NS"</formula>
    </cfRule>
    <cfRule type="cellIs" dxfId="3322" priority="3573" operator="equal">
      <formula>"NA"</formula>
    </cfRule>
    <cfRule type="cellIs" dxfId="3321" priority="3574" operator="equal">
      <formula>"X"</formula>
    </cfRule>
    <cfRule type="cellIs" dxfId="3320" priority="3575" operator="equal">
      <formula>"V"</formula>
    </cfRule>
  </conditionalFormatting>
  <conditionalFormatting sqref="AK643:AT644">
    <cfRule type="cellIs" dxfId="3319" priority="3569" operator="equal">
      <formula>"A"</formula>
    </cfRule>
    <cfRule type="cellIs" dxfId="3318" priority="3570" operator="equal">
      <formula>"R"</formula>
    </cfRule>
    <cfRule type="cellIs" dxfId="3317" priority="3571" operator="equal">
      <formula>"L"</formula>
    </cfRule>
  </conditionalFormatting>
  <conditionalFormatting sqref="L646:Q646">
    <cfRule type="cellIs" dxfId="3316" priority="3558" operator="equal">
      <formula>"X"</formula>
    </cfRule>
    <cfRule type="cellIs" dxfId="3315" priority="3559" operator="equal">
      <formula>"V"</formula>
    </cfRule>
  </conditionalFormatting>
  <conditionalFormatting sqref="AK646:AT648">
    <cfRule type="cellIs" dxfId="3314" priority="3565" operator="equal">
      <formula>"NS"</formula>
    </cfRule>
    <cfRule type="cellIs" dxfId="3313" priority="3566" operator="equal">
      <formula>"NA"</formula>
    </cfRule>
    <cfRule type="cellIs" dxfId="3312" priority="3567" operator="equal">
      <formula>"X"</formula>
    </cfRule>
    <cfRule type="cellIs" dxfId="3311" priority="3568" operator="equal">
      <formula>"V"</formula>
    </cfRule>
  </conditionalFormatting>
  <conditionalFormatting sqref="AK646:AT648">
    <cfRule type="cellIs" dxfId="3310" priority="3562" operator="equal">
      <formula>"A"</formula>
    </cfRule>
    <cfRule type="cellIs" dxfId="3309" priority="3563" operator="equal">
      <formula>"R"</formula>
    </cfRule>
    <cfRule type="cellIs" dxfId="3308" priority="3564" operator="equal">
      <formula>"L"</formula>
    </cfRule>
  </conditionalFormatting>
  <conditionalFormatting sqref="L643:Q644">
    <cfRule type="cellIs" dxfId="3307" priority="3560" operator="equal">
      <formula>"X"</formula>
    </cfRule>
    <cfRule type="cellIs" dxfId="3306" priority="3561" operator="equal">
      <formula>"V"</formula>
    </cfRule>
  </conditionalFormatting>
  <conditionalFormatting sqref="L647:Q648">
    <cfRule type="cellIs" dxfId="3305" priority="3556" operator="equal">
      <formula>"X"</formula>
    </cfRule>
    <cfRule type="cellIs" dxfId="3304" priority="3557" operator="equal">
      <formula>"V"</formula>
    </cfRule>
  </conditionalFormatting>
  <conditionalFormatting sqref="L700:Q701">
    <cfRule type="cellIs" dxfId="3303" priority="3535" operator="equal">
      <formula>"X"</formula>
    </cfRule>
    <cfRule type="cellIs" dxfId="3302" priority="3536" operator="equal">
      <formula>"V"</formula>
    </cfRule>
  </conditionalFormatting>
  <conditionalFormatting sqref="L719:Q719">
    <cfRule type="cellIs" dxfId="3301" priority="3533" operator="equal">
      <formula>"X"</formula>
    </cfRule>
    <cfRule type="cellIs" dxfId="3300" priority="3534" operator="equal">
      <formula>"V"</formula>
    </cfRule>
  </conditionalFormatting>
  <conditionalFormatting sqref="AK713:AT719">
    <cfRule type="cellIs" dxfId="3299" priority="3529" operator="equal">
      <formula>"NS"</formula>
    </cfRule>
    <cfRule type="cellIs" dxfId="3298" priority="3530" operator="equal">
      <formula>"NA"</formula>
    </cfRule>
    <cfRule type="cellIs" dxfId="3297" priority="3531" operator="equal">
      <formula>"X"</formula>
    </cfRule>
    <cfRule type="cellIs" dxfId="3296" priority="3532" operator="equal">
      <formula>"V"</formula>
    </cfRule>
  </conditionalFormatting>
  <conditionalFormatting sqref="AK713:AT719">
    <cfRule type="cellIs" dxfId="3295" priority="3526" operator="equal">
      <formula>"A"</formula>
    </cfRule>
    <cfRule type="cellIs" dxfId="3294" priority="3527" operator="equal">
      <formula>"R"</formula>
    </cfRule>
    <cfRule type="cellIs" dxfId="3293" priority="3528" operator="equal">
      <formula>"L"</formula>
    </cfRule>
  </conditionalFormatting>
  <conditionalFormatting sqref="L713:Q713">
    <cfRule type="cellIs" dxfId="3292" priority="3524" operator="equal">
      <formula>"X"</formula>
    </cfRule>
    <cfRule type="cellIs" dxfId="3291" priority="3525" operator="equal">
      <formula>"V"</formula>
    </cfRule>
  </conditionalFormatting>
  <conditionalFormatting sqref="L715:Q715">
    <cfRule type="cellIs" dxfId="3290" priority="3522" operator="equal">
      <formula>"X"</formula>
    </cfRule>
    <cfRule type="cellIs" dxfId="3289" priority="3523" operator="equal">
      <formula>"V"</formula>
    </cfRule>
  </conditionalFormatting>
  <conditionalFormatting sqref="L716:Q716">
    <cfRule type="cellIs" dxfId="3288" priority="3520" operator="equal">
      <formula>"X"</formula>
    </cfRule>
    <cfRule type="cellIs" dxfId="3287" priority="3521" operator="equal">
      <formula>"V"</formula>
    </cfRule>
  </conditionalFormatting>
  <conditionalFormatting sqref="L714:Q714">
    <cfRule type="cellIs" dxfId="3286" priority="3518" operator="equal">
      <formula>"X"</formula>
    </cfRule>
    <cfRule type="cellIs" dxfId="3285" priority="3519" operator="equal">
      <formula>"V"</formula>
    </cfRule>
  </conditionalFormatting>
  <conditionalFormatting sqref="L717:Q718">
    <cfRule type="cellIs" dxfId="3284" priority="3516" operator="equal">
      <formula>"X"</formula>
    </cfRule>
    <cfRule type="cellIs" dxfId="3283" priority="3517" operator="equal">
      <formula>"V"</formula>
    </cfRule>
  </conditionalFormatting>
  <conditionalFormatting sqref="Q748">
    <cfRule type="cellIs" dxfId="3282" priority="3514" operator="equal">
      <formula>"X"</formula>
    </cfRule>
    <cfRule type="cellIs" dxfId="3281" priority="3515" operator="equal">
      <formula>"V"</formula>
    </cfRule>
  </conditionalFormatting>
  <conditionalFormatting sqref="AK747:AT749">
    <cfRule type="cellIs" dxfId="3280" priority="3510" operator="equal">
      <formula>"NS"</formula>
    </cfRule>
    <cfRule type="cellIs" dxfId="3279" priority="3511" operator="equal">
      <formula>"NA"</formula>
    </cfRule>
    <cfRule type="cellIs" dxfId="3278" priority="3512" operator="equal">
      <formula>"X"</formula>
    </cfRule>
    <cfRule type="cellIs" dxfId="3277" priority="3513" operator="equal">
      <formula>"V"</formula>
    </cfRule>
  </conditionalFormatting>
  <conditionalFormatting sqref="AK747:AT749">
    <cfRule type="cellIs" dxfId="3276" priority="3507" operator="equal">
      <formula>"A"</formula>
    </cfRule>
    <cfRule type="cellIs" dxfId="3275" priority="3508" operator="equal">
      <formula>"R"</formula>
    </cfRule>
    <cfRule type="cellIs" dxfId="3274" priority="3509" operator="equal">
      <formula>"L"</formula>
    </cfRule>
  </conditionalFormatting>
  <conditionalFormatting sqref="AK751:AT754">
    <cfRule type="cellIs" dxfId="3273" priority="3503" operator="equal">
      <formula>"NS"</formula>
    </cfRule>
    <cfRule type="cellIs" dxfId="3272" priority="3504" operator="equal">
      <formula>"NA"</formula>
    </cfRule>
    <cfRule type="cellIs" dxfId="3271" priority="3505" operator="equal">
      <formula>"X"</formula>
    </cfRule>
    <cfRule type="cellIs" dxfId="3270" priority="3506" operator="equal">
      <formula>"V"</formula>
    </cfRule>
  </conditionalFormatting>
  <conditionalFormatting sqref="AK751:AT754">
    <cfRule type="cellIs" dxfId="3269" priority="3500" operator="equal">
      <formula>"A"</formula>
    </cfRule>
    <cfRule type="cellIs" dxfId="3268" priority="3501" operator="equal">
      <formula>"R"</formula>
    </cfRule>
    <cfRule type="cellIs" dxfId="3267" priority="3502" operator="equal">
      <formula>"L"</formula>
    </cfRule>
  </conditionalFormatting>
  <conditionalFormatting sqref="Q749">
    <cfRule type="cellIs" dxfId="3266" priority="3496" operator="equal">
      <formula>"X"</formula>
    </cfRule>
    <cfRule type="cellIs" dxfId="3265" priority="3497" operator="equal">
      <formula>"V"</formula>
    </cfRule>
  </conditionalFormatting>
  <conditionalFormatting sqref="L747:Q747 L748:P749">
    <cfRule type="cellIs" dxfId="3264" priority="3498" operator="equal">
      <formula>"X"</formula>
    </cfRule>
    <cfRule type="cellIs" dxfId="3263" priority="3499" operator="equal">
      <formula>"V"</formula>
    </cfRule>
  </conditionalFormatting>
  <conditionalFormatting sqref="L760:Q760">
    <cfRule type="cellIs" dxfId="3262" priority="3472" operator="equal">
      <formula>"X"</formula>
    </cfRule>
    <cfRule type="cellIs" dxfId="3261" priority="3473" operator="equal">
      <formula>"V"</formula>
    </cfRule>
  </conditionalFormatting>
  <conditionalFormatting sqref="AK757:AT760">
    <cfRule type="cellIs" dxfId="3260" priority="3492" operator="equal">
      <formula>"NS"</formula>
    </cfRule>
    <cfRule type="cellIs" dxfId="3259" priority="3493" operator="equal">
      <formula>"NA"</formula>
    </cfRule>
    <cfRule type="cellIs" dxfId="3258" priority="3494" operator="equal">
      <formula>"X"</formula>
    </cfRule>
    <cfRule type="cellIs" dxfId="3257" priority="3495" operator="equal">
      <formula>"V"</formula>
    </cfRule>
  </conditionalFormatting>
  <conditionalFormatting sqref="AK757:AT760">
    <cfRule type="cellIs" dxfId="3256" priority="3489" operator="equal">
      <formula>"A"</formula>
    </cfRule>
    <cfRule type="cellIs" dxfId="3255" priority="3490" operator="equal">
      <formula>"R"</formula>
    </cfRule>
    <cfRule type="cellIs" dxfId="3254" priority="3491" operator="equal">
      <formula>"L"</formula>
    </cfRule>
  </conditionalFormatting>
  <conditionalFormatting sqref="L756:Q757">
    <cfRule type="cellIs" dxfId="3253" priority="3474" operator="equal">
      <formula>"X"</formula>
    </cfRule>
    <cfRule type="cellIs" dxfId="3252" priority="3475" operator="equal">
      <formula>"V"</formula>
    </cfRule>
  </conditionalFormatting>
  <conditionalFormatting sqref="AK762:AT764">
    <cfRule type="cellIs" dxfId="3251" priority="3485" operator="equal">
      <formula>"NS"</formula>
    </cfRule>
    <cfRule type="cellIs" dxfId="3250" priority="3486" operator="equal">
      <formula>"NA"</formula>
    </cfRule>
    <cfRule type="cellIs" dxfId="3249" priority="3487" operator="equal">
      <formula>"X"</formula>
    </cfRule>
    <cfRule type="cellIs" dxfId="3248" priority="3488" operator="equal">
      <formula>"V"</formula>
    </cfRule>
  </conditionalFormatting>
  <conditionalFormatting sqref="AK762:AT764">
    <cfRule type="cellIs" dxfId="3247" priority="3482" operator="equal">
      <formula>"A"</formula>
    </cfRule>
    <cfRule type="cellIs" dxfId="3246" priority="3483" operator="equal">
      <formula>"R"</formula>
    </cfRule>
    <cfRule type="cellIs" dxfId="3245" priority="3484" operator="equal">
      <formula>"L"</formula>
    </cfRule>
  </conditionalFormatting>
  <conditionalFormatting sqref="L751:Q752">
    <cfRule type="cellIs" dxfId="3244" priority="3480" operator="equal">
      <formula>"X"</formula>
    </cfRule>
    <cfRule type="cellIs" dxfId="3243" priority="3481" operator="equal">
      <formula>"V"</formula>
    </cfRule>
  </conditionalFormatting>
  <conditionalFormatting sqref="L753:Q754">
    <cfRule type="cellIs" dxfId="3242" priority="3478" operator="equal">
      <formula>"X"</formula>
    </cfRule>
    <cfRule type="cellIs" dxfId="3241" priority="3479" operator="equal">
      <formula>"V"</formula>
    </cfRule>
  </conditionalFormatting>
  <conditionalFormatting sqref="L758:Q759">
    <cfRule type="cellIs" dxfId="3240" priority="3476" operator="equal">
      <formula>"X"</formula>
    </cfRule>
    <cfRule type="cellIs" dxfId="3239" priority="3477" operator="equal">
      <formula>"V"</formula>
    </cfRule>
  </conditionalFormatting>
  <conditionalFormatting sqref="L785:Q785">
    <cfRule type="cellIs" dxfId="3238" priority="3453" operator="equal">
      <formula>"X"</formula>
    </cfRule>
    <cfRule type="cellIs" dxfId="3237" priority="3454" operator="equal">
      <formula>"V"</formula>
    </cfRule>
  </conditionalFormatting>
  <conditionalFormatting sqref="L762:Q763">
    <cfRule type="cellIs" dxfId="3236" priority="3470" operator="equal">
      <formula>"X"</formula>
    </cfRule>
    <cfRule type="cellIs" dxfId="3235" priority="3471" operator="equal">
      <formula>"V"</formula>
    </cfRule>
  </conditionalFormatting>
  <conditionalFormatting sqref="L764:Q764">
    <cfRule type="cellIs" dxfId="3234" priority="3468" operator="equal">
      <formula>"X"</formula>
    </cfRule>
    <cfRule type="cellIs" dxfId="3233" priority="3469" operator="equal">
      <formula>"V"</formula>
    </cfRule>
  </conditionalFormatting>
  <conditionalFormatting sqref="Q766:Q769">
    <cfRule type="cellIs" dxfId="3232" priority="3455" operator="equal">
      <formula>"X"</formula>
    </cfRule>
    <cfRule type="cellIs" dxfId="3231" priority="3456" operator="equal">
      <formula>"V"</formula>
    </cfRule>
  </conditionalFormatting>
  <conditionalFormatting sqref="L793:O793">
    <cfRule type="cellIs" dxfId="3230" priority="3404" operator="equal">
      <formula>"X"</formula>
    </cfRule>
    <cfRule type="cellIs" dxfId="3229" priority="3405" operator="equal">
      <formula>"V"</formula>
    </cfRule>
  </conditionalFormatting>
  <conditionalFormatting sqref="L783:Q783">
    <cfRule type="cellIs" dxfId="3228" priority="3451" operator="equal">
      <formula>"X"</formula>
    </cfRule>
    <cfRule type="cellIs" dxfId="3227" priority="3452" operator="equal">
      <formula>"V"</formula>
    </cfRule>
  </conditionalFormatting>
  <conditionalFormatting sqref="AK781:AT783 AK785:AT785">
    <cfRule type="cellIs" dxfId="3226" priority="3464" operator="equal">
      <formula>"NS"</formula>
    </cfRule>
    <cfRule type="cellIs" dxfId="3225" priority="3465" operator="equal">
      <formula>"NA"</formula>
    </cfRule>
    <cfRule type="cellIs" dxfId="3224" priority="3466" operator="equal">
      <formula>"X"</formula>
    </cfRule>
    <cfRule type="cellIs" dxfId="3223" priority="3467" operator="equal">
      <formula>"V"</formula>
    </cfRule>
  </conditionalFormatting>
  <conditionalFormatting sqref="AK781:AT783 AK785:AT785">
    <cfRule type="cellIs" dxfId="3222" priority="3461" operator="equal">
      <formula>"A"</formula>
    </cfRule>
    <cfRule type="cellIs" dxfId="3221" priority="3462" operator="equal">
      <formula>"R"</formula>
    </cfRule>
    <cfRule type="cellIs" dxfId="3220" priority="3463" operator="equal">
      <formula>"L"</formula>
    </cfRule>
  </conditionalFormatting>
  <conditionalFormatting sqref="P766:P769">
    <cfRule type="cellIs" dxfId="3219" priority="3459" operator="equal">
      <formula>"X"</formula>
    </cfRule>
    <cfRule type="cellIs" dxfId="3218" priority="3460" operator="equal">
      <formula>"V"</formula>
    </cfRule>
  </conditionalFormatting>
  <conditionalFormatting sqref="L766:O769">
    <cfRule type="cellIs" dxfId="3217" priority="3457" operator="equal">
      <formula>"X"</formula>
    </cfRule>
    <cfRule type="cellIs" dxfId="3216" priority="3458" operator="equal">
      <formula>"V"</formula>
    </cfRule>
  </conditionalFormatting>
  <conditionalFormatting sqref="P793">
    <cfRule type="cellIs" dxfId="3215" priority="3406" operator="equal">
      <formula>"X"</formula>
    </cfRule>
    <cfRule type="cellIs" dxfId="3214" priority="3407" operator="equal">
      <formula>"V"</formula>
    </cfRule>
  </conditionalFormatting>
  <conditionalFormatting sqref="Q832:Q833">
    <cfRule type="cellIs" dxfId="3213" priority="3385" operator="equal">
      <formula>"X"</formula>
    </cfRule>
    <cfRule type="cellIs" dxfId="3212" priority="3386" operator="equal">
      <formula>"V"</formula>
    </cfRule>
  </conditionalFormatting>
  <conditionalFormatting sqref="Q799">
    <cfRule type="cellIs" dxfId="3211" priority="3402" operator="equal">
      <formula>"X"</formula>
    </cfRule>
    <cfRule type="cellIs" dxfId="3210" priority="3403" operator="equal">
      <formula>"V"</formula>
    </cfRule>
  </conditionalFormatting>
  <conditionalFormatting sqref="L781:Q782">
    <cfRule type="cellIs" dxfId="3209" priority="3449" operator="equal">
      <formula>"X"</formula>
    </cfRule>
    <cfRule type="cellIs" dxfId="3208" priority="3450" operator="equal">
      <formula>"V"</formula>
    </cfRule>
  </conditionalFormatting>
  <conditionalFormatting sqref="L780:Q780">
    <cfRule type="cellIs" dxfId="3207" priority="3447" operator="equal">
      <formula>"X"</formula>
    </cfRule>
    <cfRule type="cellIs" dxfId="3206" priority="3448" operator="equal">
      <formula>"V"</formula>
    </cfRule>
  </conditionalFormatting>
  <conditionalFormatting sqref="P787:P788">
    <cfRule type="cellIs" dxfId="3205" priority="3436" operator="equal">
      <formula>"X"</formula>
    </cfRule>
    <cfRule type="cellIs" dxfId="3204" priority="3437" operator="equal">
      <formula>"V"</formula>
    </cfRule>
  </conditionalFormatting>
  <conditionalFormatting sqref="L787:O788">
    <cfRule type="cellIs" dxfId="3203" priority="3434" operator="equal">
      <formula>"X"</formula>
    </cfRule>
    <cfRule type="cellIs" dxfId="3202" priority="3435" operator="equal">
      <formula>"V"</formula>
    </cfRule>
  </conditionalFormatting>
  <conditionalFormatting sqref="Q787:Q788">
    <cfRule type="cellIs" dxfId="3201" priority="3432" operator="equal">
      <formula>"X"</formula>
    </cfRule>
    <cfRule type="cellIs" dxfId="3200" priority="3433" operator="equal">
      <formula>"V"</formula>
    </cfRule>
  </conditionalFormatting>
  <conditionalFormatting sqref="P789">
    <cfRule type="cellIs" dxfId="3199" priority="3430" operator="equal">
      <formula>"X"</formula>
    </cfRule>
    <cfRule type="cellIs" dxfId="3198" priority="3431" operator="equal">
      <formula>"V"</formula>
    </cfRule>
  </conditionalFormatting>
  <conditionalFormatting sqref="L789:O789">
    <cfRule type="cellIs" dxfId="3197" priority="3428" operator="equal">
      <formula>"X"</formula>
    </cfRule>
    <cfRule type="cellIs" dxfId="3196" priority="3429" operator="equal">
      <formula>"V"</formula>
    </cfRule>
  </conditionalFormatting>
  <conditionalFormatting sqref="Q790">
    <cfRule type="cellIs" dxfId="3195" priority="3426" operator="equal">
      <formula>"X"</formula>
    </cfRule>
    <cfRule type="cellIs" dxfId="3194" priority="3427" operator="equal">
      <formula>"V"</formula>
    </cfRule>
  </conditionalFormatting>
  <conditionalFormatting sqref="P790">
    <cfRule type="cellIs" dxfId="3193" priority="3424" operator="equal">
      <formula>"X"</formula>
    </cfRule>
    <cfRule type="cellIs" dxfId="3192" priority="3425" operator="equal">
      <formula>"V"</formula>
    </cfRule>
  </conditionalFormatting>
  <conditionalFormatting sqref="L790:O790">
    <cfRule type="cellIs" dxfId="3191" priority="3422" operator="equal">
      <formula>"X"</formula>
    </cfRule>
    <cfRule type="cellIs" dxfId="3190" priority="3423" operator="equal">
      <formula>"V"</formula>
    </cfRule>
  </conditionalFormatting>
  <conditionalFormatting sqref="Q792">
    <cfRule type="cellIs" dxfId="3189" priority="3420" operator="equal">
      <formula>"X"</formula>
    </cfRule>
    <cfRule type="cellIs" dxfId="3188" priority="3421" operator="equal">
      <formula>"V"</formula>
    </cfRule>
  </conditionalFormatting>
  <conditionalFormatting sqref="P791">
    <cfRule type="cellIs" dxfId="3187" priority="3418" operator="equal">
      <formula>"X"</formula>
    </cfRule>
    <cfRule type="cellIs" dxfId="3186" priority="3419" operator="equal">
      <formula>"V"</formula>
    </cfRule>
  </conditionalFormatting>
  <conditionalFormatting sqref="L791:O791">
    <cfRule type="cellIs" dxfId="3185" priority="3416" operator="equal">
      <formula>"X"</formula>
    </cfRule>
    <cfRule type="cellIs" dxfId="3184" priority="3417" operator="equal">
      <formula>"V"</formula>
    </cfRule>
  </conditionalFormatting>
  <conditionalFormatting sqref="Q791">
    <cfRule type="cellIs" dxfId="3183" priority="3414" operator="equal">
      <formula>"X"</formula>
    </cfRule>
    <cfRule type="cellIs" dxfId="3182" priority="3415" operator="equal">
      <formula>"V"</formula>
    </cfRule>
  </conditionalFormatting>
  <conditionalFormatting sqref="P792">
    <cfRule type="cellIs" dxfId="3181" priority="3412" operator="equal">
      <formula>"X"</formula>
    </cfRule>
    <cfRule type="cellIs" dxfId="3180" priority="3413" operator="equal">
      <formula>"V"</formula>
    </cfRule>
  </conditionalFormatting>
  <conditionalFormatting sqref="L792:O792">
    <cfRule type="cellIs" dxfId="3179" priority="3410" operator="equal">
      <formula>"X"</formula>
    </cfRule>
    <cfRule type="cellIs" dxfId="3178" priority="3411" operator="equal">
      <formula>"V"</formula>
    </cfRule>
  </conditionalFormatting>
  <conditionalFormatting sqref="Q793">
    <cfRule type="cellIs" dxfId="3177" priority="3408" operator="equal">
      <formula>"X"</formula>
    </cfRule>
    <cfRule type="cellIs" dxfId="3176" priority="3409" operator="equal">
      <formula>"V"</formula>
    </cfRule>
  </conditionalFormatting>
  <conditionalFormatting sqref="L801:Q801">
    <cfRule type="cellIs" dxfId="3175" priority="3400" operator="equal">
      <formula>"X"</formula>
    </cfRule>
    <cfRule type="cellIs" dxfId="3174" priority="3401" operator="equal">
      <formula>"V"</formula>
    </cfRule>
  </conditionalFormatting>
  <conditionalFormatting sqref="L803:Q803">
    <cfRule type="cellIs" dxfId="3173" priority="3398" operator="equal">
      <formula>"X"</formula>
    </cfRule>
    <cfRule type="cellIs" dxfId="3172" priority="3399" operator="equal">
      <formula>"V"</formula>
    </cfRule>
  </conditionalFormatting>
  <conditionalFormatting sqref="AK826:AT827 AK829:AT829">
    <cfRule type="cellIs" dxfId="3171" priority="3390" operator="equal">
      <formula>"NS"</formula>
    </cfRule>
    <cfRule type="cellIs" dxfId="3170" priority="3391" operator="equal">
      <formula>"NA"</formula>
    </cfRule>
    <cfRule type="cellIs" dxfId="3169" priority="3392" operator="equal">
      <formula>"X"</formula>
    </cfRule>
    <cfRule type="cellIs" dxfId="3168" priority="3393" operator="equal">
      <formula>"V"</formula>
    </cfRule>
  </conditionalFormatting>
  <conditionalFormatting sqref="AK826:AT827 AK829:AT829">
    <cfRule type="cellIs" dxfId="3167" priority="3387" operator="equal">
      <formula>"A"</formula>
    </cfRule>
    <cfRule type="cellIs" dxfId="3166" priority="3388" operator="equal">
      <formula>"R"</formula>
    </cfRule>
    <cfRule type="cellIs" dxfId="3165" priority="3389" operator="equal">
      <formula>"L"</formula>
    </cfRule>
  </conditionalFormatting>
  <conditionalFormatting sqref="AK831:AT833">
    <cfRule type="cellIs" dxfId="3164" priority="3381" operator="equal">
      <formula>"NS"</formula>
    </cfRule>
    <cfRule type="cellIs" dxfId="3163" priority="3382" operator="equal">
      <formula>"NA"</formula>
    </cfRule>
    <cfRule type="cellIs" dxfId="3162" priority="3383" operator="equal">
      <formula>"X"</formula>
    </cfRule>
    <cfRule type="cellIs" dxfId="3161" priority="3384" operator="equal">
      <formula>"V"</formula>
    </cfRule>
  </conditionalFormatting>
  <conditionalFormatting sqref="AK831:AT833">
    <cfRule type="cellIs" dxfId="3160" priority="3378" operator="equal">
      <formula>"A"</formula>
    </cfRule>
    <cfRule type="cellIs" dxfId="3159" priority="3379" operator="equal">
      <formula>"R"</formula>
    </cfRule>
    <cfRule type="cellIs" dxfId="3158" priority="3380" operator="equal">
      <formula>"L"</formula>
    </cfRule>
  </conditionalFormatting>
  <conditionalFormatting sqref="L831:Q831">
    <cfRule type="cellIs" dxfId="3157" priority="3376" operator="equal">
      <formula>"X"</formula>
    </cfRule>
    <cfRule type="cellIs" dxfId="3156" priority="3377" operator="equal">
      <formula>"V"</formula>
    </cfRule>
  </conditionalFormatting>
  <conditionalFormatting sqref="L832:P833">
    <cfRule type="cellIs" dxfId="3155" priority="3374" operator="equal">
      <formula>"X"</formula>
    </cfRule>
    <cfRule type="cellIs" dxfId="3154" priority="3375" operator="equal">
      <formula>"V"</formula>
    </cfRule>
  </conditionalFormatting>
  <conditionalFormatting sqref="L825:Q826">
    <cfRule type="cellIs" dxfId="3153" priority="3372" operator="equal">
      <formula>"X"</formula>
    </cfRule>
    <cfRule type="cellIs" dxfId="3152" priority="3373" operator="equal">
      <formula>"V"</formula>
    </cfRule>
  </conditionalFormatting>
  <conditionalFormatting sqref="L853:Q853">
    <cfRule type="cellIs" dxfId="3151" priority="3352" operator="equal">
      <formula>"X"</formula>
    </cfRule>
    <cfRule type="cellIs" dxfId="3150" priority="3353" operator="equal">
      <formula>"V"</formula>
    </cfRule>
  </conditionalFormatting>
  <conditionalFormatting sqref="L827:Q827">
    <cfRule type="cellIs" dxfId="3149" priority="3368" operator="equal">
      <formula>"X"</formula>
    </cfRule>
    <cfRule type="cellIs" dxfId="3148" priority="3369" operator="equal">
      <formula>"V"</formula>
    </cfRule>
  </conditionalFormatting>
  <conditionalFormatting sqref="L829:Q829">
    <cfRule type="cellIs" dxfId="3147" priority="3366" operator="equal">
      <formula>"X"</formula>
    </cfRule>
    <cfRule type="cellIs" dxfId="3146" priority="3367" operator="equal">
      <formula>"V"</formula>
    </cfRule>
  </conditionalFormatting>
  <conditionalFormatting sqref="L841:Q841">
    <cfRule type="cellIs" dxfId="3145" priority="3364" operator="equal">
      <formula>"X"</formula>
    </cfRule>
    <cfRule type="cellIs" dxfId="3144" priority="3365" operator="equal">
      <formula>"V"</formula>
    </cfRule>
  </conditionalFormatting>
  <conditionalFormatting sqref="L847:Q847">
    <cfRule type="cellIs" dxfId="3143" priority="3362" operator="equal">
      <formula>"X"</formula>
    </cfRule>
    <cfRule type="cellIs" dxfId="3142" priority="3363" operator="equal">
      <formula>"V"</formula>
    </cfRule>
  </conditionalFormatting>
  <conditionalFormatting sqref="L849:Q849">
    <cfRule type="cellIs" dxfId="3141" priority="3360" operator="equal">
      <formula>"X"</formula>
    </cfRule>
    <cfRule type="cellIs" dxfId="3140" priority="3361" operator="equal">
      <formula>"V"</formula>
    </cfRule>
  </conditionalFormatting>
  <conditionalFormatting sqref="L850:Q850">
    <cfRule type="cellIs" dxfId="3139" priority="3358" operator="equal">
      <formula>"X"</formula>
    </cfRule>
    <cfRule type="cellIs" dxfId="3138" priority="3359" operator="equal">
      <formula>"V"</formula>
    </cfRule>
  </conditionalFormatting>
  <conditionalFormatting sqref="L851:Q851">
    <cfRule type="cellIs" dxfId="3137" priority="3356" operator="equal">
      <formula>"X"</formula>
    </cfRule>
    <cfRule type="cellIs" dxfId="3136" priority="3357" operator="equal">
      <formula>"V"</formula>
    </cfRule>
  </conditionalFormatting>
  <conditionalFormatting sqref="L852:Q852">
    <cfRule type="cellIs" dxfId="3135" priority="3354" operator="equal">
      <formula>"X"</formula>
    </cfRule>
    <cfRule type="cellIs" dxfId="3134" priority="3355" operator="equal">
      <formula>"V"</formula>
    </cfRule>
  </conditionalFormatting>
  <conditionalFormatting sqref="L854:Q854">
    <cfRule type="cellIs" dxfId="3133" priority="3350" operator="equal">
      <formula>"X"</formula>
    </cfRule>
    <cfRule type="cellIs" dxfId="3132" priority="3351" operator="equal">
      <formula>"V"</formula>
    </cfRule>
  </conditionalFormatting>
  <conditionalFormatting sqref="L855:Q855">
    <cfRule type="cellIs" dxfId="3131" priority="3348" operator="equal">
      <formula>"X"</formula>
    </cfRule>
    <cfRule type="cellIs" dxfId="3130" priority="3349" operator="equal">
      <formula>"V"</formula>
    </cfRule>
  </conditionalFormatting>
  <conditionalFormatting sqref="L856:Q856">
    <cfRule type="cellIs" dxfId="3129" priority="3346" operator="equal">
      <formula>"X"</formula>
    </cfRule>
    <cfRule type="cellIs" dxfId="3128" priority="3347" operator="equal">
      <formula>"V"</formula>
    </cfRule>
  </conditionalFormatting>
  <conditionalFormatting sqref="L857:Q857">
    <cfRule type="cellIs" dxfId="3127" priority="3344" operator="equal">
      <formula>"X"</formula>
    </cfRule>
    <cfRule type="cellIs" dxfId="3126" priority="3345" operator="equal">
      <formula>"V"</formula>
    </cfRule>
  </conditionalFormatting>
  <conditionalFormatting sqref="L858:Q858">
    <cfRule type="cellIs" dxfId="3125" priority="3342" operator="equal">
      <formula>"X"</formula>
    </cfRule>
    <cfRule type="cellIs" dxfId="3124" priority="3343" operator="equal">
      <formula>"V"</formula>
    </cfRule>
  </conditionalFormatting>
  <conditionalFormatting sqref="L859:Q859">
    <cfRule type="cellIs" dxfId="3123" priority="3340" operator="equal">
      <formula>"X"</formula>
    </cfRule>
    <cfRule type="cellIs" dxfId="3122" priority="3341" operator="equal">
      <formula>"V"</formula>
    </cfRule>
  </conditionalFormatting>
  <conditionalFormatting sqref="L860:Q860">
    <cfRule type="cellIs" dxfId="3121" priority="3338" operator="equal">
      <formula>"X"</formula>
    </cfRule>
    <cfRule type="cellIs" dxfId="3120" priority="3339" operator="equal">
      <formula>"V"</formula>
    </cfRule>
  </conditionalFormatting>
  <conditionalFormatting sqref="L862:Q862">
    <cfRule type="cellIs" dxfId="3119" priority="3336" operator="equal">
      <formula>"X"</formula>
    </cfRule>
    <cfRule type="cellIs" dxfId="3118" priority="3337" operator="equal">
      <formula>"V"</formula>
    </cfRule>
  </conditionalFormatting>
  <conditionalFormatting sqref="Q928">
    <cfRule type="cellIs" dxfId="3117" priority="3330" operator="equal">
      <formula>"X"</formula>
    </cfRule>
    <cfRule type="cellIs" dxfId="3116" priority="3331" operator="equal">
      <formula>"V"</formula>
    </cfRule>
  </conditionalFormatting>
  <conditionalFormatting sqref="AM985:AU985 AM995:AU995 AM988:AU991 AM998:AU999 AU1008:AU1018 AU1086 AU1090 AU1093 AU1096:AU1098 AU1101 AU1105 AU1110 AU1116 AM1121:AU1122 AU1130 AU1134 AU1149:AU1154 AU1145 AU1159 AU1165 AU1180 AU1184:AU1187 AU1191:AU1192 AU1196:AU1206 AU1210 AU1216 AU1219:AU1221 AM1224:AU1225 AU1234 AU1237:AU1239 AU1242 AU1246:AU1257 AU1260 AM1077:AU1078 AM967:AU970 AM1170:AU1171 AM976:AU981 AU1024 AU1079:AU1083 AU1167:AU1169 AU1123:AU1127 AU1172:AU1176 AU1226:AU1230 AU1046:AU1053 AU1056 AU1061 AU1068:AU1076 AU1137:AU1140 AK1123:AT1169">
    <cfRule type="cellIs" dxfId="3115" priority="3229" operator="equal">
      <formula>"NA"</formula>
    </cfRule>
    <cfRule type="cellIs" dxfId="3114" priority="3230" operator="equal">
      <formula>"NS"</formula>
    </cfRule>
    <cfRule type="cellIs" dxfId="3113" priority="3231" operator="equal">
      <formula>"S"</formula>
    </cfRule>
    <cfRule type="cellIs" dxfId="3112" priority="3232" operator="equal">
      <formula>"A"</formula>
    </cfRule>
    <cfRule type="cellIs" dxfId="3111" priority="3233" operator="equal">
      <formula>"X"</formula>
    </cfRule>
    <cfRule type="cellIs" dxfId="3110" priority="3234" operator="equal">
      <formula>"L"</formula>
    </cfRule>
    <cfRule type="cellIs" dxfId="3109" priority="3235" operator="equal">
      <formula>"V"</formula>
    </cfRule>
  </conditionalFormatting>
  <conditionalFormatting sqref="L967:R968 L969:Q973 L998:Q1003 L1077:Q1082 L1121:Q1126 L1234:R1234 L1237:R1237 L1242:R1242 L1260:R1260 L1224:R1226 L1230:R1230 L1227:Q1229 L1246:R1246 L1257:R1257 L1247:Q1256">
    <cfRule type="cellIs" dxfId="3108" priority="3328" operator="equal">
      <formula>"X"</formula>
    </cfRule>
    <cfRule type="cellIs" dxfId="3107" priority="3329" operator="equal">
      <formula>"V"</formula>
    </cfRule>
  </conditionalFormatting>
  <conditionalFormatting sqref="L1116:Q1116">
    <cfRule type="cellIs" dxfId="3106" priority="3274" operator="equal">
      <formula>"X"</formula>
    </cfRule>
    <cfRule type="cellIs" dxfId="3105" priority="3275" operator="equal">
      <formula>"V"</formula>
    </cfRule>
  </conditionalFormatting>
  <conditionalFormatting sqref="L1096:Q1096">
    <cfRule type="cellIs" dxfId="3104" priority="3282" operator="equal">
      <formula>"X"</formula>
    </cfRule>
    <cfRule type="cellIs" dxfId="3103" priority="3283" operator="equal">
      <formula>"V"</formula>
    </cfRule>
  </conditionalFormatting>
  <conditionalFormatting sqref="L1110:Q1110">
    <cfRule type="cellIs" dxfId="3102" priority="3276" operator="equal">
      <formula>"X"</formula>
    </cfRule>
    <cfRule type="cellIs" dxfId="3101" priority="3277" operator="equal">
      <formula>"V"</formula>
    </cfRule>
  </conditionalFormatting>
  <conditionalFormatting sqref="L974:Q980">
    <cfRule type="cellIs" dxfId="3100" priority="3326" operator="equal">
      <formula>"X"</formula>
    </cfRule>
    <cfRule type="cellIs" dxfId="3099" priority="3327" operator="equal">
      <formula>"V"</formula>
    </cfRule>
  </conditionalFormatting>
  <conditionalFormatting sqref="L981:Q981">
    <cfRule type="cellIs" dxfId="3098" priority="3324" operator="equal">
      <formula>"X"</formula>
    </cfRule>
    <cfRule type="cellIs" dxfId="3097" priority="3325" operator="equal">
      <formula>"V"</formula>
    </cfRule>
  </conditionalFormatting>
  <conditionalFormatting sqref="L985:Q985">
    <cfRule type="cellIs" dxfId="3096" priority="3322" operator="equal">
      <formula>"X"</formula>
    </cfRule>
    <cfRule type="cellIs" dxfId="3095" priority="3323" operator="equal">
      <formula>"V"</formula>
    </cfRule>
  </conditionalFormatting>
  <conditionalFormatting sqref="L988:Q990">
    <cfRule type="cellIs" dxfId="3094" priority="3320" operator="equal">
      <formula>"X"</formula>
    </cfRule>
    <cfRule type="cellIs" dxfId="3093" priority="3321" operator="equal">
      <formula>"V"</formula>
    </cfRule>
  </conditionalFormatting>
  <conditionalFormatting sqref="L991:Q991">
    <cfRule type="cellIs" dxfId="3092" priority="3318" operator="equal">
      <formula>"X"</formula>
    </cfRule>
    <cfRule type="cellIs" dxfId="3091" priority="3319" operator="equal">
      <formula>"V"</formula>
    </cfRule>
  </conditionalFormatting>
  <conditionalFormatting sqref="L995:Q995">
    <cfRule type="cellIs" dxfId="3090" priority="3316" operator="equal">
      <formula>"X"</formula>
    </cfRule>
    <cfRule type="cellIs" dxfId="3089" priority="3317" operator="equal">
      <formula>"V"</formula>
    </cfRule>
  </conditionalFormatting>
  <conditionalFormatting sqref="L1004:Q1004">
    <cfRule type="cellIs" dxfId="3088" priority="3314" operator="equal">
      <formula>"X"</formula>
    </cfRule>
    <cfRule type="cellIs" dxfId="3087" priority="3315" operator="equal">
      <formula>"V"</formula>
    </cfRule>
  </conditionalFormatting>
  <conditionalFormatting sqref="L1008:Q1011">
    <cfRule type="cellIs" dxfId="3086" priority="3312" operator="equal">
      <formula>"X"</formula>
    </cfRule>
    <cfRule type="cellIs" dxfId="3085" priority="3313" operator="equal">
      <formula>"V"</formula>
    </cfRule>
  </conditionalFormatting>
  <conditionalFormatting sqref="L1012:Q1012">
    <cfRule type="cellIs" dxfId="3084" priority="3310" operator="equal">
      <formula>"X"</formula>
    </cfRule>
    <cfRule type="cellIs" dxfId="3083" priority="3311" operator="equal">
      <formula>"V"</formula>
    </cfRule>
  </conditionalFormatting>
  <conditionalFormatting sqref="L1024:Q1024">
    <cfRule type="cellIs" dxfId="3082" priority="3304" operator="equal">
      <formula>"X"</formula>
    </cfRule>
    <cfRule type="cellIs" dxfId="3081" priority="3305" operator="equal">
      <formula>"V"</formula>
    </cfRule>
  </conditionalFormatting>
  <conditionalFormatting sqref="L1046:Q1046">
    <cfRule type="cellIs" dxfId="3080" priority="3308" operator="equal">
      <formula>"X"</formula>
    </cfRule>
    <cfRule type="cellIs" dxfId="3079" priority="3309" operator="equal">
      <formula>"V"</formula>
    </cfRule>
  </conditionalFormatting>
  <conditionalFormatting sqref="L1056:Q1056 L1049:Q1052 L1061:Q1061">
    <cfRule type="cellIs" dxfId="3078" priority="3306" operator="equal">
      <formula>"X"</formula>
    </cfRule>
    <cfRule type="cellIs" dxfId="3077" priority="3307" operator="equal">
      <formula>"V"</formula>
    </cfRule>
  </conditionalFormatting>
  <conditionalFormatting sqref="L1072:Q1076">
    <cfRule type="cellIs" dxfId="3076" priority="3302" operator="equal">
      <formula>"X"</formula>
    </cfRule>
    <cfRule type="cellIs" dxfId="3075" priority="3303" operator="equal">
      <formula>"V"</formula>
    </cfRule>
  </conditionalFormatting>
  <conditionalFormatting sqref="L1083:Q1083">
    <cfRule type="cellIs" dxfId="3074" priority="3288" operator="equal">
      <formula>"X"</formula>
    </cfRule>
    <cfRule type="cellIs" dxfId="3073" priority="3289" operator="equal">
      <formula>"V"</formula>
    </cfRule>
  </conditionalFormatting>
  <conditionalFormatting sqref="L1086:Q1086">
    <cfRule type="cellIs" dxfId="3072" priority="3286" operator="equal">
      <formula>"X"</formula>
    </cfRule>
    <cfRule type="cellIs" dxfId="3071" priority="3287" operator="equal">
      <formula>"V"</formula>
    </cfRule>
  </conditionalFormatting>
  <conditionalFormatting sqref="L1090:Q1090">
    <cfRule type="cellIs" dxfId="3070" priority="3284" operator="equal">
      <formula>"X"</formula>
    </cfRule>
    <cfRule type="cellIs" dxfId="3069" priority="3285" operator="equal">
      <formula>"V"</formula>
    </cfRule>
  </conditionalFormatting>
  <conditionalFormatting sqref="L1101:Q1101">
    <cfRule type="cellIs" dxfId="3068" priority="3280" operator="equal">
      <formula>"X"</formula>
    </cfRule>
    <cfRule type="cellIs" dxfId="3067" priority="3281" operator="equal">
      <formula>"V"</formula>
    </cfRule>
  </conditionalFormatting>
  <conditionalFormatting sqref="L1140:Q1140">
    <cfRule type="cellIs" dxfId="3066" priority="3262" operator="equal">
      <formula>"X"</formula>
    </cfRule>
    <cfRule type="cellIs" dxfId="3065" priority="3263" operator="equal">
      <formula>"V"</formula>
    </cfRule>
  </conditionalFormatting>
  <conditionalFormatting sqref="L1105:Q1105">
    <cfRule type="cellIs" dxfId="3064" priority="3278" operator="equal">
      <formula>"X"</formula>
    </cfRule>
    <cfRule type="cellIs" dxfId="3063" priority="3279" operator="equal">
      <formula>"V"</formula>
    </cfRule>
  </conditionalFormatting>
  <conditionalFormatting sqref="L1165:Q1165">
    <cfRule type="cellIs" dxfId="3062" priority="3254" operator="equal">
      <formula>"X"</formula>
    </cfRule>
    <cfRule type="cellIs" dxfId="3061" priority="3255" operator="equal">
      <formula>"V"</formula>
    </cfRule>
  </conditionalFormatting>
  <conditionalFormatting sqref="L1127:Q1127">
    <cfRule type="cellIs" dxfId="3060" priority="3270" operator="equal">
      <formula>"X"</formula>
    </cfRule>
    <cfRule type="cellIs" dxfId="3059" priority="3271" operator="equal">
      <formula>"V"</formula>
    </cfRule>
  </conditionalFormatting>
  <conditionalFormatting sqref="L1130:Q1130">
    <cfRule type="cellIs" dxfId="3058" priority="3268" operator="equal">
      <formula>"X"</formula>
    </cfRule>
    <cfRule type="cellIs" dxfId="3057" priority="3269" operator="equal">
      <formula>"V"</formula>
    </cfRule>
  </conditionalFormatting>
  <conditionalFormatting sqref="L1134:Q1134">
    <cfRule type="cellIs" dxfId="3056" priority="3266" operator="equal">
      <formula>"X"</formula>
    </cfRule>
    <cfRule type="cellIs" dxfId="3055" priority="3267" operator="equal">
      <formula>"V"</formula>
    </cfRule>
  </conditionalFormatting>
  <conditionalFormatting sqref="L1137:Q1137">
    <cfRule type="cellIs" dxfId="3054" priority="3264" operator="equal">
      <formula>"X"</formula>
    </cfRule>
    <cfRule type="cellIs" dxfId="3053" priority="3265" operator="equal">
      <formula>"V"</formula>
    </cfRule>
  </conditionalFormatting>
  <conditionalFormatting sqref="L1187:Q1187">
    <cfRule type="cellIs" dxfId="3052" priority="3244" operator="equal">
      <formula>"X"</formula>
    </cfRule>
    <cfRule type="cellIs" dxfId="3051" priority="3245" operator="equal">
      <formula>"V"</formula>
    </cfRule>
  </conditionalFormatting>
  <conditionalFormatting sqref="L1145:Q1145">
    <cfRule type="cellIs" dxfId="3050" priority="3260" operator="equal">
      <formula>"X"</formula>
    </cfRule>
    <cfRule type="cellIs" dxfId="3049" priority="3261" operator="equal">
      <formula>"V"</formula>
    </cfRule>
  </conditionalFormatting>
  <conditionalFormatting sqref="L1149:Q1149">
    <cfRule type="cellIs" dxfId="3048" priority="3258" operator="equal">
      <formula>"X"</formula>
    </cfRule>
    <cfRule type="cellIs" dxfId="3047" priority="3259" operator="equal">
      <formula>"V"</formula>
    </cfRule>
  </conditionalFormatting>
  <conditionalFormatting sqref="L1159:Q1159">
    <cfRule type="cellIs" dxfId="3046" priority="3256" operator="equal">
      <formula>"X"</formula>
    </cfRule>
    <cfRule type="cellIs" dxfId="3045" priority="3257" operator="equal">
      <formula>"V"</formula>
    </cfRule>
  </conditionalFormatting>
  <conditionalFormatting sqref="L1176:Q1176">
    <cfRule type="cellIs" dxfId="3044" priority="3252" operator="equal">
      <formula>"X"</formula>
    </cfRule>
    <cfRule type="cellIs" dxfId="3043" priority="3253" operator="equal">
      <formula>"V"</formula>
    </cfRule>
  </conditionalFormatting>
  <conditionalFormatting sqref="L1180:Q1180">
    <cfRule type="cellIs" dxfId="3042" priority="3250" operator="equal">
      <formula>"X"</formula>
    </cfRule>
    <cfRule type="cellIs" dxfId="3041" priority="3251" operator="equal">
      <formula>"V"</formula>
    </cfRule>
  </conditionalFormatting>
  <conditionalFormatting sqref="L1216:Q1216">
    <cfRule type="cellIs" dxfId="3040" priority="3248" operator="equal">
      <formula>"X"</formula>
    </cfRule>
    <cfRule type="cellIs" dxfId="3039" priority="3249" operator="equal">
      <formula>"V"</formula>
    </cfRule>
  </conditionalFormatting>
  <conditionalFormatting sqref="L1184:Q1184">
    <cfRule type="cellIs" dxfId="3038" priority="3246" operator="equal">
      <formula>"X"</formula>
    </cfRule>
    <cfRule type="cellIs" dxfId="3037" priority="3247" operator="equal">
      <formula>"V"</formula>
    </cfRule>
  </conditionalFormatting>
  <conditionalFormatting sqref="L992:Q994">
    <cfRule type="cellIs" dxfId="3036" priority="3193" operator="equal">
      <formula>"X"</formula>
    </cfRule>
    <cfRule type="cellIs" dxfId="3035" priority="3194" operator="equal">
      <formula>"V"</formula>
    </cfRule>
  </conditionalFormatting>
  <conditionalFormatting sqref="L1192:Q1192">
    <cfRule type="cellIs" dxfId="3034" priority="3242" operator="equal">
      <formula>"X"</formula>
    </cfRule>
    <cfRule type="cellIs" dxfId="3033" priority="3243" operator="equal">
      <formula>"V"</formula>
    </cfRule>
  </conditionalFormatting>
  <conditionalFormatting sqref="L1196:Q1196">
    <cfRule type="cellIs" dxfId="3032" priority="3240" operator="equal">
      <formula>"X"</formula>
    </cfRule>
    <cfRule type="cellIs" dxfId="3031" priority="3241" operator="equal">
      <formula>"V"</formula>
    </cfRule>
  </conditionalFormatting>
  <conditionalFormatting sqref="L1210:Q1210">
    <cfRule type="cellIs" dxfId="3030" priority="3238" operator="equal">
      <formula>"X"</formula>
    </cfRule>
    <cfRule type="cellIs" dxfId="3029" priority="3239" operator="equal">
      <formula>"V"</formula>
    </cfRule>
  </conditionalFormatting>
  <conditionalFormatting sqref="L1219:Q1219">
    <cfRule type="cellIs" dxfId="3028" priority="3236" operator="equal">
      <formula>"X"</formula>
    </cfRule>
    <cfRule type="cellIs" dxfId="3027" priority="3237" operator="equal">
      <formula>"V"</formula>
    </cfRule>
  </conditionalFormatting>
  <conditionalFormatting sqref="AM982:AU984">
    <cfRule type="cellIs" dxfId="3026" priority="3222" operator="equal">
      <formula>"NA"</formula>
    </cfRule>
    <cfRule type="cellIs" dxfId="3025" priority="3223" operator="equal">
      <formula>"NS"</formula>
    </cfRule>
    <cfRule type="cellIs" dxfId="3024" priority="3224" operator="equal">
      <formula>"S"</formula>
    </cfRule>
    <cfRule type="cellIs" dxfId="3023" priority="3225" operator="equal">
      <formula>"A"</formula>
    </cfRule>
    <cfRule type="cellIs" dxfId="3022" priority="3226" operator="equal">
      <formula>"X"</formula>
    </cfRule>
    <cfRule type="cellIs" dxfId="3021" priority="3227" operator="equal">
      <formula>"L"</formula>
    </cfRule>
    <cfRule type="cellIs" dxfId="3020" priority="3228" operator="equal">
      <formula>"V"</formula>
    </cfRule>
  </conditionalFormatting>
  <conditionalFormatting sqref="L1013:Q1013">
    <cfRule type="cellIs" dxfId="3019" priority="3180" operator="equal">
      <formula>"X"</formula>
    </cfRule>
    <cfRule type="cellIs" dxfId="3018" priority="3181" operator="equal">
      <formula>"V"</formula>
    </cfRule>
  </conditionalFormatting>
  <conditionalFormatting sqref="AM986:AU987">
    <cfRule type="cellIs" dxfId="3017" priority="3215" operator="equal">
      <formula>"NA"</formula>
    </cfRule>
    <cfRule type="cellIs" dxfId="3016" priority="3216" operator="equal">
      <formula>"NS"</formula>
    </cfRule>
    <cfRule type="cellIs" dxfId="3015" priority="3217" operator="equal">
      <formula>"S"</formula>
    </cfRule>
    <cfRule type="cellIs" dxfId="3014" priority="3218" operator="equal">
      <formula>"A"</formula>
    </cfRule>
    <cfRule type="cellIs" dxfId="3013" priority="3219" operator="equal">
      <formula>"X"</formula>
    </cfRule>
    <cfRule type="cellIs" dxfId="3012" priority="3220" operator="equal">
      <formula>"L"</formula>
    </cfRule>
    <cfRule type="cellIs" dxfId="3011" priority="3221" operator="equal">
      <formula>"V"</formula>
    </cfRule>
  </conditionalFormatting>
  <conditionalFormatting sqref="AM992:AU994">
    <cfRule type="cellIs" dxfId="3010" priority="3208" operator="equal">
      <formula>"NA"</formula>
    </cfRule>
    <cfRule type="cellIs" dxfId="3009" priority="3209" operator="equal">
      <formula>"NS"</formula>
    </cfRule>
    <cfRule type="cellIs" dxfId="3008" priority="3210" operator="equal">
      <formula>"S"</formula>
    </cfRule>
    <cfRule type="cellIs" dxfId="3007" priority="3211" operator="equal">
      <formula>"A"</formula>
    </cfRule>
    <cfRule type="cellIs" dxfId="3006" priority="3212" operator="equal">
      <formula>"X"</formula>
    </cfRule>
    <cfRule type="cellIs" dxfId="3005" priority="3213" operator="equal">
      <formula>"L"</formula>
    </cfRule>
    <cfRule type="cellIs" dxfId="3004" priority="3214" operator="equal">
      <formula>"V"</formula>
    </cfRule>
  </conditionalFormatting>
  <conditionalFormatting sqref="L996:Q997">
    <cfRule type="cellIs" dxfId="3003" priority="3191" operator="equal">
      <formula>"X"</formula>
    </cfRule>
    <cfRule type="cellIs" dxfId="3002" priority="3192" operator="equal">
      <formula>"V"</formula>
    </cfRule>
  </conditionalFormatting>
  <conditionalFormatting sqref="AM996:AU997">
    <cfRule type="cellIs" dxfId="3001" priority="3201" operator="equal">
      <formula>"NA"</formula>
    </cfRule>
    <cfRule type="cellIs" dxfId="3000" priority="3202" operator="equal">
      <formula>"NS"</formula>
    </cfRule>
    <cfRule type="cellIs" dxfId="2999" priority="3203" operator="equal">
      <formula>"S"</formula>
    </cfRule>
    <cfRule type="cellIs" dxfId="2998" priority="3204" operator="equal">
      <formula>"A"</formula>
    </cfRule>
    <cfRule type="cellIs" dxfId="2997" priority="3205" operator="equal">
      <formula>"X"</formula>
    </cfRule>
    <cfRule type="cellIs" dxfId="2996" priority="3206" operator="equal">
      <formula>"L"</formula>
    </cfRule>
    <cfRule type="cellIs" dxfId="2995" priority="3207" operator="equal">
      <formula>"V"</formula>
    </cfRule>
  </conditionalFormatting>
  <conditionalFormatting sqref="L986:Q986">
    <cfRule type="cellIs" dxfId="2994" priority="3197" operator="equal">
      <formula>"X"</formula>
    </cfRule>
    <cfRule type="cellIs" dxfId="2993" priority="3198" operator="equal">
      <formula>"V"</formula>
    </cfRule>
  </conditionalFormatting>
  <conditionalFormatting sqref="L982:Q984">
    <cfRule type="cellIs" dxfId="2992" priority="3199" operator="equal">
      <formula>"X"</formula>
    </cfRule>
    <cfRule type="cellIs" dxfId="2991" priority="3200" operator="equal">
      <formula>"V"</formula>
    </cfRule>
  </conditionalFormatting>
  <conditionalFormatting sqref="L1015:Q1015">
    <cfRule type="cellIs" dxfId="2990" priority="3167" operator="equal">
      <formula>"X"</formula>
    </cfRule>
    <cfRule type="cellIs" dxfId="2989" priority="3168" operator="equal">
      <formula>"V"</formula>
    </cfRule>
  </conditionalFormatting>
  <conditionalFormatting sqref="L987:Q987">
    <cfRule type="cellIs" dxfId="2988" priority="3195" operator="equal">
      <formula>"X"</formula>
    </cfRule>
    <cfRule type="cellIs" dxfId="2987" priority="3196" operator="equal">
      <formula>"V"</formula>
    </cfRule>
  </conditionalFormatting>
  <conditionalFormatting sqref="L1017:Q1017">
    <cfRule type="cellIs" dxfId="2986" priority="3163" operator="equal">
      <formula>"X"</formula>
    </cfRule>
    <cfRule type="cellIs" dxfId="2985" priority="3164" operator="equal">
      <formula>"V"</formula>
    </cfRule>
  </conditionalFormatting>
  <conditionalFormatting sqref="AU1005:AU1007">
    <cfRule type="cellIs" dxfId="2984" priority="3184" operator="equal">
      <formula>"NA"</formula>
    </cfRule>
    <cfRule type="cellIs" dxfId="2983" priority="3185" operator="equal">
      <formula>"NS"</formula>
    </cfRule>
    <cfRule type="cellIs" dxfId="2982" priority="3186" operator="equal">
      <formula>"S"</formula>
    </cfRule>
    <cfRule type="cellIs" dxfId="2981" priority="3187" operator="equal">
      <formula>"A"</formula>
    </cfRule>
    <cfRule type="cellIs" dxfId="2980" priority="3188" operator="equal">
      <formula>"X"</formula>
    </cfRule>
    <cfRule type="cellIs" dxfId="2979" priority="3189" operator="equal">
      <formula>"L"</formula>
    </cfRule>
    <cfRule type="cellIs" dxfId="2978" priority="3190" operator="equal">
      <formula>"V"</formula>
    </cfRule>
  </conditionalFormatting>
  <conditionalFormatting sqref="L1005:Q1007">
    <cfRule type="cellIs" dxfId="2977" priority="3182" operator="equal">
      <formula>"X"</formula>
    </cfRule>
    <cfRule type="cellIs" dxfId="2976" priority="3183" operator="equal">
      <formula>"V"</formula>
    </cfRule>
  </conditionalFormatting>
  <conditionalFormatting sqref="AU1019:AU1023">
    <cfRule type="cellIs" dxfId="2975" priority="3173" operator="equal">
      <formula>"NA"</formula>
    </cfRule>
    <cfRule type="cellIs" dxfId="2974" priority="3174" operator="equal">
      <formula>"NS"</formula>
    </cfRule>
    <cfRule type="cellIs" dxfId="2973" priority="3175" operator="equal">
      <formula>"S"</formula>
    </cfRule>
    <cfRule type="cellIs" dxfId="2972" priority="3176" operator="equal">
      <formula>"A"</formula>
    </cfRule>
    <cfRule type="cellIs" dxfId="2971" priority="3177" operator="equal">
      <formula>"X"</formula>
    </cfRule>
    <cfRule type="cellIs" dxfId="2970" priority="3178" operator="equal">
      <formula>"L"</formula>
    </cfRule>
    <cfRule type="cellIs" dxfId="2969" priority="3179" operator="equal">
      <formula>"V"</formula>
    </cfRule>
  </conditionalFormatting>
  <conditionalFormatting sqref="L1068:Q1071">
    <cfRule type="cellIs" dxfId="2968" priority="3171" operator="equal">
      <formula>"X"</formula>
    </cfRule>
    <cfRule type="cellIs" dxfId="2967" priority="3172" operator="equal">
      <formula>"V"</formula>
    </cfRule>
  </conditionalFormatting>
  <conditionalFormatting sqref="L1014:Q1014">
    <cfRule type="cellIs" dxfId="2966" priority="3169" operator="equal">
      <formula>"X"</formula>
    </cfRule>
    <cfRule type="cellIs" dxfId="2965" priority="3170" operator="equal">
      <formula>"V"</formula>
    </cfRule>
  </conditionalFormatting>
  <conditionalFormatting sqref="L1016:Q1016">
    <cfRule type="cellIs" dxfId="2964" priority="3165" operator="equal">
      <formula>"X"</formula>
    </cfRule>
    <cfRule type="cellIs" dxfId="2963" priority="3166" operator="equal">
      <formula>"V"</formula>
    </cfRule>
  </conditionalFormatting>
  <conditionalFormatting sqref="L1019:Q1023">
    <cfRule type="cellIs" dxfId="2962" priority="3159" operator="equal">
      <formula>"X"</formula>
    </cfRule>
    <cfRule type="cellIs" dxfId="2961" priority="3160" operator="equal">
      <formula>"V"</formula>
    </cfRule>
  </conditionalFormatting>
  <conditionalFormatting sqref="L1018:Q1018">
    <cfRule type="cellIs" dxfId="2960" priority="3161" operator="equal">
      <formula>"X"</formula>
    </cfRule>
    <cfRule type="cellIs" dxfId="2959" priority="3162" operator="equal">
      <formula>"V"</formula>
    </cfRule>
  </conditionalFormatting>
  <conditionalFormatting sqref="L1047:P1048">
    <cfRule type="cellIs" dxfId="2958" priority="3157" operator="equal">
      <formula>"X"</formula>
    </cfRule>
    <cfRule type="cellIs" dxfId="2957" priority="3158" operator="equal">
      <formula>"V"</formula>
    </cfRule>
  </conditionalFormatting>
  <conditionalFormatting sqref="AU1084:AU1085">
    <cfRule type="cellIs" dxfId="2956" priority="3134" operator="equal">
      <formula>"NA"</formula>
    </cfRule>
    <cfRule type="cellIs" dxfId="2955" priority="3135" operator="equal">
      <formula>"NS"</formula>
    </cfRule>
    <cfRule type="cellIs" dxfId="2954" priority="3136" operator="equal">
      <formula>"S"</formula>
    </cfRule>
    <cfRule type="cellIs" dxfId="2953" priority="3137" operator="equal">
      <formula>"A"</formula>
    </cfRule>
    <cfRule type="cellIs" dxfId="2952" priority="3138" operator="equal">
      <formula>"X"</formula>
    </cfRule>
    <cfRule type="cellIs" dxfId="2951" priority="3139" operator="equal">
      <formula>"L"</formula>
    </cfRule>
    <cfRule type="cellIs" dxfId="2950" priority="3140" operator="equal">
      <formula>"V"</formula>
    </cfRule>
  </conditionalFormatting>
  <conditionalFormatting sqref="AU1087:AU1089">
    <cfRule type="cellIs" dxfId="2949" priority="3127" operator="equal">
      <formula>"NA"</formula>
    </cfRule>
    <cfRule type="cellIs" dxfId="2948" priority="3128" operator="equal">
      <formula>"NS"</formula>
    </cfRule>
    <cfRule type="cellIs" dxfId="2947" priority="3129" operator="equal">
      <formula>"S"</formula>
    </cfRule>
    <cfRule type="cellIs" dxfId="2946" priority="3130" operator="equal">
      <formula>"A"</formula>
    </cfRule>
    <cfRule type="cellIs" dxfId="2945" priority="3131" operator="equal">
      <formula>"X"</formula>
    </cfRule>
    <cfRule type="cellIs" dxfId="2944" priority="3132" operator="equal">
      <formula>"L"</formula>
    </cfRule>
    <cfRule type="cellIs" dxfId="2943" priority="3133" operator="equal">
      <formula>"V"</formula>
    </cfRule>
  </conditionalFormatting>
  <conditionalFormatting sqref="AU1091:AU1092">
    <cfRule type="cellIs" dxfId="2942" priority="3120" operator="equal">
      <formula>"NA"</formula>
    </cfRule>
    <cfRule type="cellIs" dxfId="2941" priority="3121" operator="equal">
      <formula>"NS"</formula>
    </cfRule>
    <cfRule type="cellIs" dxfId="2940" priority="3122" operator="equal">
      <formula>"S"</formula>
    </cfRule>
    <cfRule type="cellIs" dxfId="2939" priority="3123" operator="equal">
      <formula>"A"</formula>
    </cfRule>
    <cfRule type="cellIs" dxfId="2938" priority="3124" operator="equal">
      <formula>"X"</formula>
    </cfRule>
    <cfRule type="cellIs" dxfId="2937" priority="3125" operator="equal">
      <formula>"L"</formula>
    </cfRule>
    <cfRule type="cellIs" dxfId="2936" priority="3126" operator="equal">
      <formula>"V"</formula>
    </cfRule>
  </conditionalFormatting>
  <conditionalFormatting sqref="L1117:Q1120">
    <cfRule type="cellIs" dxfId="2935" priority="3019" operator="equal">
      <formula>"X"</formula>
    </cfRule>
    <cfRule type="cellIs" dxfId="2934" priority="3020" operator="equal">
      <formula>"V"</formula>
    </cfRule>
  </conditionalFormatting>
  <conditionalFormatting sqref="AU1094:AU1095">
    <cfRule type="cellIs" dxfId="2933" priority="3113" operator="equal">
      <formula>"NA"</formula>
    </cfRule>
    <cfRule type="cellIs" dxfId="2932" priority="3114" operator="equal">
      <formula>"NS"</formula>
    </cfRule>
    <cfRule type="cellIs" dxfId="2931" priority="3115" operator="equal">
      <formula>"S"</formula>
    </cfRule>
    <cfRule type="cellIs" dxfId="2930" priority="3116" operator="equal">
      <formula>"A"</formula>
    </cfRule>
    <cfRule type="cellIs" dxfId="2929" priority="3117" operator="equal">
      <formula>"X"</formula>
    </cfRule>
    <cfRule type="cellIs" dxfId="2928" priority="3118" operator="equal">
      <formula>"L"</formula>
    </cfRule>
    <cfRule type="cellIs" dxfId="2927" priority="3119" operator="equal">
      <formula>"V"</formula>
    </cfRule>
  </conditionalFormatting>
  <conditionalFormatting sqref="L1091:Q1092">
    <cfRule type="cellIs" dxfId="2926" priority="3100" operator="equal">
      <formula>"X"</formula>
    </cfRule>
    <cfRule type="cellIs" dxfId="2925" priority="3101" operator="equal">
      <formula>"V"</formula>
    </cfRule>
  </conditionalFormatting>
  <conditionalFormatting sqref="L1084:Q1085">
    <cfRule type="cellIs" dxfId="2924" priority="3111" operator="equal">
      <formula>"X"</formula>
    </cfRule>
    <cfRule type="cellIs" dxfId="2923" priority="3112" operator="equal">
      <formula>"V"</formula>
    </cfRule>
  </conditionalFormatting>
  <conditionalFormatting sqref="L1087:Q1089">
    <cfRule type="cellIs" dxfId="2922" priority="3109" operator="equal">
      <formula>"X"</formula>
    </cfRule>
    <cfRule type="cellIs" dxfId="2921" priority="3110" operator="equal">
      <formula>"V"</formula>
    </cfRule>
  </conditionalFormatting>
  <conditionalFormatting sqref="AU1099:AU1100">
    <cfRule type="cellIs" dxfId="2920" priority="3102" operator="equal">
      <formula>"NA"</formula>
    </cfRule>
    <cfRule type="cellIs" dxfId="2919" priority="3103" operator="equal">
      <formula>"NS"</formula>
    </cfRule>
    <cfRule type="cellIs" dxfId="2918" priority="3104" operator="equal">
      <formula>"S"</formula>
    </cfRule>
    <cfRule type="cellIs" dxfId="2917" priority="3105" operator="equal">
      <formula>"A"</formula>
    </cfRule>
    <cfRule type="cellIs" dxfId="2916" priority="3106" operator="equal">
      <formula>"X"</formula>
    </cfRule>
    <cfRule type="cellIs" dxfId="2915" priority="3107" operator="equal">
      <formula>"L"</formula>
    </cfRule>
    <cfRule type="cellIs" dxfId="2914" priority="3108" operator="equal">
      <formula>"V"</formula>
    </cfRule>
  </conditionalFormatting>
  <conditionalFormatting sqref="L1111:Q1115">
    <cfRule type="cellIs" dxfId="2913" priority="3021" operator="equal">
      <formula>"X"</formula>
    </cfRule>
    <cfRule type="cellIs" dxfId="2912" priority="3022" operator="equal">
      <formula>"V"</formula>
    </cfRule>
  </conditionalFormatting>
  <conditionalFormatting sqref="L1093:Q1093">
    <cfRule type="cellIs" dxfId="2911" priority="3098" operator="equal">
      <formula>"X"</formula>
    </cfRule>
    <cfRule type="cellIs" dxfId="2910" priority="3099" operator="equal">
      <formula>"V"</formula>
    </cfRule>
  </conditionalFormatting>
  <conditionalFormatting sqref="L1094:Q1095">
    <cfRule type="cellIs" dxfId="2909" priority="3096" operator="equal">
      <formula>"X"</formula>
    </cfRule>
    <cfRule type="cellIs" dxfId="2908" priority="3097" operator="equal">
      <formula>"V"</formula>
    </cfRule>
  </conditionalFormatting>
  <conditionalFormatting sqref="AU1102">
    <cfRule type="cellIs" dxfId="2907" priority="3089" operator="equal">
      <formula>"NA"</formula>
    </cfRule>
    <cfRule type="cellIs" dxfId="2906" priority="3090" operator="equal">
      <formula>"NS"</formula>
    </cfRule>
    <cfRule type="cellIs" dxfId="2905" priority="3091" operator="equal">
      <formula>"S"</formula>
    </cfRule>
    <cfRule type="cellIs" dxfId="2904" priority="3092" operator="equal">
      <formula>"A"</formula>
    </cfRule>
    <cfRule type="cellIs" dxfId="2903" priority="3093" operator="equal">
      <formula>"X"</formula>
    </cfRule>
    <cfRule type="cellIs" dxfId="2902" priority="3094" operator="equal">
      <formula>"L"</formula>
    </cfRule>
    <cfRule type="cellIs" dxfId="2901" priority="3095" operator="equal">
      <formula>"V"</formula>
    </cfRule>
  </conditionalFormatting>
  <conditionalFormatting sqref="AU1103:AU1104">
    <cfRule type="cellIs" dxfId="2900" priority="3082" operator="equal">
      <formula>"NA"</formula>
    </cfRule>
    <cfRule type="cellIs" dxfId="2899" priority="3083" operator="equal">
      <formula>"NS"</formula>
    </cfRule>
    <cfRule type="cellIs" dxfId="2898" priority="3084" operator="equal">
      <formula>"S"</formula>
    </cfRule>
    <cfRule type="cellIs" dxfId="2897" priority="3085" operator="equal">
      <formula>"A"</formula>
    </cfRule>
    <cfRule type="cellIs" dxfId="2896" priority="3086" operator="equal">
      <formula>"X"</formula>
    </cfRule>
    <cfRule type="cellIs" dxfId="2895" priority="3087" operator="equal">
      <formula>"L"</formula>
    </cfRule>
    <cfRule type="cellIs" dxfId="2894" priority="3088" operator="equal">
      <formula>"V"</formula>
    </cfRule>
  </conditionalFormatting>
  <conditionalFormatting sqref="AU1106:AU1107">
    <cfRule type="cellIs" dxfId="2893" priority="3075" operator="equal">
      <formula>"NA"</formula>
    </cfRule>
    <cfRule type="cellIs" dxfId="2892" priority="3076" operator="equal">
      <formula>"NS"</formula>
    </cfRule>
    <cfRule type="cellIs" dxfId="2891" priority="3077" operator="equal">
      <formula>"S"</formula>
    </cfRule>
    <cfRule type="cellIs" dxfId="2890" priority="3078" operator="equal">
      <formula>"A"</formula>
    </cfRule>
    <cfRule type="cellIs" dxfId="2889" priority="3079" operator="equal">
      <formula>"X"</formula>
    </cfRule>
    <cfRule type="cellIs" dxfId="2888" priority="3080" operator="equal">
      <formula>"L"</formula>
    </cfRule>
    <cfRule type="cellIs" dxfId="2887" priority="3081" operator="equal">
      <formula>"V"</formula>
    </cfRule>
  </conditionalFormatting>
  <conditionalFormatting sqref="L1107:Q1107">
    <cfRule type="cellIs" dxfId="2886" priority="3025" operator="equal">
      <formula>"X"</formula>
    </cfRule>
    <cfRule type="cellIs" dxfId="2885" priority="3026" operator="equal">
      <formula>"V"</formula>
    </cfRule>
  </conditionalFormatting>
  <conditionalFormatting sqref="AU1108:AU1109">
    <cfRule type="cellIs" dxfId="2884" priority="3068" operator="equal">
      <formula>"NA"</formula>
    </cfRule>
    <cfRule type="cellIs" dxfId="2883" priority="3069" operator="equal">
      <formula>"NS"</formula>
    </cfRule>
    <cfRule type="cellIs" dxfId="2882" priority="3070" operator="equal">
      <formula>"S"</formula>
    </cfRule>
    <cfRule type="cellIs" dxfId="2881" priority="3071" operator="equal">
      <formula>"A"</formula>
    </cfRule>
    <cfRule type="cellIs" dxfId="2880" priority="3072" operator="equal">
      <formula>"X"</formula>
    </cfRule>
    <cfRule type="cellIs" dxfId="2879" priority="3073" operator="equal">
      <formula>"L"</formula>
    </cfRule>
    <cfRule type="cellIs" dxfId="2878" priority="3074" operator="equal">
      <formula>"V"</formula>
    </cfRule>
  </conditionalFormatting>
  <conditionalFormatting sqref="L1108:Q1109">
    <cfRule type="cellIs" dxfId="2877" priority="3023" operator="equal">
      <formula>"X"</formula>
    </cfRule>
    <cfRule type="cellIs" dxfId="2876" priority="3024" operator="equal">
      <formula>"V"</formula>
    </cfRule>
  </conditionalFormatting>
  <conditionalFormatting sqref="AU1111:AU1113">
    <cfRule type="cellIs" dxfId="2875" priority="3061" operator="equal">
      <formula>"NA"</formula>
    </cfRule>
    <cfRule type="cellIs" dxfId="2874" priority="3062" operator="equal">
      <formula>"NS"</formula>
    </cfRule>
    <cfRule type="cellIs" dxfId="2873" priority="3063" operator="equal">
      <formula>"S"</formula>
    </cfRule>
    <cfRule type="cellIs" dxfId="2872" priority="3064" operator="equal">
      <formula>"A"</formula>
    </cfRule>
    <cfRule type="cellIs" dxfId="2871" priority="3065" operator="equal">
      <formula>"X"</formula>
    </cfRule>
    <cfRule type="cellIs" dxfId="2870" priority="3066" operator="equal">
      <formula>"L"</formula>
    </cfRule>
    <cfRule type="cellIs" dxfId="2869" priority="3067" operator="equal">
      <formula>"V"</formula>
    </cfRule>
  </conditionalFormatting>
  <conditionalFormatting sqref="AU1114:AU1115">
    <cfRule type="cellIs" dxfId="2868" priority="3054" operator="equal">
      <formula>"NA"</formula>
    </cfRule>
    <cfRule type="cellIs" dxfId="2867" priority="3055" operator="equal">
      <formula>"NS"</formula>
    </cfRule>
    <cfRule type="cellIs" dxfId="2866" priority="3056" operator="equal">
      <formula>"S"</formula>
    </cfRule>
    <cfRule type="cellIs" dxfId="2865" priority="3057" operator="equal">
      <formula>"A"</formula>
    </cfRule>
    <cfRule type="cellIs" dxfId="2864" priority="3058" operator="equal">
      <formula>"X"</formula>
    </cfRule>
    <cfRule type="cellIs" dxfId="2863" priority="3059" operator="equal">
      <formula>"L"</formula>
    </cfRule>
    <cfRule type="cellIs" dxfId="2862" priority="3060" operator="equal">
      <formula>"V"</formula>
    </cfRule>
  </conditionalFormatting>
  <conditionalFormatting sqref="AU1117:AU1118">
    <cfRule type="cellIs" dxfId="2861" priority="3047" operator="equal">
      <formula>"NA"</formula>
    </cfRule>
    <cfRule type="cellIs" dxfId="2860" priority="3048" operator="equal">
      <formula>"NS"</formula>
    </cfRule>
    <cfRule type="cellIs" dxfId="2859" priority="3049" operator="equal">
      <formula>"S"</formula>
    </cfRule>
    <cfRule type="cellIs" dxfId="2858" priority="3050" operator="equal">
      <formula>"A"</formula>
    </cfRule>
    <cfRule type="cellIs" dxfId="2857" priority="3051" operator="equal">
      <formula>"X"</formula>
    </cfRule>
    <cfRule type="cellIs" dxfId="2856" priority="3052" operator="equal">
      <formula>"L"</formula>
    </cfRule>
    <cfRule type="cellIs" dxfId="2855" priority="3053" operator="equal">
      <formula>"V"</formula>
    </cfRule>
  </conditionalFormatting>
  <conditionalFormatting sqref="L1106:Q1106">
    <cfRule type="cellIs" dxfId="2854" priority="3027" operator="equal">
      <formula>"X"</formula>
    </cfRule>
    <cfRule type="cellIs" dxfId="2853" priority="3028" operator="equal">
      <formula>"V"</formula>
    </cfRule>
  </conditionalFormatting>
  <conditionalFormatting sqref="AU1119:AU1120">
    <cfRule type="cellIs" dxfId="2852" priority="3040" operator="equal">
      <formula>"NA"</formula>
    </cfRule>
    <cfRule type="cellIs" dxfId="2851" priority="3041" operator="equal">
      <formula>"NS"</formula>
    </cfRule>
    <cfRule type="cellIs" dxfId="2850" priority="3042" operator="equal">
      <formula>"S"</formula>
    </cfRule>
    <cfRule type="cellIs" dxfId="2849" priority="3043" operator="equal">
      <formula>"A"</formula>
    </cfRule>
    <cfRule type="cellIs" dxfId="2848" priority="3044" operator="equal">
      <formula>"X"</formula>
    </cfRule>
    <cfRule type="cellIs" dxfId="2847" priority="3045" operator="equal">
      <formula>"L"</formula>
    </cfRule>
    <cfRule type="cellIs" dxfId="2846" priority="3046" operator="equal">
      <formula>"V"</formula>
    </cfRule>
  </conditionalFormatting>
  <conditionalFormatting sqref="L1102:Q1104">
    <cfRule type="cellIs" dxfId="2845" priority="3029" operator="equal">
      <formula>"X"</formula>
    </cfRule>
    <cfRule type="cellIs" dxfId="2844" priority="3030" operator="equal">
      <formula>"V"</formula>
    </cfRule>
  </conditionalFormatting>
  <conditionalFormatting sqref="L1097:Q1100">
    <cfRule type="cellIs" dxfId="2843" priority="3031" operator="equal">
      <formula>"X"</formula>
    </cfRule>
    <cfRule type="cellIs" dxfId="2842" priority="3032" operator="equal">
      <formula>"V"</formula>
    </cfRule>
  </conditionalFormatting>
  <conditionalFormatting sqref="AU1128:AU1129">
    <cfRule type="cellIs" dxfId="2841" priority="3010" operator="equal">
      <formula>"NA"</formula>
    </cfRule>
    <cfRule type="cellIs" dxfId="2840" priority="3011" operator="equal">
      <formula>"NS"</formula>
    </cfRule>
    <cfRule type="cellIs" dxfId="2839" priority="3012" operator="equal">
      <formula>"S"</formula>
    </cfRule>
    <cfRule type="cellIs" dxfId="2838" priority="3013" operator="equal">
      <formula>"A"</formula>
    </cfRule>
    <cfRule type="cellIs" dxfId="2837" priority="3014" operator="equal">
      <formula>"X"</formula>
    </cfRule>
    <cfRule type="cellIs" dxfId="2836" priority="3015" operator="equal">
      <formula>"L"</formula>
    </cfRule>
    <cfRule type="cellIs" dxfId="2835" priority="3016" operator="equal">
      <formula>"V"</formula>
    </cfRule>
  </conditionalFormatting>
  <conditionalFormatting sqref="AU1131:AU1133">
    <cfRule type="cellIs" dxfId="2834" priority="3003" operator="equal">
      <formula>"NA"</formula>
    </cfRule>
    <cfRule type="cellIs" dxfId="2833" priority="3004" operator="equal">
      <formula>"NS"</formula>
    </cfRule>
    <cfRule type="cellIs" dxfId="2832" priority="3005" operator="equal">
      <formula>"S"</formula>
    </cfRule>
    <cfRule type="cellIs" dxfId="2831" priority="3006" operator="equal">
      <formula>"A"</formula>
    </cfRule>
    <cfRule type="cellIs" dxfId="2830" priority="3007" operator="equal">
      <formula>"X"</formula>
    </cfRule>
    <cfRule type="cellIs" dxfId="2829" priority="3008" operator="equal">
      <formula>"L"</formula>
    </cfRule>
    <cfRule type="cellIs" dxfId="2828" priority="3009" operator="equal">
      <formula>"V"</formula>
    </cfRule>
  </conditionalFormatting>
  <conditionalFormatting sqref="AU1135:AU1136">
    <cfRule type="cellIs" dxfId="2827" priority="2996" operator="equal">
      <formula>"NA"</formula>
    </cfRule>
    <cfRule type="cellIs" dxfId="2826" priority="2997" operator="equal">
      <formula>"NS"</formula>
    </cfRule>
    <cfRule type="cellIs" dxfId="2825" priority="2998" operator="equal">
      <formula>"S"</formula>
    </cfRule>
    <cfRule type="cellIs" dxfId="2824" priority="2999" operator="equal">
      <formula>"A"</formula>
    </cfRule>
    <cfRule type="cellIs" dxfId="2823" priority="3000" operator="equal">
      <formula>"X"</formula>
    </cfRule>
    <cfRule type="cellIs" dxfId="2822" priority="3001" operator="equal">
      <formula>"L"</formula>
    </cfRule>
    <cfRule type="cellIs" dxfId="2821" priority="3002" operator="equal">
      <formula>"V"</formula>
    </cfRule>
  </conditionalFormatting>
  <conditionalFormatting sqref="AU1146:AU1148">
    <cfRule type="cellIs" dxfId="2820" priority="2982" operator="equal">
      <formula>"NA"</formula>
    </cfRule>
    <cfRule type="cellIs" dxfId="2819" priority="2983" operator="equal">
      <formula>"NS"</formula>
    </cfRule>
    <cfRule type="cellIs" dxfId="2818" priority="2984" operator="equal">
      <formula>"S"</formula>
    </cfRule>
    <cfRule type="cellIs" dxfId="2817" priority="2985" operator="equal">
      <formula>"A"</formula>
    </cfRule>
    <cfRule type="cellIs" dxfId="2816" priority="2986" operator="equal">
      <formula>"X"</formula>
    </cfRule>
    <cfRule type="cellIs" dxfId="2815" priority="2987" operator="equal">
      <formula>"L"</formula>
    </cfRule>
    <cfRule type="cellIs" dxfId="2814" priority="2988" operator="equal">
      <formula>"V"</formula>
    </cfRule>
  </conditionalFormatting>
  <conditionalFormatting sqref="AU1141:AU1144">
    <cfRule type="cellIs" dxfId="2813" priority="2975" operator="equal">
      <formula>"NA"</formula>
    </cfRule>
    <cfRule type="cellIs" dxfId="2812" priority="2976" operator="equal">
      <formula>"NS"</formula>
    </cfRule>
    <cfRule type="cellIs" dxfId="2811" priority="2977" operator="equal">
      <formula>"S"</formula>
    </cfRule>
    <cfRule type="cellIs" dxfId="2810" priority="2978" operator="equal">
      <formula>"A"</formula>
    </cfRule>
    <cfRule type="cellIs" dxfId="2809" priority="2979" operator="equal">
      <formula>"X"</formula>
    </cfRule>
    <cfRule type="cellIs" dxfId="2808" priority="2980" operator="equal">
      <formula>"L"</formula>
    </cfRule>
    <cfRule type="cellIs" dxfId="2807" priority="2981" operator="equal">
      <formula>"V"</formula>
    </cfRule>
  </conditionalFormatting>
  <conditionalFormatting sqref="AU1155:AU1158">
    <cfRule type="cellIs" dxfId="2806" priority="2968" operator="equal">
      <formula>"NA"</formula>
    </cfRule>
    <cfRule type="cellIs" dxfId="2805" priority="2969" operator="equal">
      <formula>"NS"</formula>
    </cfRule>
    <cfRule type="cellIs" dxfId="2804" priority="2970" operator="equal">
      <formula>"S"</formula>
    </cfRule>
    <cfRule type="cellIs" dxfId="2803" priority="2971" operator="equal">
      <formula>"A"</formula>
    </cfRule>
    <cfRule type="cellIs" dxfId="2802" priority="2972" operator="equal">
      <formula>"X"</formula>
    </cfRule>
    <cfRule type="cellIs" dxfId="2801" priority="2973" operator="equal">
      <formula>"L"</formula>
    </cfRule>
    <cfRule type="cellIs" dxfId="2800" priority="2974" operator="equal">
      <formula>"V"</formula>
    </cfRule>
  </conditionalFormatting>
  <conditionalFormatting sqref="AU1160">
    <cfRule type="cellIs" dxfId="2799" priority="2961" operator="equal">
      <formula>"NA"</formula>
    </cfRule>
    <cfRule type="cellIs" dxfId="2798" priority="2962" operator="equal">
      <formula>"NS"</formula>
    </cfRule>
    <cfRule type="cellIs" dxfId="2797" priority="2963" operator="equal">
      <formula>"S"</formula>
    </cfRule>
    <cfRule type="cellIs" dxfId="2796" priority="2964" operator="equal">
      <formula>"A"</formula>
    </cfRule>
    <cfRule type="cellIs" dxfId="2795" priority="2965" operator="equal">
      <formula>"X"</formula>
    </cfRule>
    <cfRule type="cellIs" dxfId="2794" priority="2966" operator="equal">
      <formula>"L"</formula>
    </cfRule>
    <cfRule type="cellIs" dxfId="2793" priority="2967" operator="equal">
      <formula>"V"</formula>
    </cfRule>
  </conditionalFormatting>
  <conditionalFormatting sqref="AU1161:AU1164">
    <cfRule type="cellIs" dxfId="2792" priority="2954" operator="equal">
      <formula>"NA"</formula>
    </cfRule>
    <cfRule type="cellIs" dxfId="2791" priority="2955" operator="equal">
      <formula>"NS"</formula>
    </cfRule>
    <cfRule type="cellIs" dxfId="2790" priority="2956" operator="equal">
      <formula>"S"</formula>
    </cfRule>
    <cfRule type="cellIs" dxfId="2789" priority="2957" operator="equal">
      <formula>"A"</formula>
    </cfRule>
    <cfRule type="cellIs" dxfId="2788" priority="2958" operator="equal">
      <formula>"X"</formula>
    </cfRule>
    <cfRule type="cellIs" dxfId="2787" priority="2959" operator="equal">
      <formula>"L"</formula>
    </cfRule>
    <cfRule type="cellIs" dxfId="2786" priority="2960" operator="equal">
      <formula>"V"</formula>
    </cfRule>
  </conditionalFormatting>
  <conditionalFormatting sqref="L1135:Q1136">
    <cfRule type="cellIs" dxfId="2785" priority="2941" operator="equal">
      <formula>"X"</formula>
    </cfRule>
    <cfRule type="cellIs" dxfId="2784" priority="2942" operator="equal">
      <formula>"V"</formula>
    </cfRule>
  </conditionalFormatting>
  <conditionalFormatting sqref="AU1166">
    <cfRule type="cellIs" dxfId="2783" priority="2947" operator="equal">
      <formula>"NA"</formula>
    </cfRule>
    <cfRule type="cellIs" dxfId="2782" priority="2948" operator="equal">
      <formula>"NS"</formula>
    </cfRule>
    <cfRule type="cellIs" dxfId="2781" priority="2949" operator="equal">
      <formula>"S"</formula>
    </cfRule>
    <cfRule type="cellIs" dxfId="2780" priority="2950" operator="equal">
      <formula>"A"</formula>
    </cfRule>
    <cfRule type="cellIs" dxfId="2779" priority="2951" operator="equal">
      <formula>"X"</formula>
    </cfRule>
    <cfRule type="cellIs" dxfId="2778" priority="2952" operator="equal">
      <formula>"L"</formula>
    </cfRule>
    <cfRule type="cellIs" dxfId="2777" priority="2953" operator="equal">
      <formula>"V"</formula>
    </cfRule>
  </conditionalFormatting>
  <conditionalFormatting sqref="L1131:Q1133">
    <cfRule type="cellIs" dxfId="2776" priority="2943" operator="equal">
      <formula>"X"</formula>
    </cfRule>
    <cfRule type="cellIs" dxfId="2775" priority="2944" operator="equal">
      <formula>"V"</formula>
    </cfRule>
  </conditionalFormatting>
  <conditionalFormatting sqref="L1128:Q1129">
    <cfRule type="cellIs" dxfId="2774" priority="2945" operator="equal">
      <formula>"X"</formula>
    </cfRule>
    <cfRule type="cellIs" dxfId="2773" priority="2946" operator="equal">
      <formula>"V"</formula>
    </cfRule>
  </conditionalFormatting>
  <conditionalFormatting sqref="L1141:Q1144">
    <cfRule type="cellIs" dxfId="2772" priority="2937" operator="equal">
      <formula>"X"</formula>
    </cfRule>
    <cfRule type="cellIs" dxfId="2771" priority="2938" operator="equal">
      <formula>"V"</formula>
    </cfRule>
  </conditionalFormatting>
  <conditionalFormatting sqref="L1146:Q1148">
    <cfRule type="cellIs" dxfId="2770" priority="2935" operator="equal">
      <formula>"X"</formula>
    </cfRule>
    <cfRule type="cellIs" dxfId="2769" priority="2936" operator="equal">
      <formula>"V"</formula>
    </cfRule>
  </conditionalFormatting>
  <conditionalFormatting sqref="L1150:Q1158">
    <cfRule type="cellIs" dxfId="2768" priority="2933" operator="equal">
      <formula>"X"</formula>
    </cfRule>
    <cfRule type="cellIs" dxfId="2767" priority="2934" operator="equal">
      <formula>"V"</formula>
    </cfRule>
  </conditionalFormatting>
  <conditionalFormatting sqref="L1160:Q1164">
    <cfRule type="cellIs" dxfId="2766" priority="2931" operator="equal">
      <formula>"X"</formula>
    </cfRule>
    <cfRule type="cellIs" dxfId="2765" priority="2932" operator="equal">
      <formula>"V"</formula>
    </cfRule>
  </conditionalFormatting>
  <conditionalFormatting sqref="L1166:Q1169">
    <cfRule type="cellIs" dxfId="2764" priority="2929" operator="equal">
      <formula>"X"</formula>
    </cfRule>
    <cfRule type="cellIs" dxfId="2763" priority="2930" operator="equal">
      <formula>"V"</formula>
    </cfRule>
  </conditionalFormatting>
  <conditionalFormatting sqref="AU1177:AU1179">
    <cfRule type="cellIs" dxfId="2762" priority="2922" operator="equal">
      <formula>"NA"</formula>
    </cfRule>
    <cfRule type="cellIs" dxfId="2761" priority="2923" operator="equal">
      <formula>"NS"</formula>
    </cfRule>
    <cfRule type="cellIs" dxfId="2760" priority="2924" operator="equal">
      <formula>"S"</formula>
    </cfRule>
    <cfRule type="cellIs" dxfId="2759" priority="2925" operator="equal">
      <formula>"A"</formula>
    </cfRule>
    <cfRule type="cellIs" dxfId="2758" priority="2926" operator="equal">
      <formula>"X"</formula>
    </cfRule>
    <cfRule type="cellIs" dxfId="2757" priority="2927" operator="equal">
      <formula>"L"</formula>
    </cfRule>
    <cfRule type="cellIs" dxfId="2756" priority="2928" operator="equal">
      <formula>"V"</formula>
    </cfRule>
  </conditionalFormatting>
  <conditionalFormatting sqref="AU1181:AU1183">
    <cfRule type="cellIs" dxfId="2755" priority="2915" operator="equal">
      <formula>"NA"</formula>
    </cfRule>
    <cfRule type="cellIs" dxfId="2754" priority="2916" operator="equal">
      <formula>"NS"</formula>
    </cfRule>
    <cfRule type="cellIs" dxfId="2753" priority="2917" operator="equal">
      <formula>"S"</formula>
    </cfRule>
    <cfRule type="cellIs" dxfId="2752" priority="2918" operator="equal">
      <formula>"A"</formula>
    </cfRule>
    <cfRule type="cellIs" dxfId="2751" priority="2919" operator="equal">
      <formula>"X"</formula>
    </cfRule>
    <cfRule type="cellIs" dxfId="2750" priority="2920" operator="equal">
      <formula>"L"</formula>
    </cfRule>
    <cfRule type="cellIs" dxfId="2749" priority="2921" operator="equal">
      <formula>"V"</formula>
    </cfRule>
  </conditionalFormatting>
  <conditionalFormatting sqref="AU1188:AU1190">
    <cfRule type="cellIs" dxfId="2748" priority="2908" operator="equal">
      <formula>"NA"</formula>
    </cfRule>
    <cfRule type="cellIs" dxfId="2747" priority="2909" operator="equal">
      <formula>"NS"</formula>
    </cfRule>
    <cfRule type="cellIs" dxfId="2746" priority="2910" operator="equal">
      <formula>"S"</formula>
    </cfRule>
    <cfRule type="cellIs" dxfId="2745" priority="2911" operator="equal">
      <formula>"A"</formula>
    </cfRule>
    <cfRule type="cellIs" dxfId="2744" priority="2912" operator="equal">
      <formula>"X"</formula>
    </cfRule>
    <cfRule type="cellIs" dxfId="2743" priority="2913" operator="equal">
      <formula>"L"</formula>
    </cfRule>
    <cfRule type="cellIs" dxfId="2742" priority="2914" operator="equal">
      <formula>"V"</formula>
    </cfRule>
  </conditionalFormatting>
  <conditionalFormatting sqref="AU1193:AU1195">
    <cfRule type="cellIs" dxfId="2741" priority="2901" operator="equal">
      <formula>"NA"</formula>
    </cfRule>
    <cfRule type="cellIs" dxfId="2740" priority="2902" operator="equal">
      <formula>"NS"</formula>
    </cfRule>
    <cfRule type="cellIs" dxfId="2739" priority="2903" operator="equal">
      <formula>"S"</formula>
    </cfRule>
    <cfRule type="cellIs" dxfId="2738" priority="2904" operator="equal">
      <formula>"A"</formula>
    </cfRule>
    <cfRule type="cellIs" dxfId="2737" priority="2905" operator="equal">
      <formula>"X"</formula>
    </cfRule>
    <cfRule type="cellIs" dxfId="2736" priority="2906" operator="equal">
      <formula>"L"</formula>
    </cfRule>
    <cfRule type="cellIs" dxfId="2735" priority="2907" operator="equal">
      <formula>"V"</formula>
    </cfRule>
  </conditionalFormatting>
  <conditionalFormatting sqref="AU1207:AU1209">
    <cfRule type="cellIs" dxfId="2734" priority="2894" operator="equal">
      <formula>"NA"</formula>
    </cfRule>
    <cfRule type="cellIs" dxfId="2733" priority="2895" operator="equal">
      <formula>"NS"</formula>
    </cfRule>
    <cfRule type="cellIs" dxfId="2732" priority="2896" operator="equal">
      <formula>"S"</formula>
    </cfRule>
    <cfRule type="cellIs" dxfId="2731" priority="2897" operator="equal">
      <formula>"A"</formula>
    </cfRule>
    <cfRule type="cellIs" dxfId="2730" priority="2898" operator="equal">
      <formula>"X"</formula>
    </cfRule>
    <cfRule type="cellIs" dxfId="2729" priority="2899" operator="equal">
      <formula>"L"</formula>
    </cfRule>
    <cfRule type="cellIs" dxfId="2728" priority="2900" operator="equal">
      <formula>"V"</formula>
    </cfRule>
  </conditionalFormatting>
  <conditionalFormatting sqref="AU1211:AU1212">
    <cfRule type="cellIs" dxfId="2727" priority="2887" operator="equal">
      <formula>"NA"</formula>
    </cfRule>
    <cfRule type="cellIs" dxfId="2726" priority="2888" operator="equal">
      <formula>"NS"</formula>
    </cfRule>
    <cfRule type="cellIs" dxfId="2725" priority="2889" operator="equal">
      <formula>"S"</formula>
    </cfRule>
    <cfRule type="cellIs" dxfId="2724" priority="2890" operator="equal">
      <formula>"A"</formula>
    </cfRule>
    <cfRule type="cellIs" dxfId="2723" priority="2891" operator="equal">
      <formula>"X"</formula>
    </cfRule>
    <cfRule type="cellIs" dxfId="2722" priority="2892" operator="equal">
      <formula>"L"</formula>
    </cfRule>
    <cfRule type="cellIs" dxfId="2721" priority="2893" operator="equal">
      <formula>"V"</formula>
    </cfRule>
  </conditionalFormatting>
  <conditionalFormatting sqref="AU1213:AU1215">
    <cfRule type="cellIs" dxfId="2720" priority="2880" operator="equal">
      <formula>"NA"</formula>
    </cfRule>
    <cfRule type="cellIs" dxfId="2719" priority="2881" operator="equal">
      <formula>"NS"</formula>
    </cfRule>
    <cfRule type="cellIs" dxfId="2718" priority="2882" operator="equal">
      <formula>"S"</formula>
    </cfRule>
    <cfRule type="cellIs" dxfId="2717" priority="2883" operator="equal">
      <formula>"A"</formula>
    </cfRule>
    <cfRule type="cellIs" dxfId="2716" priority="2884" operator="equal">
      <formula>"X"</formula>
    </cfRule>
    <cfRule type="cellIs" dxfId="2715" priority="2885" operator="equal">
      <formula>"L"</formula>
    </cfRule>
    <cfRule type="cellIs" dxfId="2714" priority="2886" operator="equal">
      <formula>"V"</formula>
    </cfRule>
  </conditionalFormatting>
  <conditionalFormatting sqref="AU1217:AU1218">
    <cfRule type="cellIs" dxfId="2713" priority="2873" operator="equal">
      <formula>"NA"</formula>
    </cfRule>
    <cfRule type="cellIs" dxfId="2712" priority="2874" operator="equal">
      <formula>"NS"</formula>
    </cfRule>
    <cfRule type="cellIs" dxfId="2711" priority="2875" operator="equal">
      <formula>"S"</formula>
    </cfRule>
    <cfRule type="cellIs" dxfId="2710" priority="2876" operator="equal">
      <formula>"A"</formula>
    </cfRule>
    <cfRule type="cellIs" dxfId="2709" priority="2877" operator="equal">
      <formula>"X"</formula>
    </cfRule>
    <cfRule type="cellIs" dxfId="2708" priority="2878" operator="equal">
      <formula>"L"</formula>
    </cfRule>
    <cfRule type="cellIs" dxfId="2707" priority="2879" operator="equal">
      <formula>"V"</formula>
    </cfRule>
  </conditionalFormatting>
  <conditionalFormatting sqref="L1185:Q1186">
    <cfRule type="cellIs" dxfId="2706" priority="2860" operator="equal">
      <formula>"X"</formula>
    </cfRule>
    <cfRule type="cellIs" dxfId="2705" priority="2861" operator="equal">
      <formula>"V"</formula>
    </cfRule>
  </conditionalFormatting>
  <conditionalFormatting sqref="AU1222:AU1223">
    <cfRule type="cellIs" dxfId="2704" priority="2866" operator="equal">
      <formula>"NA"</formula>
    </cfRule>
    <cfRule type="cellIs" dxfId="2703" priority="2867" operator="equal">
      <formula>"NS"</formula>
    </cfRule>
    <cfRule type="cellIs" dxfId="2702" priority="2868" operator="equal">
      <formula>"S"</formula>
    </cfRule>
    <cfRule type="cellIs" dxfId="2701" priority="2869" operator="equal">
      <formula>"A"</formula>
    </cfRule>
    <cfRule type="cellIs" dxfId="2700" priority="2870" operator="equal">
      <formula>"X"</formula>
    </cfRule>
    <cfRule type="cellIs" dxfId="2699" priority="2871" operator="equal">
      <formula>"L"</formula>
    </cfRule>
    <cfRule type="cellIs" dxfId="2698" priority="2872" operator="equal">
      <formula>"V"</formula>
    </cfRule>
  </conditionalFormatting>
  <conditionalFormatting sqref="L1181:Q1183">
    <cfRule type="cellIs" dxfId="2697" priority="2862" operator="equal">
      <formula>"X"</formula>
    </cfRule>
    <cfRule type="cellIs" dxfId="2696" priority="2863" operator="equal">
      <formula>"V"</formula>
    </cfRule>
  </conditionalFormatting>
  <conditionalFormatting sqref="L1177:Q1179">
    <cfRule type="cellIs" dxfId="2695" priority="2864" operator="equal">
      <formula>"X"</formula>
    </cfRule>
    <cfRule type="cellIs" dxfId="2694" priority="2865" operator="equal">
      <formula>"V"</formula>
    </cfRule>
  </conditionalFormatting>
  <conditionalFormatting sqref="L1188:Q1191">
    <cfRule type="cellIs" dxfId="2693" priority="2858" operator="equal">
      <formula>"X"</formula>
    </cfRule>
    <cfRule type="cellIs" dxfId="2692" priority="2859" operator="equal">
      <formula>"V"</formula>
    </cfRule>
  </conditionalFormatting>
  <conditionalFormatting sqref="L1193:Q1195">
    <cfRule type="cellIs" dxfId="2691" priority="2856" operator="equal">
      <formula>"X"</formula>
    </cfRule>
    <cfRule type="cellIs" dxfId="2690" priority="2857" operator="equal">
      <formula>"V"</formula>
    </cfRule>
  </conditionalFormatting>
  <conditionalFormatting sqref="L1197:Q1209">
    <cfRule type="cellIs" dxfId="2689" priority="2854" operator="equal">
      <formula>"X"</formula>
    </cfRule>
    <cfRule type="cellIs" dxfId="2688" priority="2855" operator="equal">
      <formula>"V"</formula>
    </cfRule>
  </conditionalFormatting>
  <conditionalFormatting sqref="L1211:Q1215">
    <cfRule type="cellIs" dxfId="2687" priority="2852" operator="equal">
      <formula>"X"</formula>
    </cfRule>
    <cfRule type="cellIs" dxfId="2686" priority="2853" operator="equal">
      <formula>"V"</formula>
    </cfRule>
  </conditionalFormatting>
  <conditionalFormatting sqref="L1217:Q1218">
    <cfRule type="cellIs" dxfId="2685" priority="2850" operator="equal">
      <formula>"X"</formula>
    </cfRule>
    <cfRule type="cellIs" dxfId="2684" priority="2851" operator="equal">
      <formula>"V"</formula>
    </cfRule>
  </conditionalFormatting>
  <conditionalFormatting sqref="L1220:Q1223">
    <cfRule type="cellIs" dxfId="2683" priority="2848" operator="equal">
      <formula>"X"</formula>
    </cfRule>
    <cfRule type="cellIs" dxfId="2682" priority="2849" operator="equal">
      <formula>"V"</formula>
    </cfRule>
  </conditionalFormatting>
  <conditionalFormatting sqref="AU1231:AU1233">
    <cfRule type="cellIs" dxfId="2681" priority="2841" operator="equal">
      <formula>"NA"</formula>
    </cfRule>
    <cfRule type="cellIs" dxfId="2680" priority="2842" operator="equal">
      <formula>"NS"</formula>
    </cfRule>
    <cfRule type="cellIs" dxfId="2679" priority="2843" operator="equal">
      <formula>"S"</formula>
    </cfRule>
    <cfRule type="cellIs" dxfId="2678" priority="2844" operator="equal">
      <formula>"A"</formula>
    </cfRule>
    <cfRule type="cellIs" dxfId="2677" priority="2845" operator="equal">
      <formula>"X"</formula>
    </cfRule>
    <cfRule type="cellIs" dxfId="2676" priority="2846" operator="equal">
      <formula>"L"</formula>
    </cfRule>
    <cfRule type="cellIs" dxfId="2675" priority="2847" operator="equal">
      <formula>"V"</formula>
    </cfRule>
  </conditionalFormatting>
  <conditionalFormatting sqref="AU1235:AU1236">
    <cfRule type="cellIs" dxfId="2674" priority="2834" operator="equal">
      <formula>"NA"</formula>
    </cfRule>
    <cfRule type="cellIs" dxfId="2673" priority="2835" operator="equal">
      <formula>"NS"</formula>
    </cfRule>
    <cfRule type="cellIs" dxfId="2672" priority="2836" operator="equal">
      <formula>"S"</formula>
    </cfRule>
    <cfRule type="cellIs" dxfId="2671" priority="2837" operator="equal">
      <formula>"A"</formula>
    </cfRule>
    <cfRule type="cellIs" dxfId="2670" priority="2838" operator="equal">
      <formula>"X"</formula>
    </cfRule>
    <cfRule type="cellIs" dxfId="2669" priority="2839" operator="equal">
      <formula>"L"</formula>
    </cfRule>
    <cfRule type="cellIs" dxfId="2668" priority="2840" operator="equal">
      <formula>"V"</formula>
    </cfRule>
  </conditionalFormatting>
  <conditionalFormatting sqref="AU1240:AU1241">
    <cfRule type="cellIs" dxfId="2667" priority="2827" operator="equal">
      <formula>"NA"</formula>
    </cfRule>
    <cfRule type="cellIs" dxfId="2666" priority="2828" operator="equal">
      <formula>"NS"</formula>
    </cfRule>
    <cfRule type="cellIs" dxfId="2665" priority="2829" operator="equal">
      <formula>"S"</formula>
    </cfRule>
    <cfRule type="cellIs" dxfId="2664" priority="2830" operator="equal">
      <formula>"A"</formula>
    </cfRule>
    <cfRule type="cellIs" dxfId="2663" priority="2831" operator="equal">
      <formula>"X"</formula>
    </cfRule>
    <cfRule type="cellIs" dxfId="2662" priority="2832" operator="equal">
      <formula>"L"</formula>
    </cfRule>
    <cfRule type="cellIs" dxfId="2661" priority="2833" operator="equal">
      <formula>"V"</formula>
    </cfRule>
  </conditionalFormatting>
  <conditionalFormatting sqref="AU1243:AU1244">
    <cfRule type="cellIs" dxfId="2660" priority="2820" operator="equal">
      <formula>"NA"</formula>
    </cfRule>
    <cfRule type="cellIs" dxfId="2659" priority="2821" operator="equal">
      <formula>"NS"</formula>
    </cfRule>
    <cfRule type="cellIs" dxfId="2658" priority="2822" operator="equal">
      <formula>"S"</formula>
    </cfRule>
    <cfRule type="cellIs" dxfId="2657" priority="2823" operator="equal">
      <formula>"A"</formula>
    </cfRule>
    <cfRule type="cellIs" dxfId="2656" priority="2824" operator="equal">
      <formula>"X"</formula>
    </cfRule>
    <cfRule type="cellIs" dxfId="2655" priority="2825" operator="equal">
      <formula>"L"</formula>
    </cfRule>
    <cfRule type="cellIs" dxfId="2654" priority="2826" operator="equal">
      <formula>"V"</formula>
    </cfRule>
  </conditionalFormatting>
  <conditionalFormatting sqref="AU1245">
    <cfRule type="cellIs" dxfId="2653" priority="2813" operator="equal">
      <formula>"NA"</formula>
    </cfRule>
    <cfRule type="cellIs" dxfId="2652" priority="2814" operator="equal">
      <formula>"NS"</formula>
    </cfRule>
    <cfRule type="cellIs" dxfId="2651" priority="2815" operator="equal">
      <formula>"S"</formula>
    </cfRule>
    <cfRule type="cellIs" dxfId="2650" priority="2816" operator="equal">
      <formula>"A"</formula>
    </cfRule>
    <cfRule type="cellIs" dxfId="2649" priority="2817" operator="equal">
      <formula>"X"</formula>
    </cfRule>
    <cfRule type="cellIs" dxfId="2648" priority="2818" operator="equal">
      <formula>"L"</formula>
    </cfRule>
    <cfRule type="cellIs" dxfId="2647" priority="2819" operator="equal">
      <formula>"V"</formula>
    </cfRule>
  </conditionalFormatting>
  <conditionalFormatting sqref="AU1258:AU1259">
    <cfRule type="cellIs" dxfId="2646" priority="2806" operator="equal">
      <formula>"NA"</formula>
    </cfRule>
    <cfRule type="cellIs" dxfId="2645" priority="2807" operator="equal">
      <formula>"NS"</formula>
    </cfRule>
    <cfRule type="cellIs" dxfId="2644" priority="2808" operator="equal">
      <formula>"S"</formula>
    </cfRule>
    <cfRule type="cellIs" dxfId="2643" priority="2809" operator="equal">
      <formula>"A"</formula>
    </cfRule>
    <cfRule type="cellIs" dxfId="2642" priority="2810" operator="equal">
      <formula>"X"</formula>
    </cfRule>
    <cfRule type="cellIs" dxfId="2641" priority="2811" operator="equal">
      <formula>"L"</formula>
    </cfRule>
    <cfRule type="cellIs" dxfId="2640" priority="2812" operator="equal">
      <formula>"V"</formula>
    </cfRule>
  </conditionalFormatting>
  <conditionalFormatting sqref="AU1261:AU1263">
    <cfRule type="cellIs" dxfId="2639" priority="2799" operator="equal">
      <formula>"NA"</formula>
    </cfRule>
    <cfRule type="cellIs" dxfId="2638" priority="2800" operator="equal">
      <formula>"NS"</formula>
    </cfRule>
    <cfRule type="cellIs" dxfId="2637" priority="2801" operator="equal">
      <formula>"S"</formula>
    </cfRule>
    <cfRule type="cellIs" dxfId="2636" priority="2802" operator="equal">
      <formula>"A"</formula>
    </cfRule>
    <cfRule type="cellIs" dxfId="2635" priority="2803" operator="equal">
      <formula>"X"</formula>
    </cfRule>
    <cfRule type="cellIs" dxfId="2634" priority="2804" operator="equal">
      <formula>"L"</formula>
    </cfRule>
    <cfRule type="cellIs" dxfId="2633" priority="2805" operator="equal">
      <formula>"V"</formula>
    </cfRule>
  </conditionalFormatting>
  <conditionalFormatting sqref="G1226">
    <cfRule type="cellIs" dxfId="2632" priority="2797" operator="equal">
      <formula>"X"</formula>
    </cfRule>
    <cfRule type="cellIs" dxfId="2631" priority="2798" operator="equal">
      <formula>"V"</formula>
    </cfRule>
  </conditionalFormatting>
  <conditionalFormatting sqref="E1226">
    <cfRule type="cellIs" dxfId="2630" priority="2795" operator="equal">
      <formula>"X"</formula>
    </cfRule>
    <cfRule type="cellIs" dxfId="2629" priority="2796" operator="equal">
      <formula>"V"</formula>
    </cfRule>
  </conditionalFormatting>
  <conditionalFormatting sqref="C1226">
    <cfRule type="cellIs" dxfId="2628" priority="2793" operator="equal">
      <formula>"X"</formula>
    </cfRule>
    <cfRule type="cellIs" dxfId="2627" priority="2794" operator="equal">
      <formula>"V"</formula>
    </cfRule>
  </conditionalFormatting>
  <conditionalFormatting sqref="L1231:Q1233">
    <cfRule type="cellIs" dxfId="2626" priority="2791" operator="equal">
      <formula>"X"</formula>
    </cfRule>
    <cfRule type="cellIs" dxfId="2625" priority="2792" operator="equal">
      <formula>"V"</formula>
    </cfRule>
  </conditionalFormatting>
  <conditionalFormatting sqref="G1230">
    <cfRule type="cellIs" dxfId="2624" priority="2789" operator="equal">
      <formula>"X"</formula>
    </cfRule>
    <cfRule type="cellIs" dxfId="2623" priority="2790" operator="equal">
      <formula>"V"</formula>
    </cfRule>
  </conditionalFormatting>
  <conditionalFormatting sqref="E1230">
    <cfRule type="cellIs" dxfId="2622" priority="2787" operator="equal">
      <formula>"X"</formula>
    </cfRule>
    <cfRule type="cellIs" dxfId="2621" priority="2788" operator="equal">
      <formula>"V"</formula>
    </cfRule>
  </conditionalFormatting>
  <conditionalFormatting sqref="C1230">
    <cfRule type="cellIs" dxfId="2620" priority="2785" operator="equal">
      <formula>"X"</formula>
    </cfRule>
    <cfRule type="cellIs" dxfId="2619" priority="2786" operator="equal">
      <formula>"V"</formula>
    </cfRule>
  </conditionalFormatting>
  <conditionalFormatting sqref="L1235:Q1236">
    <cfRule type="cellIs" dxfId="2618" priority="2783" operator="equal">
      <formula>"X"</formula>
    </cfRule>
    <cfRule type="cellIs" dxfId="2617" priority="2784" operator="equal">
      <formula>"V"</formula>
    </cfRule>
  </conditionalFormatting>
  <conditionalFormatting sqref="G1234">
    <cfRule type="cellIs" dxfId="2616" priority="2781" operator="equal">
      <formula>"X"</formula>
    </cfRule>
    <cfRule type="cellIs" dxfId="2615" priority="2782" operator="equal">
      <formula>"V"</formula>
    </cfRule>
  </conditionalFormatting>
  <conditionalFormatting sqref="E1234">
    <cfRule type="cellIs" dxfId="2614" priority="2779" operator="equal">
      <formula>"X"</formula>
    </cfRule>
    <cfRule type="cellIs" dxfId="2613" priority="2780" operator="equal">
      <formula>"V"</formula>
    </cfRule>
  </conditionalFormatting>
  <conditionalFormatting sqref="C1234">
    <cfRule type="cellIs" dxfId="2612" priority="2777" operator="equal">
      <formula>"X"</formula>
    </cfRule>
    <cfRule type="cellIs" dxfId="2611" priority="2778" operator="equal">
      <formula>"V"</formula>
    </cfRule>
  </conditionalFormatting>
  <conditionalFormatting sqref="L1238:Q1241">
    <cfRule type="cellIs" dxfId="2610" priority="2775" operator="equal">
      <formula>"X"</formula>
    </cfRule>
    <cfRule type="cellIs" dxfId="2609" priority="2776" operator="equal">
      <formula>"V"</formula>
    </cfRule>
  </conditionalFormatting>
  <conditionalFormatting sqref="G1237">
    <cfRule type="cellIs" dxfId="2608" priority="2773" operator="equal">
      <formula>"X"</formula>
    </cfRule>
    <cfRule type="cellIs" dxfId="2607" priority="2774" operator="equal">
      <formula>"V"</formula>
    </cfRule>
  </conditionalFormatting>
  <conditionalFormatting sqref="E1237">
    <cfRule type="cellIs" dxfId="2606" priority="2771" operator="equal">
      <formula>"X"</formula>
    </cfRule>
    <cfRule type="cellIs" dxfId="2605" priority="2772" operator="equal">
      <formula>"V"</formula>
    </cfRule>
  </conditionalFormatting>
  <conditionalFormatting sqref="C1237">
    <cfRule type="cellIs" dxfId="2604" priority="2769" operator="equal">
      <formula>"X"</formula>
    </cfRule>
    <cfRule type="cellIs" dxfId="2603" priority="2770" operator="equal">
      <formula>"V"</formula>
    </cfRule>
  </conditionalFormatting>
  <conditionalFormatting sqref="L1243:Q1245">
    <cfRule type="cellIs" dxfId="2602" priority="2767" operator="equal">
      <formula>"X"</formula>
    </cfRule>
    <cfRule type="cellIs" dxfId="2601" priority="2768" operator="equal">
      <formula>"V"</formula>
    </cfRule>
  </conditionalFormatting>
  <conditionalFormatting sqref="G1242">
    <cfRule type="cellIs" dxfId="2600" priority="2765" operator="equal">
      <formula>"X"</formula>
    </cfRule>
    <cfRule type="cellIs" dxfId="2599" priority="2766" operator="equal">
      <formula>"V"</formula>
    </cfRule>
  </conditionalFormatting>
  <conditionalFormatting sqref="E1242">
    <cfRule type="cellIs" dxfId="2598" priority="2763" operator="equal">
      <formula>"X"</formula>
    </cfRule>
    <cfRule type="cellIs" dxfId="2597" priority="2764" operator="equal">
      <formula>"V"</formula>
    </cfRule>
  </conditionalFormatting>
  <conditionalFormatting sqref="C1242">
    <cfRule type="cellIs" dxfId="2596" priority="2761" operator="equal">
      <formula>"X"</formula>
    </cfRule>
    <cfRule type="cellIs" dxfId="2595" priority="2762" operator="equal">
      <formula>"V"</formula>
    </cfRule>
  </conditionalFormatting>
  <conditionalFormatting sqref="G1246">
    <cfRule type="cellIs" dxfId="2594" priority="2759" operator="equal">
      <formula>"X"</formula>
    </cfRule>
    <cfRule type="cellIs" dxfId="2593" priority="2760" operator="equal">
      <formula>"V"</formula>
    </cfRule>
  </conditionalFormatting>
  <conditionalFormatting sqref="E1246">
    <cfRule type="cellIs" dxfId="2592" priority="2757" operator="equal">
      <formula>"X"</formula>
    </cfRule>
    <cfRule type="cellIs" dxfId="2591" priority="2758" operator="equal">
      <formula>"V"</formula>
    </cfRule>
  </conditionalFormatting>
  <conditionalFormatting sqref="C1246">
    <cfRule type="cellIs" dxfId="2590" priority="2755" operator="equal">
      <formula>"X"</formula>
    </cfRule>
    <cfRule type="cellIs" dxfId="2589" priority="2756" operator="equal">
      <formula>"V"</formula>
    </cfRule>
  </conditionalFormatting>
  <conditionalFormatting sqref="L1258:Q1259">
    <cfRule type="cellIs" dxfId="2588" priority="2753" operator="equal">
      <formula>"X"</formula>
    </cfRule>
    <cfRule type="cellIs" dxfId="2587" priority="2754" operator="equal">
      <formula>"V"</formula>
    </cfRule>
  </conditionalFormatting>
  <conditionalFormatting sqref="L1261:Q1263">
    <cfRule type="cellIs" dxfId="2586" priority="2751" operator="equal">
      <formula>"X"</formula>
    </cfRule>
    <cfRule type="cellIs" dxfId="2585" priority="2752" operator="equal">
      <formula>"V"</formula>
    </cfRule>
  </conditionalFormatting>
  <conditionalFormatting sqref="G1260 G1257">
    <cfRule type="cellIs" dxfId="2584" priority="2749" operator="equal">
      <formula>"X"</formula>
    </cfRule>
    <cfRule type="cellIs" dxfId="2583" priority="2750" operator="equal">
      <formula>"V"</formula>
    </cfRule>
  </conditionalFormatting>
  <conditionalFormatting sqref="E1260 E1257">
    <cfRule type="cellIs" dxfId="2582" priority="2747" operator="equal">
      <formula>"X"</formula>
    </cfRule>
    <cfRule type="cellIs" dxfId="2581" priority="2748" operator="equal">
      <formula>"V"</formula>
    </cfRule>
  </conditionalFormatting>
  <conditionalFormatting sqref="C1260 C1257">
    <cfRule type="cellIs" dxfId="2580" priority="2745" operator="equal">
      <formula>"X"</formula>
    </cfRule>
    <cfRule type="cellIs" dxfId="2579" priority="2746" operator="equal">
      <formula>"V"</formula>
    </cfRule>
  </conditionalFormatting>
  <conditionalFormatting sqref="L1272:O1290">
    <cfRule type="cellIs" dxfId="2578" priority="2743" operator="equal">
      <formula>"X"</formula>
    </cfRule>
    <cfRule type="cellIs" dxfId="2577" priority="2744" operator="equal">
      <formula>"V"</formula>
    </cfRule>
  </conditionalFormatting>
  <conditionalFormatting sqref="L1270:Q1271">
    <cfRule type="cellIs" dxfId="2576" priority="2741" operator="equal">
      <formula>"X"</formula>
    </cfRule>
    <cfRule type="cellIs" dxfId="2575" priority="2742" operator="equal">
      <formula>"V"</formula>
    </cfRule>
  </conditionalFormatting>
  <conditionalFormatting sqref="AK1270:AT1271">
    <cfRule type="cellIs" dxfId="2574" priority="2737" operator="equal">
      <formula>"NS"</formula>
    </cfRule>
    <cfRule type="cellIs" dxfId="2573" priority="2738" operator="equal">
      <formula>"NA"</formula>
    </cfRule>
    <cfRule type="cellIs" dxfId="2572" priority="2739" operator="equal">
      <formula>"X"</formula>
    </cfRule>
    <cfRule type="cellIs" dxfId="2571" priority="2740" operator="equal">
      <formula>"V"</formula>
    </cfRule>
  </conditionalFormatting>
  <conditionalFormatting sqref="AK1270:AT1271">
    <cfRule type="cellIs" dxfId="2570" priority="2734" operator="equal">
      <formula>"A"</formula>
    </cfRule>
    <cfRule type="cellIs" dxfId="2569" priority="2735" operator="equal">
      <formula>"R"</formula>
    </cfRule>
    <cfRule type="cellIs" dxfId="2568" priority="2736" operator="equal">
      <formula>"L"</formula>
    </cfRule>
  </conditionalFormatting>
  <conditionalFormatting sqref="S967:S968 S1234 S1237 S1242 S1260 S1224:S1226 S1230 S1246 S1257">
    <cfRule type="cellIs" dxfId="2567" priority="2732" operator="equal">
      <formula>"X"</formula>
    </cfRule>
    <cfRule type="cellIs" dxfId="2566" priority="2733" operator="equal">
      <formula>"V"</formula>
    </cfRule>
  </conditionalFormatting>
  <conditionalFormatting sqref="V967:W968 V1234 V1237 V1242 V1260 V1224:W1225 V1230 V1246 V1257 V1226">
    <cfRule type="cellIs" dxfId="2565" priority="2730" operator="equal">
      <formula>"X"</formula>
    </cfRule>
    <cfRule type="cellIs" dxfId="2564" priority="2731" operator="equal">
      <formula>"V"</formula>
    </cfRule>
  </conditionalFormatting>
  <conditionalFormatting sqref="AM971:AT975">
    <cfRule type="cellIs" dxfId="2563" priority="2726" operator="equal">
      <formula>"NS"</formula>
    </cfRule>
    <cfRule type="cellIs" dxfId="2562" priority="2727" operator="equal">
      <formula>"NA"</formula>
    </cfRule>
    <cfRule type="cellIs" dxfId="2561" priority="2728" operator="equal">
      <formula>"X"</formula>
    </cfRule>
    <cfRule type="cellIs" dxfId="2560" priority="2729" operator="equal">
      <formula>"V"</formula>
    </cfRule>
  </conditionalFormatting>
  <conditionalFormatting sqref="AM971:AT975">
    <cfRule type="cellIs" dxfId="2559" priority="2723" operator="equal">
      <formula>"A"</formula>
    </cfRule>
    <cfRule type="cellIs" dxfId="2558" priority="2724" operator="equal">
      <formula>"R"</formula>
    </cfRule>
    <cfRule type="cellIs" dxfId="2557" priority="2725" operator="equal">
      <formula>"L"</formula>
    </cfRule>
  </conditionalFormatting>
  <conditionalFormatting sqref="AK1272:AK1290">
    <cfRule type="cellIs" dxfId="2556" priority="2506" operator="equal">
      <formula>"NA"</formula>
    </cfRule>
    <cfRule type="cellIs" dxfId="2555" priority="2507" operator="equal">
      <formula>"NS"</formula>
    </cfRule>
    <cfRule type="cellIs" dxfId="2554" priority="2508" operator="equal">
      <formula>"S"</formula>
    </cfRule>
    <cfRule type="cellIs" dxfId="2553" priority="2509" operator="equal">
      <formula>"A"</formula>
    </cfRule>
    <cfRule type="cellIs" dxfId="2552" priority="2510" operator="equal">
      <formula>"X"</formula>
    </cfRule>
    <cfRule type="cellIs" dxfId="2551" priority="2511" operator="equal">
      <formula>"L"</formula>
    </cfRule>
    <cfRule type="cellIs" dxfId="2550" priority="2512" operator="equal">
      <formula>"V"</formula>
    </cfRule>
  </conditionalFormatting>
  <conditionalFormatting sqref="AL985 AL995 AL988:AL991 AL976:AL981">
    <cfRule type="cellIs" dxfId="2549" priority="2709" operator="equal">
      <formula>"NA"</formula>
    </cfRule>
    <cfRule type="cellIs" dxfId="2548" priority="2710" operator="equal">
      <formula>"NS"</formula>
    </cfRule>
    <cfRule type="cellIs" dxfId="2547" priority="2711" operator="equal">
      <formula>"S"</formula>
    </cfRule>
    <cfRule type="cellIs" dxfId="2546" priority="2712" operator="equal">
      <formula>"A"</formula>
    </cfRule>
    <cfRule type="cellIs" dxfId="2545" priority="2713" operator="equal">
      <formula>"X"</formula>
    </cfRule>
    <cfRule type="cellIs" dxfId="2544" priority="2714" operator="equal">
      <formula>"L"</formula>
    </cfRule>
    <cfRule type="cellIs" dxfId="2543" priority="2715" operator="equal">
      <formula>"V"</formula>
    </cfRule>
  </conditionalFormatting>
  <conditionalFormatting sqref="AL982:AL984">
    <cfRule type="cellIs" dxfId="2542" priority="2702" operator="equal">
      <formula>"NA"</formula>
    </cfRule>
    <cfRule type="cellIs" dxfId="2541" priority="2703" operator="equal">
      <formula>"NS"</formula>
    </cfRule>
    <cfRule type="cellIs" dxfId="2540" priority="2704" operator="equal">
      <formula>"S"</formula>
    </cfRule>
    <cfRule type="cellIs" dxfId="2539" priority="2705" operator="equal">
      <formula>"A"</formula>
    </cfRule>
    <cfRule type="cellIs" dxfId="2538" priority="2706" operator="equal">
      <formula>"X"</formula>
    </cfRule>
    <cfRule type="cellIs" dxfId="2537" priority="2707" operator="equal">
      <formula>"L"</formula>
    </cfRule>
    <cfRule type="cellIs" dxfId="2536" priority="2708" operator="equal">
      <formula>"V"</formula>
    </cfRule>
  </conditionalFormatting>
  <conditionalFormatting sqref="AL986:AL987">
    <cfRule type="cellIs" dxfId="2535" priority="2695" operator="equal">
      <formula>"NA"</formula>
    </cfRule>
    <cfRule type="cellIs" dxfId="2534" priority="2696" operator="equal">
      <formula>"NS"</formula>
    </cfRule>
    <cfRule type="cellIs" dxfId="2533" priority="2697" operator="equal">
      <formula>"S"</formula>
    </cfRule>
    <cfRule type="cellIs" dxfId="2532" priority="2698" operator="equal">
      <formula>"A"</formula>
    </cfRule>
    <cfRule type="cellIs" dxfId="2531" priority="2699" operator="equal">
      <formula>"X"</formula>
    </cfRule>
    <cfRule type="cellIs" dxfId="2530" priority="2700" operator="equal">
      <formula>"L"</formula>
    </cfRule>
    <cfRule type="cellIs" dxfId="2529" priority="2701" operator="equal">
      <formula>"V"</formula>
    </cfRule>
  </conditionalFormatting>
  <conditionalFormatting sqref="AL992:AL994">
    <cfRule type="cellIs" dxfId="2528" priority="2688" operator="equal">
      <formula>"NA"</formula>
    </cfRule>
    <cfRule type="cellIs" dxfId="2527" priority="2689" operator="equal">
      <formula>"NS"</formula>
    </cfRule>
    <cfRule type="cellIs" dxfId="2526" priority="2690" operator="equal">
      <formula>"S"</formula>
    </cfRule>
    <cfRule type="cellIs" dxfId="2525" priority="2691" operator="equal">
      <formula>"A"</formula>
    </cfRule>
    <cfRule type="cellIs" dxfId="2524" priority="2692" operator="equal">
      <formula>"X"</formula>
    </cfRule>
    <cfRule type="cellIs" dxfId="2523" priority="2693" operator="equal">
      <formula>"L"</formula>
    </cfRule>
    <cfRule type="cellIs" dxfId="2522" priority="2694" operator="equal">
      <formula>"V"</formula>
    </cfRule>
  </conditionalFormatting>
  <conditionalFormatting sqref="AL996:AL997">
    <cfRule type="cellIs" dxfId="2521" priority="2681" operator="equal">
      <formula>"NA"</formula>
    </cfRule>
    <cfRule type="cellIs" dxfId="2520" priority="2682" operator="equal">
      <formula>"NS"</formula>
    </cfRule>
    <cfRule type="cellIs" dxfId="2519" priority="2683" operator="equal">
      <formula>"S"</formula>
    </cfRule>
    <cfRule type="cellIs" dxfId="2518" priority="2684" operator="equal">
      <formula>"A"</formula>
    </cfRule>
    <cfRule type="cellIs" dxfId="2517" priority="2685" operator="equal">
      <formula>"X"</formula>
    </cfRule>
    <cfRule type="cellIs" dxfId="2516" priority="2686" operator="equal">
      <formula>"L"</formula>
    </cfRule>
    <cfRule type="cellIs" dxfId="2515" priority="2687" operator="equal">
      <formula>"V"</formula>
    </cfRule>
  </conditionalFormatting>
  <conditionalFormatting sqref="AL971:AL975">
    <cfRule type="cellIs" dxfId="2514" priority="2677" operator="equal">
      <formula>"NS"</formula>
    </cfRule>
    <cfRule type="cellIs" dxfId="2513" priority="2678" operator="equal">
      <formula>"NA"</formula>
    </cfRule>
    <cfRule type="cellIs" dxfId="2512" priority="2679" operator="equal">
      <formula>"X"</formula>
    </cfRule>
    <cfRule type="cellIs" dxfId="2511" priority="2680" operator="equal">
      <formula>"V"</formula>
    </cfRule>
  </conditionalFormatting>
  <conditionalFormatting sqref="AL971:AL975">
    <cfRule type="cellIs" dxfId="2510" priority="2674" operator="equal">
      <formula>"A"</formula>
    </cfRule>
    <cfRule type="cellIs" dxfId="2509" priority="2675" operator="equal">
      <formula>"R"</formula>
    </cfRule>
    <cfRule type="cellIs" dxfId="2508" priority="2676" operator="equal">
      <formula>"L"</formula>
    </cfRule>
  </conditionalFormatting>
  <conditionalFormatting sqref="AK985 AK995 AK988:AK991 AK976:AK981">
    <cfRule type="cellIs" dxfId="2507" priority="2667" operator="equal">
      <formula>"NA"</formula>
    </cfRule>
    <cfRule type="cellIs" dxfId="2506" priority="2668" operator="equal">
      <formula>"NS"</formula>
    </cfRule>
    <cfRule type="cellIs" dxfId="2505" priority="2669" operator="equal">
      <formula>"S"</formula>
    </cfRule>
    <cfRule type="cellIs" dxfId="2504" priority="2670" operator="equal">
      <formula>"A"</formula>
    </cfRule>
    <cfRule type="cellIs" dxfId="2503" priority="2671" operator="equal">
      <formula>"X"</formula>
    </cfRule>
    <cfRule type="cellIs" dxfId="2502" priority="2672" operator="equal">
      <formula>"L"</formula>
    </cfRule>
    <cfRule type="cellIs" dxfId="2501" priority="2673" operator="equal">
      <formula>"V"</formula>
    </cfRule>
  </conditionalFormatting>
  <conditionalFormatting sqref="AK982:AK984">
    <cfRule type="cellIs" dxfId="2500" priority="2660" operator="equal">
      <formula>"NA"</formula>
    </cfRule>
    <cfRule type="cellIs" dxfId="2499" priority="2661" operator="equal">
      <formula>"NS"</formula>
    </cfRule>
    <cfRule type="cellIs" dxfId="2498" priority="2662" operator="equal">
      <formula>"S"</formula>
    </cfRule>
    <cfRule type="cellIs" dxfId="2497" priority="2663" operator="equal">
      <formula>"A"</formula>
    </cfRule>
    <cfRule type="cellIs" dxfId="2496" priority="2664" operator="equal">
      <formula>"X"</formula>
    </cfRule>
    <cfRule type="cellIs" dxfId="2495" priority="2665" operator="equal">
      <formula>"L"</formula>
    </cfRule>
    <cfRule type="cellIs" dxfId="2494" priority="2666" operator="equal">
      <formula>"V"</formula>
    </cfRule>
  </conditionalFormatting>
  <conditionalFormatting sqref="AK986:AK987">
    <cfRule type="cellIs" dxfId="2493" priority="2653" operator="equal">
      <formula>"NA"</formula>
    </cfRule>
    <cfRule type="cellIs" dxfId="2492" priority="2654" operator="equal">
      <formula>"NS"</formula>
    </cfRule>
    <cfRule type="cellIs" dxfId="2491" priority="2655" operator="equal">
      <formula>"S"</formula>
    </cfRule>
    <cfRule type="cellIs" dxfId="2490" priority="2656" operator="equal">
      <formula>"A"</formula>
    </cfRule>
    <cfRule type="cellIs" dxfId="2489" priority="2657" operator="equal">
      <formula>"X"</formula>
    </cfRule>
    <cfRule type="cellIs" dxfId="2488" priority="2658" operator="equal">
      <formula>"L"</formula>
    </cfRule>
    <cfRule type="cellIs" dxfId="2487" priority="2659" operator="equal">
      <formula>"V"</formula>
    </cfRule>
  </conditionalFormatting>
  <conditionalFormatting sqref="AK992:AK994">
    <cfRule type="cellIs" dxfId="2486" priority="2646" operator="equal">
      <formula>"NA"</formula>
    </cfRule>
    <cfRule type="cellIs" dxfId="2485" priority="2647" operator="equal">
      <formula>"NS"</formula>
    </cfRule>
    <cfRule type="cellIs" dxfId="2484" priority="2648" operator="equal">
      <formula>"S"</formula>
    </cfRule>
    <cfRule type="cellIs" dxfId="2483" priority="2649" operator="equal">
      <formula>"A"</formula>
    </cfRule>
    <cfRule type="cellIs" dxfId="2482" priority="2650" operator="equal">
      <formula>"X"</formula>
    </cfRule>
    <cfRule type="cellIs" dxfId="2481" priority="2651" operator="equal">
      <formula>"L"</formula>
    </cfRule>
    <cfRule type="cellIs" dxfId="2480" priority="2652" operator="equal">
      <formula>"V"</formula>
    </cfRule>
  </conditionalFormatting>
  <conditionalFormatting sqref="AK996:AK997">
    <cfRule type="cellIs" dxfId="2479" priority="2639" operator="equal">
      <formula>"NA"</formula>
    </cfRule>
    <cfRule type="cellIs" dxfId="2478" priority="2640" operator="equal">
      <formula>"NS"</formula>
    </cfRule>
    <cfRule type="cellIs" dxfId="2477" priority="2641" operator="equal">
      <formula>"S"</formula>
    </cfRule>
    <cfRule type="cellIs" dxfId="2476" priority="2642" operator="equal">
      <formula>"A"</formula>
    </cfRule>
    <cfRule type="cellIs" dxfId="2475" priority="2643" operator="equal">
      <formula>"X"</formula>
    </cfRule>
    <cfRule type="cellIs" dxfId="2474" priority="2644" operator="equal">
      <formula>"L"</formula>
    </cfRule>
    <cfRule type="cellIs" dxfId="2473" priority="2645" operator="equal">
      <formula>"V"</formula>
    </cfRule>
  </conditionalFormatting>
  <conditionalFormatting sqref="AK971:AK975">
    <cfRule type="cellIs" dxfId="2472" priority="2635" operator="equal">
      <formula>"NS"</formula>
    </cfRule>
    <cfRule type="cellIs" dxfId="2471" priority="2636" operator="equal">
      <formula>"NA"</formula>
    </cfRule>
    <cfRule type="cellIs" dxfId="2470" priority="2637" operator="equal">
      <formula>"X"</formula>
    </cfRule>
    <cfRule type="cellIs" dxfId="2469" priority="2638" operator="equal">
      <formula>"V"</formula>
    </cfRule>
  </conditionalFormatting>
  <conditionalFormatting sqref="AK971:AK975">
    <cfRule type="cellIs" dxfId="2468" priority="2632" operator="equal">
      <formula>"A"</formula>
    </cfRule>
    <cfRule type="cellIs" dxfId="2467" priority="2633" operator="equal">
      <formula>"R"</formula>
    </cfRule>
    <cfRule type="cellIs" dxfId="2466" priority="2634" operator="equal">
      <formula>"L"</formula>
    </cfRule>
  </conditionalFormatting>
  <conditionalFormatting sqref="AM1000:AT1024 AM1046:AT1053 AM1056:AT1056 AM1061:AT1061 AM1068:AT1076">
    <cfRule type="cellIs" dxfId="2465" priority="2625" operator="equal">
      <formula>"NA"</formula>
    </cfRule>
    <cfRule type="cellIs" dxfId="2464" priority="2626" operator="equal">
      <formula>"NS"</formula>
    </cfRule>
    <cfRule type="cellIs" dxfId="2463" priority="2627" operator="equal">
      <formula>"S"</formula>
    </cfRule>
    <cfRule type="cellIs" dxfId="2462" priority="2628" operator="equal">
      <formula>"A"</formula>
    </cfRule>
    <cfRule type="cellIs" dxfId="2461" priority="2629" operator="equal">
      <formula>"X"</formula>
    </cfRule>
    <cfRule type="cellIs" dxfId="2460" priority="2630" operator="equal">
      <formula>"L"</formula>
    </cfRule>
    <cfRule type="cellIs" dxfId="2459" priority="2631" operator="equal">
      <formula>"V"</formula>
    </cfRule>
  </conditionalFormatting>
  <conditionalFormatting sqref="AL1000:AL1024 AL1046:AL1053 AL1056 AL1061 AL1068:AL1076">
    <cfRule type="cellIs" dxfId="2458" priority="2618" operator="equal">
      <formula>"NA"</formula>
    </cfRule>
    <cfRule type="cellIs" dxfId="2457" priority="2619" operator="equal">
      <formula>"NS"</formula>
    </cfRule>
    <cfRule type="cellIs" dxfId="2456" priority="2620" operator="equal">
      <formula>"S"</formula>
    </cfRule>
    <cfRule type="cellIs" dxfId="2455" priority="2621" operator="equal">
      <formula>"A"</formula>
    </cfRule>
    <cfRule type="cellIs" dxfId="2454" priority="2622" operator="equal">
      <formula>"X"</formula>
    </cfRule>
    <cfRule type="cellIs" dxfId="2453" priority="2623" operator="equal">
      <formula>"L"</formula>
    </cfRule>
    <cfRule type="cellIs" dxfId="2452" priority="2624" operator="equal">
      <formula>"V"</formula>
    </cfRule>
  </conditionalFormatting>
  <conditionalFormatting sqref="AK1000:AK1024 AK1046:AK1053 AK1056 AK1061 AK1068:AK1076">
    <cfRule type="cellIs" dxfId="2451" priority="2611" operator="equal">
      <formula>"NA"</formula>
    </cfRule>
    <cfRule type="cellIs" dxfId="2450" priority="2612" operator="equal">
      <formula>"NS"</formula>
    </cfRule>
    <cfRule type="cellIs" dxfId="2449" priority="2613" operator="equal">
      <formula>"S"</formula>
    </cfRule>
    <cfRule type="cellIs" dxfId="2448" priority="2614" operator="equal">
      <formula>"A"</formula>
    </cfRule>
    <cfRule type="cellIs" dxfId="2447" priority="2615" operator="equal">
      <formula>"X"</formula>
    </cfRule>
    <cfRule type="cellIs" dxfId="2446" priority="2616" operator="equal">
      <formula>"L"</formula>
    </cfRule>
    <cfRule type="cellIs" dxfId="2445" priority="2617" operator="equal">
      <formula>"V"</formula>
    </cfRule>
  </conditionalFormatting>
  <conditionalFormatting sqref="AM1079:AT1120">
    <cfRule type="cellIs" dxfId="2444" priority="2604" operator="equal">
      <formula>"NA"</formula>
    </cfRule>
    <cfRule type="cellIs" dxfId="2443" priority="2605" operator="equal">
      <formula>"NS"</formula>
    </cfRule>
    <cfRule type="cellIs" dxfId="2442" priority="2606" operator="equal">
      <formula>"S"</formula>
    </cfRule>
    <cfRule type="cellIs" dxfId="2441" priority="2607" operator="equal">
      <formula>"A"</formula>
    </cfRule>
    <cfRule type="cellIs" dxfId="2440" priority="2608" operator="equal">
      <formula>"X"</formula>
    </cfRule>
    <cfRule type="cellIs" dxfId="2439" priority="2609" operator="equal">
      <formula>"L"</formula>
    </cfRule>
    <cfRule type="cellIs" dxfId="2438" priority="2610" operator="equal">
      <formula>"V"</formula>
    </cfRule>
  </conditionalFormatting>
  <conditionalFormatting sqref="AL1079:AL1120">
    <cfRule type="cellIs" dxfId="2437" priority="2597" operator="equal">
      <formula>"NA"</formula>
    </cfRule>
    <cfRule type="cellIs" dxfId="2436" priority="2598" operator="equal">
      <formula>"NS"</formula>
    </cfRule>
    <cfRule type="cellIs" dxfId="2435" priority="2599" operator="equal">
      <formula>"S"</formula>
    </cfRule>
    <cfRule type="cellIs" dxfId="2434" priority="2600" operator="equal">
      <formula>"A"</formula>
    </cfRule>
    <cfRule type="cellIs" dxfId="2433" priority="2601" operator="equal">
      <formula>"X"</formula>
    </cfRule>
    <cfRule type="cellIs" dxfId="2432" priority="2602" operator="equal">
      <formula>"L"</formula>
    </cfRule>
    <cfRule type="cellIs" dxfId="2431" priority="2603" operator="equal">
      <formula>"V"</formula>
    </cfRule>
  </conditionalFormatting>
  <conditionalFormatting sqref="AK1079:AK1120">
    <cfRule type="cellIs" dxfId="2430" priority="2590" operator="equal">
      <formula>"NA"</formula>
    </cfRule>
    <cfRule type="cellIs" dxfId="2429" priority="2591" operator="equal">
      <formula>"NS"</formula>
    </cfRule>
    <cfRule type="cellIs" dxfId="2428" priority="2592" operator="equal">
      <formula>"S"</formula>
    </cfRule>
    <cfRule type="cellIs" dxfId="2427" priority="2593" operator="equal">
      <formula>"A"</formula>
    </cfRule>
    <cfRule type="cellIs" dxfId="2426" priority="2594" operator="equal">
      <formula>"X"</formula>
    </cfRule>
    <cfRule type="cellIs" dxfId="2425" priority="2595" operator="equal">
      <formula>"L"</formula>
    </cfRule>
    <cfRule type="cellIs" dxfId="2424" priority="2596" operator="equal">
      <formula>"V"</formula>
    </cfRule>
  </conditionalFormatting>
  <conditionalFormatting sqref="AM1172:AT1223">
    <cfRule type="cellIs" dxfId="2423" priority="2562" operator="equal">
      <formula>"NA"</formula>
    </cfRule>
    <cfRule type="cellIs" dxfId="2422" priority="2563" operator="equal">
      <formula>"NS"</formula>
    </cfRule>
    <cfRule type="cellIs" dxfId="2421" priority="2564" operator="equal">
      <formula>"S"</formula>
    </cfRule>
    <cfRule type="cellIs" dxfId="2420" priority="2565" operator="equal">
      <formula>"A"</formula>
    </cfRule>
    <cfRule type="cellIs" dxfId="2419" priority="2566" operator="equal">
      <formula>"X"</formula>
    </cfRule>
    <cfRule type="cellIs" dxfId="2418" priority="2567" operator="equal">
      <formula>"L"</formula>
    </cfRule>
    <cfRule type="cellIs" dxfId="2417" priority="2568" operator="equal">
      <formula>"V"</formula>
    </cfRule>
  </conditionalFormatting>
  <conditionalFormatting sqref="AL1172:AL1223">
    <cfRule type="cellIs" dxfId="2416" priority="2555" operator="equal">
      <formula>"NA"</formula>
    </cfRule>
    <cfRule type="cellIs" dxfId="2415" priority="2556" operator="equal">
      <formula>"NS"</formula>
    </cfRule>
    <cfRule type="cellIs" dxfId="2414" priority="2557" operator="equal">
      <formula>"S"</formula>
    </cfRule>
    <cfRule type="cellIs" dxfId="2413" priority="2558" operator="equal">
      <formula>"A"</formula>
    </cfRule>
    <cfRule type="cellIs" dxfId="2412" priority="2559" operator="equal">
      <formula>"X"</formula>
    </cfRule>
    <cfRule type="cellIs" dxfId="2411" priority="2560" operator="equal">
      <formula>"L"</formula>
    </cfRule>
    <cfRule type="cellIs" dxfId="2410" priority="2561" operator="equal">
      <formula>"V"</formula>
    </cfRule>
  </conditionalFormatting>
  <conditionalFormatting sqref="AK1172:AK1223">
    <cfRule type="cellIs" dxfId="2409" priority="2548" operator="equal">
      <formula>"NA"</formula>
    </cfRule>
    <cfRule type="cellIs" dxfId="2408" priority="2549" operator="equal">
      <formula>"NS"</formula>
    </cfRule>
    <cfRule type="cellIs" dxfId="2407" priority="2550" operator="equal">
      <formula>"S"</formula>
    </cfRule>
    <cfRule type="cellIs" dxfId="2406" priority="2551" operator="equal">
      <formula>"A"</formula>
    </cfRule>
    <cfRule type="cellIs" dxfId="2405" priority="2552" operator="equal">
      <formula>"X"</formula>
    </cfRule>
    <cfRule type="cellIs" dxfId="2404" priority="2553" operator="equal">
      <formula>"L"</formula>
    </cfRule>
    <cfRule type="cellIs" dxfId="2403" priority="2554" operator="equal">
      <formula>"V"</formula>
    </cfRule>
  </conditionalFormatting>
  <conditionalFormatting sqref="AM1226:AT1263">
    <cfRule type="cellIs" dxfId="2402" priority="2541" operator="equal">
      <formula>"NA"</formula>
    </cfRule>
    <cfRule type="cellIs" dxfId="2401" priority="2542" operator="equal">
      <formula>"NS"</formula>
    </cfRule>
    <cfRule type="cellIs" dxfId="2400" priority="2543" operator="equal">
      <formula>"S"</formula>
    </cfRule>
    <cfRule type="cellIs" dxfId="2399" priority="2544" operator="equal">
      <formula>"A"</formula>
    </cfRule>
    <cfRule type="cellIs" dxfId="2398" priority="2545" operator="equal">
      <formula>"X"</formula>
    </cfRule>
    <cfRule type="cellIs" dxfId="2397" priority="2546" operator="equal">
      <formula>"L"</formula>
    </cfRule>
    <cfRule type="cellIs" dxfId="2396" priority="2547" operator="equal">
      <formula>"V"</formula>
    </cfRule>
  </conditionalFormatting>
  <conditionalFormatting sqref="AL1226:AL1263">
    <cfRule type="cellIs" dxfId="2395" priority="2534" operator="equal">
      <formula>"NA"</formula>
    </cfRule>
    <cfRule type="cellIs" dxfId="2394" priority="2535" operator="equal">
      <formula>"NS"</formula>
    </cfRule>
    <cfRule type="cellIs" dxfId="2393" priority="2536" operator="equal">
      <formula>"S"</formula>
    </cfRule>
    <cfRule type="cellIs" dxfId="2392" priority="2537" operator="equal">
      <formula>"A"</formula>
    </cfRule>
    <cfRule type="cellIs" dxfId="2391" priority="2538" operator="equal">
      <formula>"X"</formula>
    </cfRule>
    <cfRule type="cellIs" dxfId="2390" priority="2539" operator="equal">
      <formula>"L"</formula>
    </cfRule>
    <cfRule type="cellIs" dxfId="2389" priority="2540" operator="equal">
      <formula>"V"</formula>
    </cfRule>
  </conditionalFormatting>
  <conditionalFormatting sqref="AK1226:AK1263">
    <cfRule type="cellIs" dxfId="2388" priority="2527" operator="equal">
      <formula>"NA"</formula>
    </cfRule>
    <cfRule type="cellIs" dxfId="2387" priority="2528" operator="equal">
      <formula>"NS"</formula>
    </cfRule>
    <cfRule type="cellIs" dxfId="2386" priority="2529" operator="equal">
      <formula>"S"</formula>
    </cfRule>
    <cfRule type="cellIs" dxfId="2385" priority="2530" operator="equal">
      <formula>"A"</formula>
    </cfRule>
    <cfRule type="cellIs" dxfId="2384" priority="2531" operator="equal">
      <formula>"X"</formula>
    </cfRule>
    <cfRule type="cellIs" dxfId="2383" priority="2532" operator="equal">
      <formula>"L"</formula>
    </cfRule>
    <cfRule type="cellIs" dxfId="2382" priority="2533" operator="equal">
      <formula>"V"</formula>
    </cfRule>
  </conditionalFormatting>
  <conditionalFormatting sqref="AM1272:AT1290">
    <cfRule type="cellIs" dxfId="2381" priority="2520" operator="equal">
      <formula>"NA"</formula>
    </cfRule>
    <cfRule type="cellIs" dxfId="2380" priority="2521" operator="equal">
      <formula>"NS"</formula>
    </cfRule>
    <cfRule type="cellIs" dxfId="2379" priority="2522" operator="equal">
      <formula>"S"</formula>
    </cfRule>
    <cfRule type="cellIs" dxfId="2378" priority="2523" operator="equal">
      <formula>"A"</formula>
    </cfRule>
    <cfRule type="cellIs" dxfId="2377" priority="2524" operator="equal">
      <formula>"X"</formula>
    </cfRule>
    <cfRule type="cellIs" dxfId="2376" priority="2525" operator="equal">
      <formula>"L"</formula>
    </cfRule>
    <cfRule type="cellIs" dxfId="2375" priority="2526" operator="equal">
      <formula>"V"</formula>
    </cfRule>
  </conditionalFormatting>
  <conditionalFormatting sqref="AL1272:AL1290">
    <cfRule type="cellIs" dxfId="2374" priority="2513" operator="equal">
      <formula>"NA"</formula>
    </cfRule>
    <cfRule type="cellIs" dxfId="2373" priority="2514" operator="equal">
      <formula>"NS"</formula>
    </cfRule>
    <cfRule type="cellIs" dxfId="2372" priority="2515" operator="equal">
      <formula>"S"</formula>
    </cfRule>
    <cfRule type="cellIs" dxfId="2371" priority="2516" operator="equal">
      <formula>"A"</formula>
    </cfRule>
    <cfRule type="cellIs" dxfId="2370" priority="2517" operator="equal">
      <formula>"X"</formula>
    </cfRule>
    <cfRule type="cellIs" dxfId="2369" priority="2518" operator="equal">
      <formula>"L"</formula>
    </cfRule>
    <cfRule type="cellIs" dxfId="2368" priority="2519" operator="equal">
      <formula>"V"</formula>
    </cfRule>
  </conditionalFormatting>
  <conditionalFormatting sqref="W1234 W1237 W1242 W1260 W1226 W1230 W1246 W1257">
    <cfRule type="cellIs" dxfId="2367" priority="2504" operator="equal">
      <formula>"X"</formula>
    </cfRule>
    <cfRule type="cellIs" dxfId="2366" priority="2505" operator="equal">
      <formula>"V"</formula>
    </cfRule>
  </conditionalFormatting>
  <conditionalFormatting sqref="U1234 U1237 U1242 U1260 U1230 U1246 U1257 U1226">
    <cfRule type="cellIs" dxfId="2365" priority="2502" operator="equal">
      <formula>"X"</formula>
    </cfRule>
    <cfRule type="cellIs" dxfId="2364" priority="2503" operator="equal">
      <formula>"V"</formula>
    </cfRule>
  </conditionalFormatting>
  <conditionalFormatting sqref="L521:Q521">
    <cfRule type="cellIs" dxfId="2363" priority="2500" operator="equal">
      <formula>"X"</formula>
    </cfRule>
    <cfRule type="cellIs" dxfId="2362" priority="2501" operator="equal">
      <formula>"V"</formula>
    </cfRule>
  </conditionalFormatting>
  <conditionalFormatting sqref="AK521:AT521">
    <cfRule type="cellIs" dxfId="2361" priority="2496" operator="equal">
      <formula>"NS"</formula>
    </cfRule>
    <cfRule type="cellIs" dxfId="2360" priority="2497" operator="equal">
      <formula>"NA"</formula>
    </cfRule>
    <cfRule type="cellIs" dxfId="2359" priority="2498" operator="equal">
      <formula>"X"</formula>
    </cfRule>
    <cfRule type="cellIs" dxfId="2358" priority="2499" operator="equal">
      <formula>"V"</formula>
    </cfRule>
  </conditionalFormatting>
  <conditionalFormatting sqref="AK521:AT521">
    <cfRule type="cellIs" dxfId="2357" priority="2493" operator="equal">
      <formula>"A"</formula>
    </cfRule>
    <cfRule type="cellIs" dxfId="2356" priority="2494" operator="equal">
      <formula>"R"</formula>
    </cfRule>
    <cfRule type="cellIs" dxfId="2355" priority="2495" operator="equal">
      <formula>"L"</formula>
    </cfRule>
  </conditionalFormatting>
  <conditionalFormatting sqref="L527:Q527">
    <cfRule type="cellIs" dxfId="2354" priority="2491" operator="equal">
      <formula>"X"</formula>
    </cfRule>
    <cfRule type="cellIs" dxfId="2353" priority="2492" operator="equal">
      <formula>"V"</formula>
    </cfRule>
  </conditionalFormatting>
  <conditionalFormatting sqref="AK527:AT527">
    <cfRule type="cellIs" dxfId="2352" priority="2487" operator="equal">
      <formula>"NS"</formula>
    </cfRule>
    <cfRule type="cellIs" dxfId="2351" priority="2488" operator="equal">
      <formula>"NA"</formula>
    </cfRule>
    <cfRule type="cellIs" dxfId="2350" priority="2489" operator="equal">
      <formula>"X"</formula>
    </cfRule>
    <cfRule type="cellIs" dxfId="2349" priority="2490" operator="equal">
      <formula>"V"</formula>
    </cfRule>
  </conditionalFormatting>
  <conditionalFormatting sqref="AK527:AT527">
    <cfRule type="cellIs" dxfId="2348" priority="2484" operator="equal">
      <formula>"A"</formula>
    </cfRule>
    <cfRule type="cellIs" dxfId="2347" priority="2485" operator="equal">
      <formula>"R"</formula>
    </cfRule>
    <cfRule type="cellIs" dxfId="2346" priority="2486" operator="equal">
      <formula>"L"</formula>
    </cfRule>
  </conditionalFormatting>
  <conditionalFormatting sqref="L530:Q530">
    <cfRule type="cellIs" dxfId="2345" priority="2482" operator="equal">
      <formula>"X"</formula>
    </cfRule>
    <cfRule type="cellIs" dxfId="2344" priority="2483" operator="equal">
      <formula>"V"</formula>
    </cfRule>
  </conditionalFormatting>
  <conditionalFormatting sqref="AK530:AT530">
    <cfRule type="cellIs" dxfId="2343" priority="2478" operator="equal">
      <formula>"NS"</formula>
    </cfRule>
    <cfRule type="cellIs" dxfId="2342" priority="2479" operator="equal">
      <formula>"NA"</formula>
    </cfRule>
    <cfRule type="cellIs" dxfId="2341" priority="2480" operator="equal">
      <formula>"X"</formula>
    </cfRule>
    <cfRule type="cellIs" dxfId="2340" priority="2481" operator="equal">
      <formula>"V"</formula>
    </cfRule>
  </conditionalFormatting>
  <conditionalFormatting sqref="AK530:AT530">
    <cfRule type="cellIs" dxfId="2339" priority="2475" operator="equal">
      <formula>"A"</formula>
    </cfRule>
    <cfRule type="cellIs" dxfId="2338" priority="2476" operator="equal">
      <formula>"R"</formula>
    </cfRule>
    <cfRule type="cellIs" dxfId="2337" priority="2477" operator="equal">
      <formula>"L"</formula>
    </cfRule>
  </conditionalFormatting>
  <conditionalFormatting sqref="L1291:Q1298">
    <cfRule type="cellIs" dxfId="2336" priority="2473" operator="equal">
      <formula>"X"</formula>
    </cfRule>
    <cfRule type="cellIs" dxfId="2335" priority="2474" operator="equal">
      <formula>"V"</formula>
    </cfRule>
  </conditionalFormatting>
  <conditionalFormatting sqref="AK1291:AT1298">
    <cfRule type="cellIs" dxfId="2334" priority="2469" operator="equal">
      <formula>"NS"</formula>
    </cfRule>
    <cfRule type="cellIs" dxfId="2333" priority="2470" operator="equal">
      <formula>"NA"</formula>
    </cfRule>
    <cfRule type="cellIs" dxfId="2332" priority="2471" operator="equal">
      <formula>"X"</formula>
    </cfRule>
    <cfRule type="cellIs" dxfId="2331" priority="2472" operator="equal">
      <formula>"V"</formula>
    </cfRule>
  </conditionalFormatting>
  <conditionalFormatting sqref="L904:Q904 L906:Q906">
    <cfRule type="cellIs" dxfId="2330" priority="2467" operator="equal">
      <formula>"X"</formula>
    </cfRule>
    <cfRule type="cellIs" dxfId="2329" priority="2468" operator="equal">
      <formula>"V"</formula>
    </cfRule>
  </conditionalFormatting>
  <conditionalFormatting sqref="L937:Q937">
    <cfRule type="cellIs" dxfId="2328" priority="2465" operator="equal">
      <formula>"X"</formula>
    </cfRule>
    <cfRule type="cellIs" dxfId="2327" priority="2466" operator="equal">
      <formula>"V"</formula>
    </cfRule>
  </conditionalFormatting>
  <conditionalFormatting sqref="L915:Q916">
    <cfRule type="cellIs" dxfId="2326" priority="2419" operator="equal">
      <formula>"X"</formula>
    </cfRule>
    <cfRule type="cellIs" dxfId="2325" priority="2420" operator="equal">
      <formula>"V"</formula>
    </cfRule>
  </conditionalFormatting>
  <conditionalFormatting sqref="L948:M949 Q948:Q949 Q957 L957:M957">
    <cfRule type="cellIs" dxfId="2324" priority="2459" operator="equal">
      <formula>"X"</formula>
    </cfRule>
    <cfRule type="cellIs" dxfId="2323" priority="2460" operator="equal">
      <formula>"V"</formula>
    </cfRule>
  </conditionalFormatting>
  <conditionalFormatting sqref="N948:P949 N957:P957">
    <cfRule type="cellIs" dxfId="2322" priority="2457" operator="equal">
      <formula>"X"</formula>
    </cfRule>
    <cfRule type="cellIs" dxfId="2321" priority="2458" operator="equal">
      <formula>"V"</formula>
    </cfRule>
  </conditionalFormatting>
  <conditionalFormatting sqref="L961:Q961">
    <cfRule type="cellIs" dxfId="2320" priority="2455" operator="equal">
      <formula>"X"</formula>
    </cfRule>
    <cfRule type="cellIs" dxfId="2319" priority="2456" operator="equal">
      <formula>"V"</formula>
    </cfRule>
  </conditionalFormatting>
  <conditionalFormatting sqref="AK948:AT949 AK957:AT957">
    <cfRule type="cellIs" dxfId="2318" priority="2451" operator="equal">
      <formula>"NS"</formula>
    </cfRule>
    <cfRule type="cellIs" dxfId="2317" priority="2452" operator="equal">
      <formula>"NA"</formula>
    </cfRule>
    <cfRule type="cellIs" dxfId="2316" priority="2453" operator="equal">
      <formula>"X"</formula>
    </cfRule>
    <cfRule type="cellIs" dxfId="2315" priority="2454" operator="equal">
      <formula>"V"</formula>
    </cfRule>
  </conditionalFormatting>
  <conditionalFormatting sqref="AK948:AT949 AK957:AT957">
    <cfRule type="cellIs" dxfId="2314" priority="2448" operator="equal">
      <formula>"A"</formula>
    </cfRule>
    <cfRule type="cellIs" dxfId="2313" priority="2449" operator="equal">
      <formula>"R"</formula>
    </cfRule>
    <cfRule type="cellIs" dxfId="2312" priority="2450" operator="equal">
      <formula>"L"</formula>
    </cfRule>
  </conditionalFormatting>
  <conditionalFormatting sqref="L946:Q947">
    <cfRule type="cellIs" dxfId="2311" priority="2446" operator="equal">
      <formula>"X"</formula>
    </cfRule>
    <cfRule type="cellIs" dxfId="2310" priority="2447" operator="equal">
      <formula>"V"</formula>
    </cfRule>
  </conditionalFormatting>
  <conditionalFormatting sqref="AK946:AT947">
    <cfRule type="cellIs" dxfId="2309" priority="2442" operator="equal">
      <formula>"NS"</formula>
    </cfRule>
    <cfRule type="cellIs" dxfId="2308" priority="2443" operator="equal">
      <formula>"NA"</formula>
    </cfRule>
    <cfRule type="cellIs" dxfId="2307" priority="2444" operator="equal">
      <formula>"X"</formula>
    </cfRule>
    <cfRule type="cellIs" dxfId="2306" priority="2445" operator="equal">
      <formula>"V"</formula>
    </cfRule>
  </conditionalFormatting>
  <conditionalFormatting sqref="AK946:AT947">
    <cfRule type="cellIs" dxfId="2305" priority="2439" operator="equal">
      <formula>"A"</formula>
    </cfRule>
    <cfRule type="cellIs" dxfId="2304" priority="2440" operator="equal">
      <formula>"R"</formula>
    </cfRule>
    <cfRule type="cellIs" dxfId="2303" priority="2441" operator="equal">
      <formula>"L"</formula>
    </cfRule>
  </conditionalFormatting>
  <conditionalFormatting sqref="L912:Q913">
    <cfRule type="cellIs" dxfId="2302" priority="2437" operator="equal">
      <formula>"X"</formula>
    </cfRule>
    <cfRule type="cellIs" dxfId="2301" priority="2438" operator="equal">
      <formula>"V"</formula>
    </cfRule>
  </conditionalFormatting>
  <conditionalFormatting sqref="AK912:AT913">
    <cfRule type="cellIs" dxfId="2300" priority="2433" operator="equal">
      <formula>"NS"</formula>
    </cfRule>
    <cfRule type="cellIs" dxfId="2299" priority="2434" operator="equal">
      <formula>"NA"</formula>
    </cfRule>
    <cfRule type="cellIs" dxfId="2298" priority="2435" operator="equal">
      <formula>"X"</formula>
    </cfRule>
    <cfRule type="cellIs" dxfId="2297" priority="2436" operator="equal">
      <formula>"V"</formula>
    </cfRule>
  </conditionalFormatting>
  <conditionalFormatting sqref="AK912:AT913">
    <cfRule type="cellIs" dxfId="2296" priority="2430" operator="equal">
      <formula>"A"</formula>
    </cfRule>
    <cfRule type="cellIs" dxfId="2295" priority="2431" operator="equal">
      <formula>"R"</formula>
    </cfRule>
    <cfRule type="cellIs" dxfId="2294" priority="2432" operator="equal">
      <formula>"L"</formula>
    </cfRule>
  </conditionalFormatting>
  <conditionalFormatting sqref="L917:Q918">
    <cfRule type="cellIs" dxfId="2293" priority="2428" operator="equal">
      <formula>"X"</formula>
    </cfRule>
    <cfRule type="cellIs" dxfId="2292" priority="2429" operator="equal">
      <formula>"V"</formula>
    </cfRule>
  </conditionalFormatting>
  <conditionalFormatting sqref="AK914:AT918">
    <cfRule type="cellIs" dxfId="2291" priority="2424" operator="equal">
      <formula>"NS"</formula>
    </cfRule>
    <cfRule type="cellIs" dxfId="2290" priority="2425" operator="equal">
      <formula>"NA"</formula>
    </cfRule>
    <cfRule type="cellIs" dxfId="2289" priority="2426" operator="equal">
      <formula>"X"</formula>
    </cfRule>
    <cfRule type="cellIs" dxfId="2288" priority="2427" operator="equal">
      <formula>"V"</formula>
    </cfRule>
  </conditionalFormatting>
  <conditionalFormatting sqref="AK914:AT918">
    <cfRule type="cellIs" dxfId="2287" priority="2421" operator="equal">
      <formula>"A"</formula>
    </cfRule>
    <cfRule type="cellIs" dxfId="2286" priority="2422" operator="equal">
      <formula>"R"</formula>
    </cfRule>
    <cfRule type="cellIs" dxfId="2285" priority="2423" operator="equal">
      <formula>"L"</formula>
    </cfRule>
  </conditionalFormatting>
  <conditionalFormatting sqref="L27:Q27">
    <cfRule type="cellIs" dxfId="2284" priority="2397" operator="equal">
      <formula>"X"</formula>
    </cfRule>
    <cfRule type="cellIs" dxfId="2283" priority="2398" operator="equal">
      <formula>"V"</formula>
    </cfRule>
  </conditionalFormatting>
  <conditionalFormatting sqref="L914:Q914">
    <cfRule type="cellIs" dxfId="2282" priority="2417" operator="equal">
      <formula>"X"</formula>
    </cfRule>
    <cfRule type="cellIs" dxfId="2281" priority="2418" operator="equal">
      <formula>"V"</formula>
    </cfRule>
  </conditionalFormatting>
  <conditionalFormatting sqref="L14:Q14">
    <cfRule type="cellIs" dxfId="2280" priority="2415" operator="equal">
      <formula>"X"</formula>
    </cfRule>
    <cfRule type="cellIs" dxfId="2279" priority="2416" operator="equal">
      <formula>"V"</formula>
    </cfRule>
  </conditionalFormatting>
  <conditionalFormatting sqref="AK14:AT14">
    <cfRule type="cellIs" dxfId="2278" priority="2411" operator="equal">
      <formula>"NS"</formula>
    </cfRule>
    <cfRule type="cellIs" dxfId="2277" priority="2412" operator="equal">
      <formula>"NA"</formula>
    </cfRule>
    <cfRule type="cellIs" dxfId="2276" priority="2413" operator="equal">
      <formula>"X"</formula>
    </cfRule>
    <cfRule type="cellIs" dxfId="2275" priority="2414" operator="equal">
      <formula>"V"</formula>
    </cfRule>
  </conditionalFormatting>
  <conditionalFormatting sqref="AK14:AT14">
    <cfRule type="cellIs" dxfId="2274" priority="2408" operator="equal">
      <formula>"A"</formula>
    </cfRule>
    <cfRule type="cellIs" dxfId="2273" priority="2409" operator="equal">
      <formula>"R"</formula>
    </cfRule>
    <cfRule type="cellIs" dxfId="2272" priority="2410" operator="equal">
      <formula>"L"</formula>
    </cfRule>
  </conditionalFormatting>
  <conditionalFormatting sqref="L28:Q28">
    <cfRule type="cellIs" dxfId="2271" priority="2406" operator="equal">
      <formula>"X"</formula>
    </cfRule>
    <cfRule type="cellIs" dxfId="2270" priority="2407" operator="equal">
      <formula>"V"</formula>
    </cfRule>
  </conditionalFormatting>
  <conditionalFormatting sqref="AK28:AT28">
    <cfRule type="cellIs" dxfId="2269" priority="2402" operator="equal">
      <formula>"NS"</formula>
    </cfRule>
    <cfRule type="cellIs" dxfId="2268" priority="2403" operator="equal">
      <formula>"NA"</formula>
    </cfRule>
    <cfRule type="cellIs" dxfId="2267" priority="2404" operator="equal">
      <formula>"X"</formula>
    </cfRule>
    <cfRule type="cellIs" dxfId="2266" priority="2405" operator="equal">
      <formula>"V"</formula>
    </cfRule>
  </conditionalFormatting>
  <conditionalFormatting sqref="AK28:AT28">
    <cfRule type="cellIs" dxfId="2265" priority="2399" operator="equal">
      <formula>"A"</formula>
    </cfRule>
    <cfRule type="cellIs" dxfId="2264" priority="2400" operator="equal">
      <formula>"R"</formula>
    </cfRule>
    <cfRule type="cellIs" dxfId="2263" priority="2401" operator="equal">
      <formula>"L"</formula>
    </cfRule>
  </conditionalFormatting>
  <conditionalFormatting sqref="AK27:AT27">
    <cfRule type="cellIs" dxfId="2262" priority="2393" operator="equal">
      <formula>"NS"</formula>
    </cfRule>
    <cfRule type="cellIs" dxfId="2261" priority="2394" operator="equal">
      <formula>"NA"</formula>
    </cfRule>
    <cfRule type="cellIs" dxfId="2260" priority="2395" operator="equal">
      <formula>"X"</formula>
    </cfRule>
    <cfRule type="cellIs" dxfId="2259" priority="2396" operator="equal">
      <formula>"V"</formula>
    </cfRule>
  </conditionalFormatting>
  <conditionalFormatting sqref="AK27:AT27">
    <cfRule type="cellIs" dxfId="2258" priority="2390" operator="equal">
      <formula>"A"</formula>
    </cfRule>
    <cfRule type="cellIs" dxfId="2257" priority="2391" operator="equal">
      <formula>"R"</formula>
    </cfRule>
    <cfRule type="cellIs" dxfId="2256" priority="2392" operator="equal">
      <formula>"L"</formula>
    </cfRule>
  </conditionalFormatting>
  <conditionalFormatting sqref="L26:Q26">
    <cfRule type="cellIs" dxfId="2255" priority="2388" operator="equal">
      <formula>"X"</formula>
    </cfRule>
    <cfRule type="cellIs" dxfId="2254" priority="2389" operator="equal">
      <formula>"V"</formula>
    </cfRule>
  </conditionalFormatting>
  <conditionalFormatting sqref="AK26:AT26">
    <cfRule type="cellIs" dxfId="2253" priority="2384" operator="equal">
      <formula>"NS"</formula>
    </cfRule>
    <cfRule type="cellIs" dxfId="2252" priority="2385" operator="equal">
      <formula>"NA"</formula>
    </cfRule>
    <cfRule type="cellIs" dxfId="2251" priority="2386" operator="equal">
      <formula>"X"</formula>
    </cfRule>
    <cfRule type="cellIs" dxfId="2250" priority="2387" operator="equal">
      <formula>"V"</formula>
    </cfRule>
  </conditionalFormatting>
  <conditionalFormatting sqref="AK26:AT26">
    <cfRule type="cellIs" dxfId="2249" priority="2381" operator="equal">
      <formula>"A"</formula>
    </cfRule>
    <cfRule type="cellIs" dxfId="2248" priority="2382" operator="equal">
      <formula>"R"</formula>
    </cfRule>
    <cfRule type="cellIs" dxfId="2247" priority="2383" operator="equal">
      <formula>"L"</formula>
    </cfRule>
  </conditionalFormatting>
  <conditionalFormatting sqref="L25:Q25">
    <cfRule type="cellIs" dxfId="2246" priority="2379" operator="equal">
      <formula>"X"</formula>
    </cfRule>
    <cfRule type="cellIs" dxfId="2245" priority="2380" operator="equal">
      <formula>"V"</formula>
    </cfRule>
  </conditionalFormatting>
  <conditionalFormatting sqref="AK25:AT25">
    <cfRule type="cellIs" dxfId="2244" priority="2375" operator="equal">
      <formula>"NS"</formula>
    </cfRule>
    <cfRule type="cellIs" dxfId="2243" priority="2376" operator="equal">
      <formula>"NA"</formula>
    </cfRule>
    <cfRule type="cellIs" dxfId="2242" priority="2377" operator="equal">
      <formula>"X"</formula>
    </cfRule>
    <cfRule type="cellIs" dxfId="2241" priority="2378" operator="equal">
      <formula>"V"</formula>
    </cfRule>
  </conditionalFormatting>
  <conditionalFormatting sqref="AK25:AT25">
    <cfRule type="cellIs" dxfId="2240" priority="2372" operator="equal">
      <formula>"A"</formula>
    </cfRule>
    <cfRule type="cellIs" dxfId="2239" priority="2373" operator="equal">
      <formula>"R"</formula>
    </cfRule>
    <cfRule type="cellIs" dxfId="2238" priority="2374" operator="equal">
      <formula>"L"</formula>
    </cfRule>
  </conditionalFormatting>
  <conditionalFormatting sqref="L24:Q24">
    <cfRule type="cellIs" dxfId="2237" priority="2370" operator="equal">
      <formula>"X"</formula>
    </cfRule>
    <cfRule type="cellIs" dxfId="2236" priority="2371" operator="equal">
      <formula>"V"</formula>
    </cfRule>
  </conditionalFormatting>
  <conditionalFormatting sqref="AK24:AT24">
    <cfRule type="cellIs" dxfId="2235" priority="2366" operator="equal">
      <formula>"NS"</formula>
    </cfRule>
    <cfRule type="cellIs" dxfId="2234" priority="2367" operator="equal">
      <formula>"NA"</formula>
    </cfRule>
    <cfRule type="cellIs" dxfId="2233" priority="2368" operator="equal">
      <formula>"X"</formula>
    </cfRule>
    <cfRule type="cellIs" dxfId="2232" priority="2369" operator="equal">
      <formula>"V"</formula>
    </cfRule>
  </conditionalFormatting>
  <conditionalFormatting sqref="AK24:AT24">
    <cfRule type="cellIs" dxfId="2231" priority="2363" operator="equal">
      <formula>"A"</formula>
    </cfRule>
    <cfRule type="cellIs" dxfId="2230" priority="2364" operator="equal">
      <formula>"R"</formula>
    </cfRule>
    <cfRule type="cellIs" dxfId="2229" priority="2365" operator="equal">
      <formula>"L"</formula>
    </cfRule>
  </conditionalFormatting>
  <conditionalFormatting sqref="L23:Q23">
    <cfRule type="cellIs" dxfId="2228" priority="2361" operator="equal">
      <formula>"X"</formula>
    </cfRule>
    <cfRule type="cellIs" dxfId="2227" priority="2362" operator="equal">
      <formula>"V"</formula>
    </cfRule>
  </conditionalFormatting>
  <conditionalFormatting sqref="AK23:AT23">
    <cfRule type="cellIs" dxfId="2226" priority="2357" operator="equal">
      <formula>"NS"</formula>
    </cfRule>
    <cfRule type="cellIs" dxfId="2225" priority="2358" operator="equal">
      <formula>"NA"</formula>
    </cfRule>
    <cfRule type="cellIs" dxfId="2224" priority="2359" operator="equal">
      <formula>"X"</formula>
    </cfRule>
    <cfRule type="cellIs" dxfId="2223" priority="2360" operator="equal">
      <formula>"V"</formula>
    </cfRule>
  </conditionalFormatting>
  <conditionalFormatting sqref="AK23:AT23">
    <cfRule type="cellIs" dxfId="2222" priority="2354" operator="equal">
      <formula>"A"</formula>
    </cfRule>
    <cfRule type="cellIs" dxfId="2221" priority="2355" operator="equal">
      <formula>"R"</formula>
    </cfRule>
    <cfRule type="cellIs" dxfId="2220" priority="2356" operator="equal">
      <formula>"L"</formula>
    </cfRule>
  </conditionalFormatting>
  <conditionalFormatting sqref="L22:Q22">
    <cfRule type="cellIs" dxfId="2219" priority="2352" operator="equal">
      <formula>"X"</formula>
    </cfRule>
    <cfRule type="cellIs" dxfId="2218" priority="2353" operator="equal">
      <formula>"V"</formula>
    </cfRule>
  </conditionalFormatting>
  <conditionalFormatting sqref="AK22:AT22">
    <cfRule type="cellIs" dxfId="2217" priority="2348" operator="equal">
      <formula>"NS"</formula>
    </cfRule>
    <cfRule type="cellIs" dxfId="2216" priority="2349" operator="equal">
      <formula>"NA"</formula>
    </cfRule>
    <cfRule type="cellIs" dxfId="2215" priority="2350" operator="equal">
      <formula>"X"</formula>
    </cfRule>
    <cfRule type="cellIs" dxfId="2214" priority="2351" operator="equal">
      <formula>"V"</formula>
    </cfRule>
  </conditionalFormatting>
  <conditionalFormatting sqref="AK22:AT22">
    <cfRule type="cellIs" dxfId="2213" priority="2345" operator="equal">
      <formula>"A"</formula>
    </cfRule>
    <cfRule type="cellIs" dxfId="2212" priority="2346" operator="equal">
      <formula>"R"</formula>
    </cfRule>
    <cfRule type="cellIs" dxfId="2211" priority="2347" operator="equal">
      <formula>"L"</formula>
    </cfRule>
  </conditionalFormatting>
  <conditionalFormatting sqref="L21:Q21">
    <cfRule type="cellIs" dxfId="2210" priority="2343" operator="equal">
      <formula>"X"</formula>
    </cfRule>
    <cfRule type="cellIs" dxfId="2209" priority="2344" operator="equal">
      <formula>"V"</formula>
    </cfRule>
  </conditionalFormatting>
  <conditionalFormatting sqref="AK21:AT21">
    <cfRule type="cellIs" dxfId="2208" priority="2339" operator="equal">
      <formula>"NS"</formula>
    </cfRule>
    <cfRule type="cellIs" dxfId="2207" priority="2340" operator="equal">
      <formula>"NA"</formula>
    </cfRule>
    <cfRule type="cellIs" dxfId="2206" priority="2341" operator="equal">
      <formula>"X"</formula>
    </cfRule>
    <cfRule type="cellIs" dxfId="2205" priority="2342" operator="equal">
      <formula>"V"</formula>
    </cfRule>
  </conditionalFormatting>
  <conditionalFormatting sqref="AK21:AT21">
    <cfRule type="cellIs" dxfId="2204" priority="2336" operator="equal">
      <formula>"A"</formula>
    </cfRule>
    <cfRule type="cellIs" dxfId="2203" priority="2337" operator="equal">
      <formula>"R"</formula>
    </cfRule>
    <cfRule type="cellIs" dxfId="2202" priority="2338" operator="equal">
      <formula>"L"</formula>
    </cfRule>
  </conditionalFormatting>
  <conditionalFormatting sqref="L20:Q20">
    <cfRule type="cellIs" dxfId="2201" priority="2334" operator="equal">
      <formula>"X"</formula>
    </cfRule>
    <cfRule type="cellIs" dxfId="2200" priority="2335" operator="equal">
      <formula>"V"</formula>
    </cfRule>
  </conditionalFormatting>
  <conditionalFormatting sqref="AK20:AT20">
    <cfRule type="cellIs" dxfId="2199" priority="2330" operator="equal">
      <formula>"NS"</formula>
    </cfRule>
    <cfRule type="cellIs" dxfId="2198" priority="2331" operator="equal">
      <formula>"NA"</formula>
    </cfRule>
    <cfRule type="cellIs" dxfId="2197" priority="2332" operator="equal">
      <formula>"X"</formula>
    </cfRule>
    <cfRule type="cellIs" dxfId="2196" priority="2333" operator="equal">
      <formula>"V"</formula>
    </cfRule>
  </conditionalFormatting>
  <conditionalFormatting sqref="AK20:AT20">
    <cfRule type="cellIs" dxfId="2195" priority="2327" operator="equal">
      <formula>"A"</formula>
    </cfRule>
    <cfRule type="cellIs" dxfId="2194" priority="2328" operator="equal">
      <formula>"R"</formula>
    </cfRule>
    <cfRule type="cellIs" dxfId="2193" priority="2329" operator="equal">
      <formula>"L"</formula>
    </cfRule>
  </conditionalFormatting>
  <conditionalFormatting sqref="L19:Q19">
    <cfRule type="cellIs" dxfId="2192" priority="2325" operator="equal">
      <formula>"X"</formula>
    </cfRule>
    <cfRule type="cellIs" dxfId="2191" priority="2326" operator="equal">
      <formula>"V"</formula>
    </cfRule>
  </conditionalFormatting>
  <conditionalFormatting sqref="AK19:AT19">
    <cfRule type="cellIs" dxfId="2190" priority="2321" operator="equal">
      <formula>"NS"</formula>
    </cfRule>
    <cfRule type="cellIs" dxfId="2189" priority="2322" operator="equal">
      <formula>"NA"</formula>
    </cfRule>
    <cfRule type="cellIs" dxfId="2188" priority="2323" operator="equal">
      <formula>"X"</formula>
    </cfRule>
    <cfRule type="cellIs" dxfId="2187" priority="2324" operator="equal">
      <formula>"V"</formula>
    </cfRule>
  </conditionalFormatting>
  <conditionalFormatting sqref="AK19:AT19">
    <cfRule type="cellIs" dxfId="2186" priority="2318" operator="equal">
      <formula>"A"</formula>
    </cfRule>
    <cfRule type="cellIs" dxfId="2185" priority="2319" operator="equal">
      <formula>"R"</formula>
    </cfRule>
    <cfRule type="cellIs" dxfId="2184" priority="2320" operator="equal">
      <formula>"L"</formula>
    </cfRule>
  </conditionalFormatting>
  <conditionalFormatting sqref="L18:Q18">
    <cfRule type="cellIs" dxfId="2183" priority="2316" operator="equal">
      <formula>"X"</formula>
    </cfRule>
    <cfRule type="cellIs" dxfId="2182" priority="2317" operator="equal">
      <formula>"V"</formula>
    </cfRule>
  </conditionalFormatting>
  <conditionalFormatting sqref="AK18:AT18">
    <cfRule type="cellIs" dxfId="2181" priority="2312" operator="equal">
      <formula>"NS"</formula>
    </cfRule>
    <cfRule type="cellIs" dxfId="2180" priority="2313" operator="equal">
      <formula>"NA"</formula>
    </cfRule>
    <cfRule type="cellIs" dxfId="2179" priority="2314" operator="equal">
      <formula>"X"</formula>
    </cfRule>
    <cfRule type="cellIs" dxfId="2178" priority="2315" operator="equal">
      <formula>"V"</formula>
    </cfRule>
  </conditionalFormatting>
  <conditionalFormatting sqref="AK18:AT18">
    <cfRule type="cellIs" dxfId="2177" priority="2309" operator="equal">
      <formula>"A"</formula>
    </cfRule>
    <cfRule type="cellIs" dxfId="2176" priority="2310" operator="equal">
      <formula>"R"</formula>
    </cfRule>
    <cfRule type="cellIs" dxfId="2175" priority="2311" operator="equal">
      <formula>"L"</formula>
    </cfRule>
  </conditionalFormatting>
  <conditionalFormatting sqref="L15:Q15">
    <cfRule type="cellIs" dxfId="2174" priority="2307" operator="equal">
      <formula>"X"</formula>
    </cfRule>
    <cfRule type="cellIs" dxfId="2173" priority="2308" operator="equal">
      <formula>"V"</formula>
    </cfRule>
  </conditionalFormatting>
  <conditionalFormatting sqref="AK15:AT15">
    <cfRule type="cellIs" dxfId="2172" priority="2303" operator="equal">
      <formula>"NS"</formula>
    </cfRule>
    <cfRule type="cellIs" dxfId="2171" priority="2304" operator="equal">
      <formula>"NA"</formula>
    </cfRule>
    <cfRule type="cellIs" dxfId="2170" priority="2305" operator="equal">
      <formula>"X"</formula>
    </cfRule>
    <cfRule type="cellIs" dxfId="2169" priority="2306" operator="equal">
      <formula>"V"</formula>
    </cfRule>
  </conditionalFormatting>
  <conditionalFormatting sqref="AK15:AT15">
    <cfRule type="cellIs" dxfId="2168" priority="2300" operator="equal">
      <formula>"A"</formula>
    </cfRule>
    <cfRule type="cellIs" dxfId="2167" priority="2301" operator="equal">
      <formula>"R"</formula>
    </cfRule>
    <cfRule type="cellIs" dxfId="2166" priority="2302" operator="equal">
      <formula>"L"</formula>
    </cfRule>
  </conditionalFormatting>
  <conditionalFormatting sqref="L17:Q17">
    <cfRule type="cellIs" dxfId="2165" priority="2298" operator="equal">
      <formula>"X"</formula>
    </cfRule>
    <cfRule type="cellIs" dxfId="2164" priority="2299" operator="equal">
      <formula>"V"</formula>
    </cfRule>
  </conditionalFormatting>
  <conditionalFormatting sqref="AK17:AT17">
    <cfRule type="cellIs" dxfId="2163" priority="2294" operator="equal">
      <formula>"NS"</formula>
    </cfRule>
    <cfRule type="cellIs" dxfId="2162" priority="2295" operator="equal">
      <formula>"NA"</formula>
    </cfRule>
    <cfRule type="cellIs" dxfId="2161" priority="2296" operator="equal">
      <formula>"X"</formula>
    </cfRule>
    <cfRule type="cellIs" dxfId="2160" priority="2297" operator="equal">
      <formula>"V"</formula>
    </cfRule>
  </conditionalFormatting>
  <conditionalFormatting sqref="AK17:AT17">
    <cfRule type="cellIs" dxfId="2159" priority="2291" operator="equal">
      <formula>"A"</formula>
    </cfRule>
    <cfRule type="cellIs" dxfId="2158" priority="2292" operator="equal">
      <formula>"R"</formula>
    </cfRule>
    <cfRule type="cellIs" dxfId="2157" priority="2293" operator="equal">
      <formula>"L"</formula>
    </cfRule>
  </conditionalFormatting>
  <conditionalFormatting sqref="L16:Q16">
    <cfRule type="cellIs" dxfId="2156" priority="2289" operator="equal">
      <formula>"X"</formula>
    </cfRule>
    <cfRule type="cellIs" dxfId="2155" priority="2290" operator="equal">
      <formula>"V"</formula>
    </cfRule>
  </conditionalFormatting>
  <conditionalFormatting sqref="AK16:AT16">
    <cfRule type="cellIs" dxfId="2154" priority="2285" operator="equal">
      <formula>"NS"</formula>
    </cfRule>
    <cfRule type="cellIs" dxfId="2153" priority="2286" operator="equal">
      <formula>"NA"</formula>
    </cfRule>
    <cfRule type="cellIs" dxfId="2152" priority="2287" operator="equal">
      <formula>"X"</formula>
    </cfRule>
    <cfRule type="cellIs" dxfId="2151" priority="2288" operator="equal">
      <formula>"V"</formula>
    </cfRule>
  </conditionalFormatting>
  <conditionalFormatting sqref="AK16:AT16">
    <cfRule type="cellIs" dxfId="2150" priority="2282" operator="equal">
      <formula>"A"</formula>
    </cfRule>
    <cfRule type="cellIs" dxfId="2149" priority="2283" operator="equal">
      <formula>"R"</formula>
    </cfRule>
    <cfRule type="cellIs" dxfId="2148" priority="2284" operator="equal">
      <formula>"L"</formula>
    </cfRule>
  </conditionalFormatting>
  <conditionalFormatting sqref="L42:Q42">
    <cfRule type="cellIs" dxfId="2147" priority="2280" operator="equal">
      <formula>"X"</formula>
    </cfRule>
    <cfRule type="cellIs" dxfId="2146" priority="2281" operator="equal">
      <formula>"V"</formula>
    </cfRule>
  </conditionalFormatting>
  <conditionalFormatting sqref="AK42:AT42">
    <cfRule type="cellIs" dxfId="2145" priority="2276" operator="equal">
      <formula>"NS"</formula>
    </cfRule>
    <cfRule type="cellIs" dxfId="2144" priority="2277" operator="equal">
      <formula>"NA"</formula>
    </cfRule>
    <cfRule type="cellIs" dxfId="2143" priority="2278" operator="equal">
      <formula>"X"</formula>
    </cfRule>
    <cfRule type="cellIs" dxfId="2142" priority="2279" operator="equal">
      <formula>"V"</formula>
    </cfRule>
  </conditionalFormatting>
  <conditionalFormatting sqref="AK42:AT42">
    <cfRule type="cellIs" dxfId="2141" priority="2273" operator="equal">
      <formula>"A"</formula>
    </cfRule>
    <cfRule type="cellIs" dxfId="2140" priority="2274" operator="equal">
      <formula>"R"</formula>
    </cfRule>
    <cfRule type="cellIs" dxfId="2139" priority="2275" operator="equal">
      <formula>"L"</formula>
    </cfRule>
  </conditionalFormatting>
  <conditionalFormatting sqref="L41:Q41">
    <cfRule type="cellIs" dxfId="2138" priority="2271" operator="equal">
      <formula>"X"</formula>
    </cfRule>
    <cfRule type="cellIs" dxfId="2137" priority="2272" operator="equal">
      <formula>"V"</formula>
    </cfRule>
  </conditionalFormatting>
  <conditionalFormatting sqref="AK41:AT41">
    <cfRule type="cellIs" dxfId="2136" priority="2267" operator="equal">
      <formula>"NS"</formula>
    </cfRule>
    <cfRule type="cellIs" dxfId="2135" priority="2268" operator="equal">
      <formula>"NA"</formula>
    </cfRule>
    <cfRule type="cellIs" dxfId="2134" priority="2269" operator="equal">
      <formula>"X"</formula>
    </cfRule>
    <cfRule type="cellIs" dxfId="2133" priority="2270" operator="equal">
      <formula>"V"</formula>
    </cfRule>
  </conditionalFormatting>
  <conditionalFormatting sqref="AK41:AT41">
    <cfRule type="cellIs" dxfId="2132" priority="2264" operator="equal">
      <formula>"A"</formula>
    </cfRule>
    <cfRule type="cellIs" dxfId="2131" priority="2265" operator="equal">
      <formula>"R"</formula>
    </cfRule>
    <cfRule type="cellIs" dxfId="2130" priority="2266" operator="equal">
      <formula>"L"</formula>
    </cfRule>
  </conditionalFormatting>
  <conditionalFormatting sqref="L40:Q40">
    <cfRule type="cellIs" dxfId="2129" priority="2262" operator="equal">
      <formula>"X"</formula>
    </cfRule>
    <cfRule type="cellIs" dxfId="2128" priority="2263" operator="equal">
      <formula>"V"</formula>
    </cfRule>
  </conditionalFormatting>
  <conditionalFormatting sqref="AK40:AT40">
    <cfRule type="cellIs" dxfId="2127" priority="2258" operator="equal">
      <formula>"NS"</formula>
    </cfRule>
    <cfRule type="cellIs" dxfId="2126" priority="2259" operator="equal">
      <formula>"NA"</formula>
    </cfRule>
    <cfRule type="cellIs" dxfId="2125" priority="2260" operator="equal">
      <formula>"X"</formula>
    </cfRule>
    <cfRule type="cellIs" dxfId="2124" priority="2261" operator="equal">
      <formula>"V"</formula>
    </cfRule>
  </conditionalFormatting>
  <conditionalFormatting sqref="AK40:AT40">
    <cfRule type="cellIs" dxfId="2123" priority="2255" operator="equal">
      <formula>"A"</formula>
    </cfRule>
    <cfRule type="cellIs" dxfId="2122" priority="2256" operator="equal">
      <formula>"R"</formula>
    </cfRule>
    <cfRule type="cellIs" dxfId="2121" priority="2257" operator="equal">
      <formula>"L"</formula>
    </cfRule>
  </conditionalFormatting>
  <conditionalFormatting sqref="L39:Q39">
    <cfRule type="cellIs" dxfId="2120" priority="2253" operator="equal">
      <formula>"X"</formula>
    </cfRule>
    <cfRule type="cellIs" dxfId="2119" priority="2254" operator="equal">
      <formula>"V"</formula>
    </cfRule>
  </conditionalFormatting>
  <conditionalFormatting sqref="AK39:AT39">
    <cfRule type="cellIs" dxfId="2118" priority="2249" operator="equal">
      <formula>"NS"</formula>
    </cfRule>
    <cfRule type="cellIs" dxfId="2117" priority="2250" operator="equal">
      <formula>"NA"</formula>
    </cfRule>
    <cfRule type="cellIs" dxfId="2116" priority="2251" operator="equal">
      <formula>"X"</formula>
    </cfRule>
    <cfRule type="cellIs" dxfId="2115" priority="2252" operator="equal">
      <formula>"V"</formula>
    </cfRule>
  </conditionalFormatting>
  <conditionalFormatting sqref="AK39:AT39">
    <cfRule type="cellIs" dxfId="2114" priority="2246" operator="equal">
      <formula>"A"</formula>
    </cfRule>
    <cfRule type="cellIs" dxfId="2113" priority="2247" operator="equal">
      <formula>"R"</formula>
    </cfRule>
    <cfRule type="cellIs" dxfId="2112" priority="2248" operator="equal">
      <formula>"L"</formula>
    </cfRule>
  </conditionalFormatting>
  <conditionalFormatting sqref="L38:Q38">
    <cfRule type="cellIs" dxfId="2111" priority="2244" operator="equal">
      <formula>"X"</formula>
    </cfRule>
    <cfRule type="cellIs" dxfId="2110" priority="2245" operator="equal">
      <formula>"V"</formula>
    </cfRule>
  </conditionalFormatting>
  <conditionalFormatting sqref="AK38:AT38">
    <cfRule type="cellIs" dxfId="2109" priority="2240" operator="equal">
      <formula>"NS"</formula>
    </cfRule>
    <cfRule type="cellIs" dxfId="2108" priority="2241" operator="equal">
      <formula>"NA"</formula>
    </cfRule>
    <cfRule type="cellIs" dxfId="2107" priority="2242" operator="equal">
      <formula>"X"</formula>
    </cfRule>
    <cfRule type="cellIs" dxfId="2106" priority="2243" operator="equal">
      <formula>"V"</formula>
    </cfRule>
  </conditionalFormatting>
  <conditionalFormatting sqref="AK38:AT38">
    <cfRule type="cellIs" dxfId="2105" priority="2237" operator="equal">
      <formula>"A"</formula>
    </cfRule>
    <cfRule type="cellIs" dxfId="2104" priority="2238" operator="equal">
      <formula>"R"</formula>
    </cfRule>
    <cfRule type="cellIs" dxfId="2103" priority="2239" operator="equal">
      <formula>"L"</formula>
    </cfRule>
  </conditionalFormatting>
  <conditionalFormatting sqref="L37:Q37">
    <cfRule type="cellIs" dxfId="2102" priority="2235" operator="equal">
      <formula>"X"</formula>
    </cfRule>
    <cfRule type="cellIs" dxfId="2101" priority="2236" operator="equal">
      <formula>"V"</formula>
    </cfRule>
  </conditionalFormatting>
  <conditionalFormatting sqref="AK37:AT37">
    <cfRule type="cellIs" dxfId="2100" priority="2231" operator="equal">
      <formula>"NS"</formula>
    </cfRule>
    <cfRule type="cellIs" dxfId="2099" priority="2232" operator="equal">
      <formula>"NA"</formula>
    </cfRule>
    <cfRule type="cellIs" dxfId="2098" priority="2233" operator="equal">
      <formula>"X"</formula>
    </cfRule>
    <cfRule type="cellIs" dxfId="2097" priority="2234" operator="equal">
      <formula>"V"</formula>
    </cfRule>
  </conditionalFormatting>
  <conditionalFormatting sqref="AK37:AT37">
    <cfRule type="cellIs" dxfId="2096" priority="2228" operator="equal">
      <formula>"A"</formula>
    </cfRule>
    <cfRule type="cellIs" dxfId="2095" priority="2229" operator="equal">
      <formula>"R"</formula>
    </cfRule>
    <cfRule type="cellIs" dxfId="2094" priority="2230" operator="equal">
      <formula>"L"</formula>
    </cfRule>
  </conditionalFormatting>
  <conditionalFormatting sqref="L36:Q36">
    <cfRule type="cellIs" dxfId="2093" priority="2226" operator="equal">
      <formula>"X"</formula>
    </cfRule>
    <cfRule type="cellIs" dxfId="2092" priority="2227" operator="equal">
      <formula>"V"</formula>
    </cfRule>
  </conditionalFormatting>
  <conditionalFormatting sqref="AK36:AT36">
    <cfRule type="cellIs" dxfId="2091" priority="2222" operator="equal">
      <formula>"NS"</formula>
    </cfRule>
    <cfRule type="cellIs" dxfId="2090" priority="2223" operator="equal">
      <formula>"NA"</formula>
    </cfRule>
    <cfRule type="cellIs" dxfId="2089" priority="2224" operator="equal">
      <formula>"X"</formula>
    </cfRule>
    <cfRule type="cellIs" dxfId="2088" priority="2225" operator="equal">
      <formula>"V"</formula>
    </cfRule>
  </conditionalFormatting>
  <conditionalFormatting sqref="AK36:AT36">
    <cfRule type="cellIs" dxfId="2087" priority="2219" operator="equal">
      <formula>"A"</formula>
    </cfRule>
    <cfRule type="cellIs" dxfId="2086" priority="2220" operator="equal">
      <formula>"R"</formula>
    </cfRule>
    <cfRule type="cellIs" dxfId="2085" priority="2221" operator="equal">
      <formula>"L"</formula>
    </cfRule>
  </conditionalFormatting>
  <conditionalFormatting sqref="L35:Q35">
    <cfRule type="cellIs" dxfId="2084" priority="2217" operator="equal">
      <formula>"X"</formula>
    </cfRule>
    <cfRule type="cellIs" dxfId="2083" priority="2218" operator="equal">
      <formula>"V"</formula>
    </cfRule>
  </conditionalFormatting>
  <conditionalFormatting sqref="AK35:AT35">
    <cfRule type="cellIs" dxfId="2082" priority="2213" operator="equal">
      <formula>"NS"</formula>
    </cfRule>
    <cfRule type="cellIs" dxfId="2081" priority="2214" operator="equal">
      <formula>"NA"</formula>
    </cfRule>
    <cfRule type="cellIs" dxfId="2080" priority="2215" operator="equal">
      <formula>"X"</formula>
    </cfRule>
    <cfRule type="cellIs" dxfId="2079" priority="2216" operator="equal">
      <formula>"V"</formula>
    </cfRule>
  </conditionalFormatting>
  <conditionalFormatting sqref="AK35:AT35">
    <cfRule type="cellIs" dxfId="2078" priority="2210" operator="equal">
      <formula>"A"</formula>
    </cfRule>
    <cfRule type="cellIs" dxfId="2077" priority="2211" operator="equal">
      <formula>"R"</formula>
    </cfRule>
    <cfRule type="cellIs" dxfId="2076" priority="2212" operator="equal">
      <formula>"L"</formula>
    </cfRule>
  </conditionalFormatting>
  <conditionalFormatting sqref="L34:Q34">
    <cfRule type="cellIs" dxfId="2075" priority="2208" operator="equal">
      <formula>"X"</formula>
    </cfRule>
    <cfRule type="cellIs" dxfId="2074" priority="2209" operator="equal">
      <formula>"V"</formula>
    </cfRule>
  </conditionalFormatting>
  <conditionalFormatting sqref="AK34:AT34">
    <cfRule type="cellIs" dxfId="2073" priority="2204" operator="equal">
      <formula>"NS"</formula>
    </cfRule>
    <cfRule type="cellIs" dxfId="2072" priority="2205" operator="equal">
      <formula>"NA"</formula>
    </cfRule>
    <cfRule type="cellIs" dxfId="2071" priority="2206" operator="equal">
      <formula>"X"</formula>
    </cfRule>
    <cfRule type="cellIs" dxfId="2070" priority="2207" operator="equal">
      <formula>"V"</formula>
    </cfRule>
  </conditionalFormatting>
  <conditionalFormatting sqref="AK34:AT34">
    <cfRule type="cellIs" dxfId="2069" priority="2201" operator="equal">
      <formula>"A"</formula>
    </cfRule>
    <cfRule type="cellIs" dxfId="2068" priority="2202" operator="equal">
      <formula>"R"</formula>
    </cfRule>
    <cfRule type="cellIs" dxfId="2067" priority="2203" operator="equal">
      <formula>"L"</formula>
    </cfRule>
  </conditionalFormatting>
  <conditionalFormatting sqref="L32:Q32">
    <cfRule type="cellIs" dxfId="2066" priority="2199" operator="equal">
      <formula>"X"</formula>
    </cfRule>
    <cfRule type="cellIs" dxfId="2065" priority="2200" operator="equal">
      <formula>"V"</formula>
    </cfRule>
  </conditionalFormatting>
  <conditionalFormatting sqref="AK32:AT32">
    <cfRule type="cellIs" dxfId="2064" priority="2195" operator="equal">
      <formula>"NS"</formula>
    </cfRule>
    <cfRule type="cellIs" dxfId="2063" priority="2196" operator="equal">
      <formula>"NA"</formula>
    </cfRule>
    <cfRule type="cellIs" dxfId="2062" priority="2197" operator="equal">
      <formula>"X"</formula>
    </cfRule>
    <cfRule type="cellIs" dxfId="2061" priority="2198" operator="equal">
      <formula>"V"</formula>
    </cfRule>
  </conditionalFormatting>
  <conditionalFormatting sqref="AK32:AT32">
    <cfRule type="cellIs" dxfId="2060" priority="2192" operator="equal">
      <formula>"A"</formula>
    </cfRule>
    <cfRule type="cellIs" dxfId="2059" priority="2193" operator="equal">
      <formula>"R"</formula>
    </cfRule>
    <cfRule type="cellIs" dxfId="2058" priority="2194" operator="equal">
      <formula>"L"</formula>
    </cfRule>
  </conditionalFormatting>
  <conditionalFormatting sqref="L33:Q33">
    <cfRule type="cellIs" dxfId="2057" priority="2190" operator="equal">
      <formula>"X"</formula>
    </cfRule>
    <cfRule type="cellIs" dxfId="2056" priority="2191" operator="equal">
      <formula>"V"</formula>
    </cfRule>
  </conditionalFormatting>
  <conditionalFormatting sqref="AK33:AT33">
    <cfRule type="cellIs" dxfId="2055" priority="2186" operator="equal">
      <formula>"NS"</formula>
    </cfRule>
    <cfRule type="cellIs" dxfId="2054" priority="2187" operator="equal">
      <formula>"NA"</formula>
    </cfRule>
    <cfRule type="cellIs" dxfId="2053" priority="2188" operator="equal">
      <formula>"X"</formula>
    </cfRule>
    <cfRule type="cellIs" dxfId="2052" priority="2189" operator="equal">
      <formula>"V"</formula>
    </cfRule>
  </conditionalFormatting>
  <conditionalFormatting sqref="AK33:AT33">
    <cfRule type="cellIs" dxfId="2051" priority="2183" operator="equal">
      <formula>"A"</formula>
    </cfRule>
    <cfRule type="cellIs" dxfId="2050" priority="2184" operator="equal">
      <formula>"R"</formula>
    </cfRule>
    <cfRule type="cellIs" dxfId="2049" priority="2185" operator="equal">
      <formula>"L"</formula>
    </cfRule>
  </conditionalFormatting>
  <conditionalFormatting sqref="AK95:AT95">
    <cfRule type="cellIs" dxfId="2048" priority="2175" operator="equal">
      <formula>"NS"</formula>
    </cfRule>
    <cfRule type="cellIs" dxfId="2047" priority="2176" operator="equal">
      <formula>"NA"</formula>
    </cfRule>
    <cfRule type="cellIs" dxfId="2046" priority="2177" operator="equal">
      <formula>"X"</formula>
    </cfRule>
    <cfRule type="cellIs" dxfId="2045" priority="2178" operator="equal">
      <formula>"V"</formula>
    </cfRule>
  </conditionalFormatting>
  <conditionalFormatting sqref="AK95:AT95">
    <cfRule type="cellIs" dxfId="2044" priority="2172" operator="equal">
      <formula>"A"</formula>
    </cfRule>
    <cfRule type="cellIs" dxfId="2043" priority="2173" operator="equal">
      <formula>"R"</formula>
    </cfRule>
    <cfRule type="cellIs" dxfId="2042" priority="2174" operator="equal">
      <formula>"L"</formula>
    </cfRule>
  </conditionalFormatting>
  <conditionalFormatting sqref="L95:Q95">
    <cfRule type="cellIs" dxfId="2041" priority="2164" operator="equal">
      <formula>"X"</formula>
    </cfRule>
    <cfRule type="cellIs" dxfId="2040" priority="2165" operator="equal">
      <formula>"V"</formula>
    </cfRule>
  </conditionalFormatting>
  <conditionalFormatting sqref="L279:Q279">
    <cfRule type="cellIs" dxfId="2039" priority="2162" operator="equal">
      <formula>"X"</formula>
    </cfRule>
    <cfRule type="cellIs" dxfId="2038" priority="2163" operator="equal">
      <formula>"V"</formula>
    </cfRule>
  </conditionalFormatting>
  <conditionalFormatting sqref="AK279:AT279">
    <cfRule type="cellIs" dxfId="2037" priority="2158" operator="equal">
      <formula>"NS"</formula>
    </cfRule>
    <cfRule type="cellIs" dxfId="2036" priority="2159" operator="equal">
      <formula>"NA"</formula>
    </cfRule>
    <cfRule type="cellIs" dxfId="2035" priority="2160" operator="equal">
      <formula>"X"</formula>
    </cfRule>
    <cfRule type="cellIs" dxfId="2034" priority="2161" operator="equal">
      <formula>"V"</formula>
    </cfRule>
  </conditionalFormatting>
  <conditionalFormatting sqref="AK279:AT279">
    <cfRule type="cellIs" dxfId="2033" priority="2155" operator="equal">
      <formula>"A"</formula>
    </cfRule>
    <cfRule type="cellIs" dxfId="2032" priority="2156" operator="equal">
      <formula>"R"</formula>
    </cfRule>
    <cfRule type="cellIs" dxfId="2031" priority="2157" operator="equal">
      <formula>"L"</formula>
    </cfRule>
  </conditionalFormatting>
  <conditionalFormatting sqref="H279">
    <cfRule type="cellIs" dxfId="2030" priority="2153" operator="equal">
      <formula>"X"</formula>
    </cfRule>
    <cfRule type="cellIs" dxfId="2029" priority="2154" operator="equal">
      <formula>"V"</formula>
    </cfRule>
  </conditionalFormatting>
  <conditionalFormatting sqref="AK358:AT358">
    <cfRule type="cellIs" dxfId="2028" priority="2149" operator="equal">
      <formula>"NS"</formula>
    </cfRule>
    <cfRule type="cellIs" dxfId="2027" priority="2150" operator="equal">
      <formula>"NA"</formula>
    </cfRule>
    <cfRule type="cellIs" dxfId="2026" priority="2151" operator="equal">
      <formula>"X"</formula>
    </cfRule>
    <cfRule type="cellIs" dxfId="2025" priority="2152" operator="equal">
      <formula>"V"</formula>
    </cfRule>
  </conditionalFormatting>
  <conditionalFormatting sqref="AK358:AT358">
    <cfRule type="cellIs" dxfId="2024" priority="2146" operator="equal">
      <formula>"A"</formula>
    </cfRule>
    <cfRule type="cellIs" dxfId="2023" priority="2147" operator="equal">
      <formula>"R"</formula>
    </cfRule>
    <cfRule type="cellIs" dxfId="2022" priority="2148" operator="equal">
      <formula>"L"</formula>
    </cfRule>
  </conditionalFormatting>
  <conditionalFormatting sqref="P358">
    <cfRule type="cellIs" dxfId="2021" priority="2144" operator="equal">
      <formula>"X"</formula>
    </cfRule>
    <cfRule type="cellIs" dxfId="2020" priority="2145" operator="equal">
      <formula>"V"</formula>
    </cfRule>
  </conditionalFormatting>
  <conditionalFormatting sqref="L358:O358">
    <cfRule type="cellIs" dxfId="2019" priority="2142" operator="equal">
      <formula>"X"</formula>
    </cfRule>
    <cfRule type="cellIs" dxfId="2018" priority="2143" operator="equal">
      <formula>"V"</formula>
    </cfRule>
  </conditionalFormatting>
  <conditionalFormatting sqref="Q358">
    <cfRule type="cellIs" dxfId="2017" priority="2140" operator="equal">
      <formula>"X"</formula>
    </cfRule>
    <cfRule type="cellIs" dxfId="2016" priority="2141" operator="equal">
      <formula>"V"</formula>
    </cfRule>
  </conditionalFormatting>
  <conditionalFormatting sqref="L486:Q486">
    <cfRule type="cellIs" dxfId="2015" priority="2138" operator="equal">
      <formula>"X"</formula>
    </cfRule>
    <cfRule type="cellIs" dxfId="2014" priority="2139" operator="equal">
      <formula>"V"</formula>
    </cfRule>
  </conditionalFormatting>
  <conditionalFormatting sqref="AK486:AT486">
    <cfRule type="cellIs" dxfId="2013" priority="2134" operator="equal">
      <formula>"NS"</formula>
    </cfRule>
    <cfRule type="cellIs" dxfId="2012" priority="2135" operator="equal">
      <formula>"NA"</formula>
    </cfRule>
    <cfRule type="cellIs" dxfId="2011" priority="2136" operator="equal">
      <formula>"X"</formula>
    </cfRule>
    <cfRule type="cellIs" dxfId="2010" priority="2137" operator="equal">
      <formula>"V"</formula>
    </cfRule>
  </conditionalFormatting>
  <conditionalFormatting sqref="AK486:AT486">
    <cfRule type="cellIs" dxfId="2009" priority="2131" operator="equal">
      <formula>"A"</formula>
    </cfRule>
    <cfRule type="cellIs" dxfId="2008" priority="2132" operator="equal">
      <formula>"R"</formula>
    </cfRule>
    <cfRule type="cellIs" dxfId="2007" priority="2133" operator="equal">
      <formula>"L"</formula>
    </cfRule>
  </conditionalFormatting>
  <conditionalFormatting sqref="L487:Q487">
    <cfRule type="cellIs" dxfId="2006" priority="2129" operator="equal">
      <formula>"X"</formula>
    </cfRule>
    <cfRule type="cellIs" dxfId="2005" priority="2130" operator="equal">
      <formula>"V"</formula>
    </cfRule>
  </conditionalFormatting>
  <conditionalFormatting sqref="AK487:AT487">
    <cfRule type="cellIs" dxfId="2004" priority="2125" operator="equal">
      <formula>"NS"</formula>
    </cfRule>
    <cfRule type="cellIs" dxfId="2003" priority="2126" operator="equal">
      <formula>"NA"</formula>
    </cfRule>
    <cfRule type="cellIs" dxfId="2002" priority="2127" operator="equal">
      <formula>"X"</formula>
    </cfRule>
    <cfRule type="cellIs" dxfId="2001" priority="2128" operator="equal">
      <formula>"V"</formula>
    </cfRule>
  </conditionalFormatting>
  <conditionalFormatting sqref="AK487:AT487">
    <cfRule type="cellIs" dxfId="2000" priority="2122" operator="equal">
      <formula>"A"</formula>
    </cfRule>
    <cfRule type="cellIs" dxfId="1999" priority="2123" operator="equal">
      <formula>"R"</formula>
    </cfRule>
    <cfRule type="cellIs" dxfId="1998" priority="2124" operator="equal">
      <formula>"L"</formula>
    </cfRule>
  </conditionalFormatting>
  <conditionalFormatting sqref="L517:Q517 L520:Q520">
    <cfRule type="cellIs" dxfId="1997" priority="2120" operator="equal">
      <formula>"X"</formula>
    </cfRule>
    <cfRule type="cellIs" dxfId="1996" priority="2121" operator="equal">
      <formula>"V"</formula>
    </cfRule>
  </conditionalFormatting>
  <conditionalFormatting sqref="AK517:AT517 AK520:AT520">
    <cfRule type="cellIs" dxfId="1995" priority="2116" operator="equal">
      <formula>"NS"</formula>
    </cfRule>
    <cfRule type="cellIs" dxfId="1994" priority="2117" operator="equal">
      <formula>"NA"</formula>
    </cfRule>
    <cfRule type="cellIs" dxfId="1993" priority="2118" operator="equal">
      <formula>"X"</formula>
    </cfRule>
    <cfRule type="cellIs" dxfId="1992" priority="2119" operator="equal">
      <formula>"V"</formula>
    </cfRule>
  </conditionalFormatting>
  <conditionalFormatting sqref="AK517:AT517 AK520:AT520">
    <cfRule type="cellIs" dxfId="1991" priority="2113" operator="equal">
      <formula>"A"</formula>
    </cfRule>
    <cfRule type="cellIs" dxfId="1990" priority="2114" operator="equal">
      <formula>"R"</formula>
    </cfRule>
    <cfRule type="cellIs" dxfId="1989" priority="2115" operator="equal">
      <formula>"L"</formula>
    </cfRule>
  </conditionalFormatting>
  <conditionalFormatting sqref="L518:Q518">
    <cfRule type="cellIs" dxfId="1988" priority="2111" operator="equal">
      <formula>"X"</formula>
    </cfRule>
    <cfRule type="cellIs" dxfId="1987" priority="2112" operator="equal">
      <formula>"V"</formula>
    </cfRule>
  </conditionalFormatting>
  <conditionalFormatting sqref="AK518:AT518">
    <cfRule type="cellIs" dxfId="1986" priority="2107" operator="equal">
      <formula>"NS"</formula>
    </cfRule>
    <cfRule type="cellIs" dxfId="1985" priority="2108" operator="equal">
      <formula>"NA"</formula>
    </cfRule>
    <cfRule type="cellIs" dxfId="1984" priority="2109" operator="equal">
      <formula>"X"</formula>
    </cfRule>
    <cfRule type="cellIs" dxfId="1983" priority="2110" operator="equal">
      <formula>"V"</formula>
    </cfRule>
  </conditionalFormatting>
  <conditionalFormatting sqref="AK518:AT518">
    <cfRule type="cellIs" dxfId="1982" priority="2104" operator="equal">
      <formula>"A"</formula>
    </cfRule>
    <cfRule type="cellIs" dxfId="1981" priority="2105" operator="equal">
      <formula>"R"</formula>
    </cfRule>
    <cfRule type="cellIs" dxfId="1980" priority="2106" operator="equal">
      <formula>"L"</formula>
    </cfRule>
  </conditionalFormatting>
  <conditionalFormatting sqref="L519:Q519">
    <cfRule type="cellIs" dxfId="1979" priority="2102" operator="equal">
      <formula>"X"</formula>
    </cfRule>
    <cfRule type="cellIs" dxfId="1978" priority="2103" operator="equal">
      <formula>"V"</formula>
    </cfRule>
  </conditionalFormatting>
  <conditionalFormatting sqref="AK519:AT519">
    <cfRule type="cellIs" dxfId="1977" priority="2098" operator="equal">
      <formula>"NS"</formula>
    </cfRule>
    <cfRule type="cellIs" dxfId="1976" priority="2099" operator="equal">
      <formula>"NA"</formula>
    </cfRule>
    <cfRule type="cellIs" dxfId="1975" priority="2100" operator="equal">
      <formula>"X"</formula>
    </cfRule>
    <cfRule type="cellIs" dxfId="1974" priority="2101" operator="equal">
      <formula>"V"</formula>
    </cfRule>
  </conditionalFormatting>
  <conditionalFormatting sqref="AK519:AT519">
    <cfRule type="cellIs" dxfId="1973" priority="2095" operator="equal">
      <formula>"A"</formula>
    </cfRule>
    <cfRule type="cellIs" dxfId="1972" priority="2096" operator="equal">
      <formula>"R"</formula>
    </cfRule>
    <cfRule type="cellIs" dxfId="1971" priority="2097" operator="equal">
      <formula>"L"</formula>
    </cfRule>
  </conditionalFormatting>
  <conditionalFormatting sqref="L526:Q526">
    <cfRule type="cellIs" dxfId="1970" priority="2093" operator="equal">
      <formula>"X"</formula>
    </cfRule>
    <cfRule type="cellIs" dxfId="1969" priority="2094" operator="equal">
      <formula>"V"</formula>
    </cfRule>
  </conditionalFormatting>
  <conditionalFormatting sqref="AK526:AT526">
    <cfRule type="cellIs" dxfId="1968" priority="2089" operator="equal">
      <formula>"NS"</formula>
    </cfRule>
    <cfRule type="cellIs" dxfId="1967" priority="2090" operator="equal">
      <formula>"NA"</formula>
    </cfRule>
    <cfRule type="cellIs" dxfId="1966" priority="2091" operator="equal">
      <formula>"X"</formula>
    </cfRule>
    <cfRule type="cellIs" dxfId="1965" priority="2092" operator="equal">
      <formula>"V"</formula>
    </cfRule>
  </conditionalFormatting>
  <conditionalFormatting sqref="AK526:AT526">
    <cfRule type="cellIs" dxfId="1964" priority="2086" operator="equal">
      <formula>"A"</formula>
    </cfRule>
    <cfRule type="cellIs" dxfId="1963" priority="2087" operator="equal">
      <formula>"R"</formula>
    </cfRule>
    <cfRule type="cellIs" dxfId="1962" priority="2088" operator="equal">
      <formula>"L"</formula>
    </cfRule>
  </conditionalFormatting>
  <conditionalFormatting sqref="L525:Q525">
    <cfRule type="cellIs" dxfId="1961" priority="2084" operator="equal">
      <formula>"X"</formula>
    </cfRule>
    <cfRule type="cellIs" dxfId="1960" priority="2085" operator="equal">
      <formula>"V"</formula>
    </cfRule>
  </conditionalFormatting>
  <conditionalFormatting sqref="AK525:AT525">
    <cfRule type="cellIs" dxfId="1959" priority="2080" operator="equal">
      <formula>"NS"</formula>
    </cfRule>
    <cfRule type="cellIs" dxfId="1958" priority="2081" operator="equal">
      <formula>"NA"</formula>
    </cfRule>
    <cfRule type="cellIs" dxfId="1957" priority="2082" operator="equal">
      <formula>"X"</formula>
    </cfRule>
    <cfRule type="cellIs" dxfId="1956" priority="2083" operator="equal">
      <formula>"V"</formula>
    </cfRule>
  </conditionalFormatting>
  <conditionalFormatting sqref="AK525:AT525">
    <cfRule type="cellIs" dxfId="1955" priority="2077" operator="equal">
      <formula>"A"</formula>
    </cfRule>
    <cfRule type="cellIs" dxfId="1954" priority="2078" operator="equal">
      <formula>"R"</formula>
    </cfRule>
    <cfRule type="cellIs" dxfId="1953" priority="2079" operator="equal">
      <formula>"L"</formula>
    </cfRule>
  </conditionalFormatting>
  <conditionalFormatting sqref="L524:Q524">
    <cfRule type="cellIs" dxfId="1952" priority="2075" operator="equal">
      <formula>"X"</formula>
    </cfRule>
    <cfRule type="cellIs" dxfId="1951" priority="2076" operator="equal">
      <formula>"V"</formula>
    </cfRule>
  </conditionalFormatting>
  <conditionalFormatting sqref="AK524:AT524">
    <cfRule type="cellIs" dxfId="1950" priority="2071" operator="equal">
      <formula>"NS"</formula>
    </cfRule>
    <cfRule type="cellIs" dxfId="1949" priority="2072" operator="equal">
      <formula>"NA"</formula>
    </cfRule>
    <cfRule type="cellIs" dxfId="1948" priority="2073" operator="equal">
      <formula>"X"</formula>
    </cfRule>
    <cfRule type="cellIs" dxfId="1947" priority="2074" operator="equal">
      <formula>"V"</formula>
    </cfRule>
  </conditionalFormatting>
  <conditionalFormatting sqref="AK524:AT524">
    <cfRule type="cellIs" dxfId="1946" priority="2068" operator="equal">
      <formula>"A"</formula>
    </cfRule>
    <cfRule type="cellIs" dxfId="1945" priority="2069" operator="equal">
      <formula>"R"</formula>
    </cfRule>
    <cfRule type="cellIs" dxfId="1944" priority="2070" operator="equal">
      <formula>"L"</formula>
    </cfRule>
  </conditionalFormatting>
  <conditionalFormatting sqref="L523:Q523">
    <cfRule type="cellIs" dxfId="1943" priority="2066" operator="equal">
      <formula>"X"</formula>
    </cfRule>
    <cfRule type="cellIs" dxfId="1942" priority="2067" operator="equal">
      <formula>"V"</formula>
    </cfRule>
  </conditionalFormatting>
  <conditionalFormatting sqref="AK523:AT523">
    <cfRule type="cellIs" dxfId="1941" priority="2062" operator="equal">
      <formula>"NS"</formula>
    </cfRule>
    <cfRule type="cellIs" dxfId="1940" priority="2063" operator="equal">
      <formula>"NA"</formula>
    </cfRule>
    <cfRule type="cellIs" dxfId="1939" priority="2064" operator="equal">
      <formula>"X"</formula>
    </cfRule>
    <cfRule type="cellIs" dxfId="1938" priority="2065" operator="equal">
      <formula>"V"</formula>
    </cfRule>
  </conditionalFormatting>
  <conditionalFormatting sqref="AK523:AT523">
    <cfRule type="cellIs" dxfId="1937" priority="2059" operator="equal">
      <formula>"A"</formula>
    </cfRule>
    <cfRule type="cellIs" dxfId="1936" priority="2060" operator="equal">
      <formula>"R"</formula>
    </cfRule>
    <cfRule type="cellIs" dxfId="1935" priority="2061" operator="equal">
      <formula>"L"</formula>
    </cfRule>
  </conditionalFormatting>
  <conditionalFormatting sqref="L522:Q522">
    <cfRule type="cellIs" dxfId="1934" priority="2057" operator="equal">
      <formula>"X"</formula>
    </cfRule>
    <cfRule type="cellIs" dxfId="1933" priority="2058" operator="equal">
      <formula>"V"</formula>
    </cfRule>
  </conditionalFormatting>
  <conditionalFormatting sqref="AK522:AT522">
    <cfRule type="cellIs" dxfId="1932" priority="2053" operator="equal">
      <formula>"NS"</formula>
    </cfRule>
    <cfRule type="cellIs" dxfId="1931" priority="2054" operator="equal">
      <formula>"NA"</formula>
    </cfRule>
    <cfRule type="cellIs" dxfId="1930" priority="2055" operator="equal">
      <formula>"X"</formula>
    </cfRule>
    <cfRule type="cellIs" dxfId="1929" priority="2056" operator="equal">
      <formula>"V"</formula>
    </cfRule>
  </conditionalFormatting>
  <conditionalFormatting sqref="AK522:AT522">
    <cfRule type="cellIs" dxfId="1928" priority="2050" operator="equal">
      <formula>"A"</formula>
    </cfRule>
    <cfRule type="cellIs" dxfId="1927" priority="2051" operator="equal">
      <formula>"R"</formula>
    </cfRule>
    <cfRule type="cellIs" dxfId="1926" priority="2052" operator="equal">
      <formula>"L"</formula>
    </cfRule>
  </conditionalFormatting>
  <conditionalFormatting sqref="L529:Q529">
    <cfRule type="cellIs" dxfId="1925" priority="2048" operator="equal">
      <formula>"X"</formula>
    </cfRule>
    <cfRule type="cellIs" dxfId="1924" priority="2049" operator="equal">
      <formula>"V"</formula>
    </cfRule>
  </conditionalFormatting>
  <conditionalFormatting sqref="AK529:AT529">
    <cfRule type="cellIs" dxfId="1923" priority="2044" operator="equal">
      <formula>"NS"</formula>
    </cfRule>
    <cfRule type="cellIs" dxfId="1922" priority="2045" operator="equal">
      <formula>"NA"</formula>
    </cfRule>
    <cfRule type="cellIs" dxfId="1921" priority="2046" operator="equal">
      <formula>"X"</formula>
    </cfRule>
    <cfRule type="cellIs" dxfId="1920" priority="2047" operator="equal">
      <formula>"V"</formula>
    </cfRule>
  </conditionalFormatting>
  <conditionalFormatting sqref="AK529:AT529">
    <cfRule type="cellIs" dxfId="1919" priority="2041" operator="equal">
      <formula>"A"</formula>
    </cfRule>
    <cfRule type="cellIs" dxfId="1918" priority="2042" operator="equal">
      <formula>"R"</formula>
    </cfRule>
    <cfRule type="cellIs" dxfId="1917" priority="2043" operator="equal">
      <formula>"L"</formula>
    </cfRule>
  </conditionalFormatting>
  <conditionalFormatting sqref="L528:Q528">
    <cfRule type="cellIs" dxfId="1916" priority="2039" operator="equal">
      <formula>"X"</formula>
    </cfRule>
    <cfRule type="cellIs" dxfId="1915" priority="2040" operator="equal">
      <formula>"V"</formula>
    </cfRule>
  </conditionalFormatting>
  <conditionalFormatting sqref="AK528:AT528">
    <cfRule type="cellIs" dxfId="1914" priority="2035" operator="equal">
      <formula>"NS"</formula>
    </cfRule>
    <cfRule type="cellIs" dxfId="1913" priority="2036" operator="equal">
      <formula>"NA"</formula>
    </cfRule>
    <cfRule type="cellIs" dxfId="1912" priority="2037" operator="equal">
      <formula>"X"</formula>
    </cfRule>
    <cfRule type="cellIs" dxfId="1911" priority="2038" operator="equal">
      <formula>"V"</formula>
    </cfRule>
  </conditionalFormatting>
  <conditionalFormatting sqref="AK528:AT528">
    <cfRule type="cellIs" dxfId="1910" priority="2032" operator="equal">
      <formula>"A"</formula>
    </cfRule>
    <cfRule type="cellIs" dxfId="1909" priority="2033" operator="equal">
      <formula>"R"</formula>
    </cfRule>
    <cfRule type="cellIs" dxfId="1908" priority="2034" operator="equal">
      <formula>"L"</formula>
    </cfRule>
  </conditionalFormatting>
  <conditionalFormatting sqref="L531:Q531">
    <cfRule type="cellIs" dxfId="1907" priority="2003" operator="equal">
      <formula>"X"</formula>
    </cfRule>
    <cfRule type="cellIs" dxfId="1906" priority="2004" operator="equal">
      <formula>"V"</formula>
    </cfRule>
  </conditionalFormatting>
  <conditionalFormatting sqref="AK531:AT531">
    <cfRule type="cellIs" dxfId="1905" priority="1999" operator="equal">
      <formula>"NS"</formula>
    </cfRule>
    <cfRule type="cellIs" dxfId="1904" priority="2000" operator="equal">
      <formula>"NA"</formula>
    </cfRule>
    <cfRule type="cellIs" dxfId="1903" priority="2001" operator="equal">
      <formula>"X"</formula>
    </cfRule>
    <cfRule type="cellIs" dxfId="1902" priority="2002" operator="equal">
      <formula>"V"</formula>
    </cfRule>
  </conditionalFormatting>
  <conditionalFormatting sqref="AK531:AT531">
    <cfRule type="cellIs" dxfId="1901" priority="1996" operator="equal">
      <formula>"A"</formula>
    </cfRule>
    <cfRule type="cellIs" dxfId="1900" priority="1997" operator="equal">
      <formula>"R"</formula>
    </cfRule>
    <cfRule type="cellIs" dxfId="1899" priority="1998" operator="equal">
      <formula>"L"</formula>
    </cfRule>
  </conditionalFormatting>
  <conditionalFormatting sqref="L532:Q532">
    <cfRule type="cellIs" dxfId="1898" priority="2012" operator="equal">
      <formula>"X"</formula>
    </cfRule>
    <cfRule type="cellIs" dxfId="1897" priority="2013" operator="equal">
      <formula>"V"</formula>
    </cfRule>
  </conditionalFormatting>
  <conditionalFormatting sqref="AK532:AT532">
    <cfRule type="cellIs" dxfId="1896" priority="2008" operator="equal">
      <formula>"NS"</formula>
    </cfRule>
    <cfRule type="cellIs" dxfId="1895" priority="2009" operator="equal">
      <formula>"NA"</formula>
    </cfRule>
    <cfRule type="cellIs" dxfId="1894" priority="2010" operator="equal">
      <formula>"X"</formula>
    </cfRule>
    <cfRule type="cellIs" dxfId="1893" priority="2011" operator="equal">
      <formula>"V"</formula>
    </cfRule>
  </conditionalFormatting>
  <conditionalFormatting sqref="AK532:AT532">
    <cfRule type="cellIs" dxfId="1892" priority="2005" operator="equal">
      <formula>"A"</formula>
    </cfRule>
    <cfRule type="cellIs" dxfId="1891" priority="2006" operator="equal">
      <formula>"R"</formula>
    </cfRule>
    <cfRule type="cellIs" dxfId="1890" priority="2007" operator="equal">
      <formula>"L"</formula>
    </cfRule>
  </conditionalFormatting>
  <conditionalFormatting sqref="L538:Q538">
    <cfRule type="cellIs" dxfId="1889" priority="1976" operator="equal">
      <formula>"X"</formula>
    </cfRule>
    <cfRule type="cellIs" dxfId="1888" priority="1977" operator="equal">
      <formula>"V"</formula>
    </cfRule>
  </conditionalFormatting>
  <conditionalFormatting sqref="AK538:AT538">
    <cfRule type="cellIs" dxfId="1887" priority="1972" operator="equal">
      <formula>"NS"</formula>
    </cfRule>
    <cfRule type="cellIs" dxfId="1886" priority="1973" operator="equal">
      <formula>"NA"</formula>
    </cfRule>
    <cfRule type="cellIs" dxfId="1885" priority="1974" operator="equal">
      <formula>"X"</formula>
    </cfRule>
    <cfRule type="cellIs" dxfId="1884" priority="1975" operator="equal">
      <formula>"V"</formula>
    </cfRule>
  </conditionalFormatting>
  <conditionalFormatting sqref="AK538:AT538">
    <cfRule type="cellIs" dxfId="1883" priority="1969" operator="equal">
      <formula>"A"</formula>
    </cfRule>
    <cfRule type="cellIs" dxfId="1882" priority="1970" operator="equal">
      <formula>"R"</formula>
    </cfRule>
    <cfRule type="cellIs" dxfId="1881" priority="1971" operator="equal">
      <formula>"L"</formula>
    </cfRule>
  </conditionalFormatting>
  <conditionalFormatting sqref="L535:Q535">
    <cfRule type="cellIs" dxfId="1880" priority="1958" operator="equal">
      <formula>"X"</formula>
    </cfRule>
    <cfRule type="cellIs" dxfId="1879" priority="1959" operator="equal">
      <formula>"V"</formula>
    </cfRule>
  </conditionalFormatting>
  <conditionalFormatting sqref="AK535:AT535">
    <cfRule type="cellIs" dxfId="1878" priority="1954" operator="equal">
      <formula>"NS"</formula>
    </cfRule>
    <cfRule type="cellIs" dxfId="1877" priority="1955" operator="equal">
      <formula>"NA"</formula>
    </cfRule>
    <cfRule type="cellIs" dxfId="1876" priority="1956" operator="equal">
      <formula>"X"</formula>
    </cfRule>
    <cfRule type="cellIs" dxfId="1875" priority="1957" operator="equal">
      <formula>"V"</formula>
    </cfRule>
  </conditionalFormatting>
  <conditionalFormatting sqref="AK535:AT535">
    <cfRule type="cellIs" dxfId="1874" priority="1951" operator="equal">
      <formula>"A"</formula>
    </cfRule>
    <cfRule type="cellIs" dxfId="1873" priority="1952" operator="equal">
      <formula>"R"</formula>
    </cfRule>
    <cfRule type="cellIs" dxfId="1872" priority="1953" operator="equal">
      <formula>"L"</formula>
    </cfRule>
  </conditionalFormatting>
  <conditionalFormatting sqref="L536:Q536">
    <cfRule type="cellIs" dxfId="1871" priority="1967" operator="equal">
      <formula>"X"</formula>
    </cfRule>
    <cfRule type="cellIs" dxfId="1870" priority="1968" operator="equal">
      <formula>"V"</formula>
    </cfRule>
  </conditionalFormatting>
  <conditionalFormatting sqref="AK536:AT536">
    <cfRule type="cellIs" dxfId="1869" priority="1963" operator="equal">
      <formula>"NS"</formula>
    </cfRule>
    <cfRule type="cellIs" dxfId="1868" priority="1964" operator="equal">
      <formula>"NA"</formula>
    </cfRule>
    <cfRule type="cellIs" dxfId="1867" priority="1965" operator="equal">
      <formula>"X"</formula>
    </cfRule>
    <cfRule type="cellIs" dxfId="1866" priority="1966" operator="equal">
      <formula>"V"</formula>
    </cfRule>
  </conditionalFormatting>
  <conditionalFormatting sqref="AK536:AT536">
    <cfRule type="cellIs" dxfId="1865" priority="1960" operator="equal">
      <formula>"A"</formula>
    </cfRule>
    <cfRule type="cellIs" dxfId="1864" priority="1961" operator="equal">
      <formula>"R"</formula>
    </cfRule>
    <cfRule type="cellIs" dxfId="1863" priority="1962" operator="equal">
      <formula>"L"</formula>
    </cfRule>
  </conditionalFormatting>
  <conditionalFormatting sqref="L534:Q534">
    <cfRule type="cellIs" dxfId="1862" priority="1949" operator="equal">
      <formula>"X"</formula>
    </cfRule>
    <cfRule type="cellIs" dxfId="1861" priority="1950" operator="equal">
      <formula>"V"</formula>
    </cfRule>
  </conditionalFormatting>
  <conditionalFormatting sqref="AK534:AT534">
    <cfRule type="cellIs" dxfId="1860" priority="1945" operator="equal">
      <formula>"NS"</formula>
    </cfRule>
    <cfRule type="cellIs" dxfId="1859" priority="1946" operator="equal">
      <formula>"NA"</formula>
    </cfRule>
    <cfRule type="cellIs" dxfId="1858" priority="1947" operator="equal">
      <formula>"X"</formula>
    </cfRule>
    <cfRule type="cellIs" dxfId="1857" priority="1948" operator="equal">
      <formula>"V"</formula>
    </cfRule>
  </conditionalFormatting>
  <conditionalFormatting sqref="AK534:AT534">
    <cfRule type="cellIs" dxfId="1856" priority="1942" operator="equal">
      <formula>"A"</formula>
    </cfRule>
    <cfRule type="cellIs" dxfId="1855" priority="1943" operator="equal">
      <formula>"R"</formula>
    </cfRule>
    <cfRule type="cellIs" dxfId="1854" priority="1944" operator="equal">
      <formula>"L"</formula>
    </cfRule>
  </conditionalFormatting>
  <conditionalFormatting sqref="L537:Q537">
    <cfRule type="cellIs" dxfId="1853" priority="1940" operator="equal">
      <formula>"X"</formula>
    </cfRule>
    <cfRule type="cellIs" dxfId="1852" priority="1941" operator="equal">
      <formula>"V"</formula>
    </cfRule>
  </conditionalFormatting>
  <conditionalFormatting sqref="AK537:AT537">
    <cfRule type="cellIs" dxfId="1851" priority="1936" operator="equal">
      <formula>"NS"</formula>
    </cfRule>
    <cfRule type="cellIs" dxfId="1850" priority="1937" operator="equal">
      <formula>"NA"</formula>
    </cfRule>
    <cfRule type="cellIs" dxfId="1849" priority="1938" operator="equal">
      <formula>"X"</formula>
    </cfRule>
    <cfRule type="cellIs" dxfId="1848" priority="1939" operator="equal">
      <formula>"V"</formula>
    </cfRule>
  </conditionalFormatting>
  <conditionalFormatting sqref="AK537:AT537">
    <cfRule type="cellIs" dxfId="1847" priority="1933" operator="equal">
      <formula>"A"</formula>
    </cfRule>
    <cfRule type="cellIs" dxfId="1846" priority="1934" operator="equal">
      <formula>"R"</formula>
    </cfRule>
    <cfRule type="cellIs" dxfId="1845" priority="1935" operator="equal">
      <formula>"L"</formula>
    </cfRule>
  </conditionalFormatting>
  <conditionalFormatting sqref="L74:Q74">
    <cfRule type="cellIs" dxfId="1844" priority="1931" operator="equal">
      <formula>"X"</formula>
    </cfRule>
    <cfRule type="cellIs" dxfId="1843" priority="1932" operator="equal">
      <formula>"V"</formula>
    </cfRule>
  </conditionalFormatting>
  <conditionalFormatting sqref="AK74:AT74">
    <cfRule type="cellIs" dxfId="1842" priority="1927" operator="equal">
      <formula>"NS"</formula>
    </cfRule>
    <cfRule type="cellIs" dxfId="1841" priority="1928" operator="equal">
      <formula>"NA"</formula>
    </cfRule>
    <cfRule type="cellIs" dxfId="1840" priority="1929" operator="equal">
      <formula>"X"</formula>
    </cfRule>
    <cfRule type="cellIs" dxfId="1839" priority="1930" operator="equal">
      <formula>"V"</formula>
    </cfRule>
  </conditionalFormatting>
  <conditionalFormatting sqref="AK74:AT74">
    <cfRule type="cellIs" dxfId="1838" priority="1924" operator="equal">
      <formula>"A"</formula>
    </cfRule>
    <cfRule type="cellIs" dxfId="1837" priority="1925" operator="equal">
      <formula>"R"</formula>
    </cfRule>
    <cfRule type="cellIs" dxfId="1836" priority="1926" operator="equal">
      <formula>"L"</formula>
    </cfRule>
  </conditionalFormatting>
  <conditionalFormatting sqref="L69:Q69">
    <cfRule type="cellIs" dxfId="1835" priority="1922" operator="equal">
      <formula>"X"</formula>
    </cfRule>
    <cfRule type="cellIs" dxfId="1834" priority="1923" operator="equal">
      <formula>"V"</formula>
    </cfRule>
  </conditionalFormatting>
  <conditionalFormatting sqref="AK69:AT69">
    <cfRule type="cellIs" dxfId="1833" priority="1918" operator="equal">
      <formula>"NS"</formula>
    </cfRule>
    <cfRule type="cellIs" dxfId="1832" priority="1919" operator="equal">
      <formula>"NA"</formula>
    </cfRule>
    <cfRule type="cellIs" dxfId="1831" priority="1920" operator="equal">
      <formula>"X"</formula>
    </cfRule>
    <cfRule type="cellIs" dxfId="1830" priority="1921" operator="equal">
      <formula>"V"</formula>
    </cfRule>
  </conditionalFormatting>
  <conditionalFormatting sqref="AK69:AT69">
    <cfRule type="cellIs" dxfId="1829" priority="1915" operator="equal">
      <formula>"A"</formula>
    </cfRule>
    <cfRule type="cellIs" dxfId="1828" priority="1916" operator="equal">
      <formula>"R"</formula>
    </cfRule>
    <cfRule type="cellIs" dxfId="1827" priority="1917" operator="equal">
      <formula>"L"</formula>
    </cfRule>
  </conditionalFormatting>
  <conditionalFormatting sqref="L68:Q68">
    <cfRule type="cellIs" dxfId="1826" priority="1913" operator="equal">
      <formula>"X"</formula>
    </cfRule>
    <cfRule type="cellIs" dxfId="1825" priority="1914" operator="equal">
      <formula>"V"</formula>
    </cfRule>
  </conditionalFormatting>
  <conditionalFormatting sqref="AK68:AT68">
    <cfRule type="cellIs" dxfId="1824" priority="1909" operator="equal">
      <formula>"NS"</formula>
    </cfRule>
    <cfRule type="cellIs" dxfId="1823" priority="1910" operator="equal">
      <formula>"NA"</formula>
    </cfRule>
    <cfRule type="cellIs" dxfId="1822" priority="1911" operator="equal">
      <formula>"X"</formula>
    </cfRule>
    <cfRule type="cellIs" dxfId="1821" priority="1912" operator="equal">
      <formula>"V"</formula>
    </cfRule>
  </conditionalFormatting>
  <conditionalFormatting sqref="AK68:AT68">
    <cfRule type="cellIs" dxfId="1820" priority="1906" operator="equal">
      <formula>"A"</formula>
    </cfRule>
    <cfRule type="cellIs" dxfId="1819" priority="1907" operator="equal">
      <formula>"R"</formula>
    </cfRule>
    <cfRule type="cellIs" dxfId="1818" priority="1908" operator="equal">
      <formula>"L"</formula>
    </cfRule>
  </conditionalFormatting>
  <conditionalFormatting sqref="L67:Q67">
    <cfRule type="cellIs" dxfId="1817" priority="1904" operator="equal">
      <formula>"X"</formula>
    </cfRule>
    <cfRule type="cellIs" dxfId="1816" priority="1905" operator="equal">
      <formula>"V"</formula>
    </cfRule>
  </conditionalFormatting>
  <conditionalFormatting sqref="AK67:AT67">
    <cfRule type="cellIs" dxfId="1815" priority="1900" operator="equal">
      <formula>"NS"</formula>
    </cfRule>
    <cfRule type="cellIs" dxfId="1814" priority="1901" operator="equal">
      <formula>"NA"</formula>
    </cfRule>
    <cfRule type="cellIs" dxfId="1813" priority="1902" operator="equal">
      <formula>"X"</formula>
    </cfRule>
    <cfRule type="cellIs" dxfId="1812" priority="1903" operator="equal">
      <formula>"V"</formula>
    </cfRule>
  </conditionalFormatting>
  <conditionalFormatting sqref="AK67:AT67">
    <cfRule type="cellIs" dxfId="1811" priority="1897" operator="equal">
      <formula>"A"</formula>
    </cfRule>
    <cfRule type="cellIs" dxfId="1810" priority="1898" operator="equal">
      <formula>"R"</formula>
    </cfRule>
    <cfRule type="cellIs" dxfId="1809" priority="1899" operator="equal">
      <formula>"L"</formula>
    </cfRule>
  </conditionalFormatting>
  <conditionalFormatting sqref="L658:Q658">
    <cfRule type="cellIs" dxfId="1808" priority="1830" operator="equal">
      <formula>"X"</formula>
    </cfRule>
    <cfRule type="cellIs" dxfId="1807" priority="1831" operator="equal">
      <formula>"V"</formula>
    </cfRule>
  </conditionalFormatting>
  <conditionalFormatting sqref="AK658:AT658">
    <cfRule type="cellIs" dxfId="1806" priority="1826" operator="equal">
      <formula>"NS"</formula>
    </cfRule>
    <cfRule type="cellIs" dxfId="1805" priority="1827" operator="equal">
      <formula>"NA"</formula>
    </cfRule>
    <cfRule type="cellIs" dxfId="1804" priority="1828" operator="equal">
      <formula>"X"</formula>
    </cfRule>
    <cfRule type="cellIs" dxfId="1803" priority="1829" operator="equal">
      <formula>"V"</formula>
    </cfRule>
  </conditionalFormatting>
  <conditionalFormatting sqref="AK658:AT658">
    <cfRule type="cellIs" dxfId="1802" priority="1823" operator="equal">
      <formula>"A"</formula>
    </cfRule>
    <cfRule type="cellIs" dxfId="1801" priority="1824" operator="equal">
      <formula>"R"</formula>
    </cfRule>
    <cfRule type="cellIs" dxfId="1800" priority="1825" operator="equal">
      <formula>"L"</formula>
    </cfRule>
  </conditionalFormatting>
  <conditionalFormatting sqref="L71:Q71">
    <cfRule type="cellIs" dxfId="1799" priority="1895" operator="equal">
      <formula>"X"</formula>
    </cfRule>
    <cfRule type="cellIs" dxfId="1798" priority="1896" operator="equal">
      <formula>"V"</formula>
    </cfRule>
  </conditionalFormatting>
  <conditionalFormatting sqref="AK71:AT71">
    <cfRule type="cellIs" dxfId="1797" priority="1891" operator="equal">
      <formula>"NS"</formula>
    </cfRule>
    <cfRule type="cellIs" dxfId="1796" priority="1892" operator="equal">
      <formula>"NA"</formula>
    </cfRule>
    <cfRule type="cellIs" dxfId="1795" priority="1893" operator="equal">
      <formula>"X"</formula>
    </cfRule>
    <cfRule type="cellIs" dxfId="1794" priority="1894" operator="equal">
      <formula>"V"</formula>
    </cfRule>
  </conditionalFormatting>
  <conditionalFormatting sqref="AK71:AT71">
    <cfRule type="cellIs" dxfId="1793" priority="1888" operator="equal">
      <formula>"A"</formula>
    </cfRule>
    <cfRule type="cellIs" dxfId="1792" priority="1889" operator="equal">
      <formula>"R"</formula>
    </cfRule>
    <cfRule type="cellIs" dxfId="1791" priority="1890" operator="equal">
      <formula>"L"</formula>
    </cfRule>
  </conditionalFormatting>
  <conditionalFormatting sqref="L668:Q668">
    <cfRule type="cellIs" dxfId="1790" priority="1803" operator="equal">
      <formula>"X"</formula>
    </cfRule>
    <cfRule type="cellIs" dxfId="1789" priority="1804" operator="equal">
      <formula>"V"</formula>
    </cfRule>
  </conditionalFormatting>
  <conditionalFormatting sqref="AK668:AT668">
    <cfRule type="cellIs" dxfId="1788" priority="1799" operator="equal">
      <formula>"NS"</formula>
    </cfRule>
    <cfRule type="cellIs" dxfId="1787" priority="1800" operator="equal">
      <formula>"NA"</formula>
    </cfRule>
    <cfRule type="cellIs" dxfId="1786" priority="1801" operator="equal">
      <formula>"X"</formula>
    </cfRule>
    <cfRule type="cellIs" dxfId="1785" priority="1802" operator="equal">
      <formula>"V"</formula>
    </cfRule>
  </conditionalFormatting>
  <conditionalFormatting sqref="AK668:AT668">
    <cfRule type="cellIs" dxfId="1784" priority="1796" operator="equal">
      <formula>"A"</formula>
    </cfRule>
    <cfRule type="cellIs" dxfId="1783" priority="1797" operator="equal">
      <formula>"R"</formula>
    </cfRule>
    <cfRule type="cellIs" dxfId="1782" priority="1798" operator="equal">
      <formula>"L"</formula>
    </cfRule>
  </conditionalFormatting>
  <conditionalFormatting sqref="L70:Q70">
    <cfRule type="cellIs" dxfId="1781" priority="1886" operator="equal">
      <formula>"X"</formula>
    </cfRule>
    <cfRule type="cellIs" dxfId="1780" priority="1887" operator="equal">
      <formula>"V"</formula>
    </cfRule>
  </conditionalFormatting>
  <conditionalFormatting sqref="AK70:AT70">
    <cfRule type="cellIs" dxfId="1779" priority="1882" operator="equal">
      <formula>"NS"</formula>
    </cfRule>
    <cfRule type="cellIs" dxfId="1778" priority="1883" operator="equal">
      <formula>"NA"</formula>
    </cfRule>
    <cfRule type="cellIs" dxfId="1777" priority="1884" operator="equal">
      <formula>"X"</formula>
    </cfRule>
    <cfRule type="cellIs" dxfId="1776" priority="1885" operator="equal">
      <formula>"V"</formula>
    </cfRule>
  </conditionalFormatting>
  <conditionalFormatting sqref="AK70:AT70">
    <cfRule type="cellIs" dxfId="1775" priority="1879" operator="equal">
      <formula>"A"</formula>
    </cfRule>
    <cfRule type="cellIs" dxfId="1774" priority="1880" operator="equal">
      <formula>"R"</formula>
    </cfRule>
    <cfRule type="cellIs" dxfId="1773" priority="1881" operator="equal">
      <formula>"L"</formula>
    </cfRule>
  </conditionalFormatting>
  <conditionalFormatting sqref="L72:Q72">
    <cfRule type="cellIs" dxfId="1772" priority="1877" operator="equal">
      <formula>"X"</formula>
    </cfRule>
    <cfRule type="cellIs" dxfId="1771" priority="1878" operator="equal">
      <formula>"V"</formula>
    </cfRule>
  </conditionalFormatting>
  <conditionalFormatting sqref="AK72:AT72">
    <cfRule type="cellIs" dxfId="1770" priority="1873" operator="equal">
      <formula>"NS"</formula>
    </cfRule>
    <cfRule type="cellIs" dxfId="1769" priority="1874" operator="equal">
      <formula>"NA"</formula>
    </cfRule>
    <cfRule type="cellIs" dxfId="1768" priority="1875" operator="equal">
      <formula>"X"</formula>
    </cfRule>
    <cfRule type="cellIs" dxfId="1767" priority="1876" operator="equal">
      <formula>"V"</formula>
    </cfRule>
  </conditionalFormatting>
  <conditionalFormatting sqref="AK72:AT72">
    <cfRule type="cellIs" dxfId="1766" priority="1870" operator="equal">
      <formula>"A"</formula>
    </cfRule>
    <cfRule type="cellIs" dxfId="1765" priority="1871" operator="equal">
      <formula>"R"</formula>
    </cfRule>
    <cfRule type="cellIs" dxfId="1764" priority="1872" operator="equal">
      <formula>"L"</formula>
    </cfRule>
  </conditionalFormatting>
  <conditionalFormatting sqref="L73:Q73">
    <cfRule type="cellIs" dxfId="1763" priority="1868" operator="equal">
      <formula>"X"</formula>
    </cfRule>
    <cfRule type="cellIs" dxfId="1762" priority="1869" operator="equal">
      <formula>"V"</formula>
    </cfRule>
  </conditionalFormatting>
  <conditionalFormatting sqref="AK73:AT73">
    <cfRule type="cellIs" dxfId="1761" priority="1864" operator="equal">
      <formula>"NS"</formula>
    </cfRule>
    <cfRule type="cellIs" dxfId="1760" priority="1865" operator="equal">
      <formula>"NA"</formula>
    </cfRule>
    <cfRule type="cellIs" dxfId="1759" priority="1866" operator="equal">
      <formula>"X"</formula>
    </cfRule>
    <cfRule type="cellIs" dxfId="1758" priority="1867" operator="equal">
      <formula>"V"</formula>
    </cfRule>
  </conditionalFormatting>
  <conditionalFormatting sqref="AK73:AT73">
    <cfRule type="cellIs" dxfId="1757" priority="1861" operator="equal">
      <formula>"A"</formula>
    </cfRule>
    <cfRule type="cellIs" dxfId="1756" priority="1862" operator="equal">
      <formula>"R"</formula>
    </cfRule>
    <cfRule type="cellIs" dxfId="1755" priority="1863" operator="equal">
      <formula>"L"</formula>
    </cfRule>
  </conditionalFormatting>
  <conditionalFormatting sqref="L555:Q555">
    <cfRule type="cellIs" dxfId="1754" priority="1859" operator="equal">
      <formula>"X"</formula>
    </cfRule>
    <cfRule type="cellIs" dxfId="1753" priority="1860" operator="equal">
      <formula>"V"</formula>
    </cfRule>
  </conditionalFormatting>
  <conditionalFormatting sqref="AK555:AT555">
    <cfRule type="cellIs" dxfId="1752" priority="1855" operator="equal">
      <formula>"NS"</formula>
    </cfRule>
    <cfRule type="cellIs" dxfId="1751" priority="1856" operator="equal">
      <formula>"NA"</formula>
    </cfRule>
    <cfRule type="cellIs" dxfId="1750" priority="1857" operator="equal">
      <formula>"X"</formula>
    </cfRule>
    <cfRule type="cellIs" dxfId="1749" priority="1858" operator="equal">
      <formula>"V"</formula>
    </cfRule>
  </conditionalFormatting>
  <conditionalFormatting sqref="AK555:AT555">
    <cfRule type="cellIs" dxfId="1748" priority="1852" operator="equal">
      <formula>"A"</formula>
    </cfRule>
    <cfRule type="cellIs" dxfId="1747" priority="1853" operator="equal">
      <formula>"R"</formula>
    </cfRule>
    <cfRule type="cellIs" dxfId="1746" priority="1854" operator="equal">
      <formula>"L"</formula>
    </cfRule>
  </conditionalFormatting>
  <conditionalFormatting sqref="L667:Q667">
    <cfRule type="cellIs" dxfId="1745" priority="1794" operator="equal">
      <formula>"X"</formula>
    </cfRule>
    <cfRule type="cellIs" dxfId="1744" priority="1795" operator="equal">
      <formula>"V"</formula>
    </cfRule>
  </conditionalFormatting>
  <conditionalFormatting sqref="AK667:AT667">
    <cfRule type="cellIs" dxfId="1743" priority="1790" operator="equal">
      <formula>"NS"</formula>
    </cfRule>
    <cfRule type="cellIs" dxfId="1742" priority="1791" operator="equal">
      <formula>"NA"</formula>
    </cfRule>
    <cfRule type="cellIs" dxfId="1741" priority="1792" operator="equal">
      <formula>"X"</formula>
    </cfRule>
    <cfRule type="cellIs" dxfId="1740" priority="1793" operator="equal">
      <formula>"V"</formula>
    </cfRule>
  </conditionalFormatting>
  <conditionalFormatting sqref="AK667:AT667">
    <cfRule type="cellIs" dxfId="1739" priority="1787" operator="equal">
      <formula>"A"</formula>
    </cfRule>
    <cfRule type="cellIs" dxfId="1738" priority="1788" operator="equal">
      <formula>"R"</formula>
    </cfRule>
    <cfRule type="cellIs" dxfId="1737" priority="1789" operator="equal">
      <formula>"L"</formula>
    </cfRule>
  </conditionalFormatting>
  <conditionalFormatting sqref="L666:Q666">
    <cfRule type="cellIs" dxfId="1736" priority="1785" operator="equal">
      <formula>"X"</formula>
    </cfRule>
    <cfRule type="cellIs" dxfId="1735" priority="1786" operator="equal">
      <formula>"V"</formula>
    </cfRule>
  </conditionalFormatting>
  <conditionalFormatting sqref="AK657:AT657">
    <cfRule type="cellIs" dxfId="1734" priority="1846" operator="equal">
      <formula>"NS"</formula>
    </cfRule>
    <cfRule type="cellIs" dxfId="1733" priority="1847" operator="equal">
      <formula>"NA"</formula>
    </cfRule>
    <cfRule type="cellIs" dxfId="1732" priority="1848" operator="equal">
      <formula>"X"</formula>
    </cfRule>
    <cfRule type="cellIs" dxfId="1731" priority="1849" operator="equal">
      <formula>"V"</formula>
    </cfRule>
  </conditionalFormatting>
  <conditionalFormatting sqref="AK657:AT657">
    <cfRule type="cellIs" dxfId="1730" priority="1843" operator="equal">
      <formula>"A"</formula>
    </cfRule>
    <cfRule type="cellIs" dxfId="1729" priority="1844" operator="equal">
      <formula>"R"</formula>
    </cfRule>
    <cfRule type="cellIs" dxfId="1728" priority="1845" operator="equal">
      <formula>"L"</formula>
    </cfRule>
  </conditionalFormatting>
  <conditionalFormatting sqref="L673:Q673">
    <cfRule type="cellIs" dxfId="1727" priority="1776" operator="equal">
      <formula>"X"</formula>
    </cfRule>
    <cfRule type="cellIs" dxfId="1726" priority="1777" operator="equal">
      <formula>"V"</formula>
    </cfRule>
  </conditionalFormatting>
  <conditionalFormatting sqref="AK666:AT666">
    <cfRule type="cellIs" dxfId="1725" priority="1781" operator="equal">
      <formula>"NS"</formula>
    </cfRule>
    <cfRule type="cellIs" dxfId="1724" priority="1782" operator="equal">
      <formula>"NA"</formula>
    </cfRule>
    <cfRule type="cellIs" dxfId="1723" priority="1783" operator="equal">
      <formula>"X"</formula>
    </cfRule>
    <cfRule type="cellIs" dxfId="1722" priority="1784" operator="equal">
      <formula>"V"</formula>
    </cfRule>
  </conditionalFormatting>
  <conditionalFormatting sqref="AK666:AT666">
    <cfRule type="cellIs" dxfId="1721" priority="1778" operator="equal">
      <formula>"A"</formula>
    </cfRule>
    <cfRule type="cellIs" dxfId="1720" priority="1779" operator="equal">
      <formula>"R"</formula>
    </cfRule>
    <cfRule type="cellIs" dxfId="1719" priority="1780" operator="equal">
      <formula>"L"</formula>
    </cfRule>
  </conditionalFormatting>
  <conditionalFormatting sqref="L656:Q656">
    <cfRule type="cellIs" dxfId="1718" priority="1841" operator="equal">
      <formula>"X"</formula>
    </cfRule>
    <cfRule type="cellIs" dxfId="1717" priority="1842" operator="equal">
      <formula>"V"</formula>
    </cfRule>
  </conditionalFormatting>
  <conditionalFormatting sqref="AK656:AT656">
    <cfRule type="cellIs" dxfId="1716" priority="1837" operator="equal">
      <formula>"NS"</formula>
    </cfRule>
    <cfRule type="cellIs" dxfId="1715" priority="1838" operator="equal">
      <formula>"NA"</formula>
    </cfRule>
    <cfRule type="cellIs" dxfId="1714" priority="1839" operator="equal">
      <formula>"X"</formula>
    </cfRule>
    <cfRule type="cellIs" dxfId="1713" priority="1840" operator="equal">
      <formula>"V"</formula>
    </cfRule>
  </conditionalFormatting>
  <conditionalFormatting sqref="AK656:AT656">
    <cfRule type="cellIs" dxfId="1712" priority="1834" operator="equal">
      <formula>"A"</formula>
    </cfRule>
    <cfRule type="cellIs" dxfId="1711" priority="1835" operator="equal">
      <formula>"R"</formula>
    </cfRule>
    <cfRule type="cellIs" dxfId="1710" priority="1836" operator="equal">
      <formula>"L"</formula>
    </cfRule>
  </conditionalFormatting>
  <conditionalFormatting sqref="L657:Q657">
    <cfRule type="cellIs" dxfId="1709" priority="1832" operator="equal">
      <formula>"X"</formula>
    </cfRule>
    <cfRule type="cellIs" dxfId="1708" priority="1833" operator="equal">
      <formula>"V"</formula>
    </cfRule>
  </conditionalFormatting>
  <conditionalFormatting sqref="AK673:AT673">
    <cfRule type="cellIs" dxfId="1707" priority="1772" operator="equal">
      <formula>"NS"</formula>
    </cfRule>
    <cfRule type="cellIs" dxfId="1706" priority="1773" operator="equal">
      <formula>"NA"</formula>
    </cfRule>
    <cfRule type="cellIs" dxfId="1705" priority="1774" operator="equal">
      <formula>"X"</formula>
    </cfRule>
    <cfRule type="cellIs" dxfId="1704" priority="1775" operator="equal">
      <formula>"V"</formula>
    </cfRule>
  </conditionalFormatting>
  <conditionalFormatting sqref="AK673:AT673">
    <cfRule type="cellIs" dxfId="1703" priority="1769" operator="equal">
      <formula>"A"</formula>
    </cfRule>
    <cfRule type="cellIs" dxfId="1702" priority="1770" operator="equal">
      <formula>"R"</formula>
    </cfRule>
    <cfRule type="cellIs" dxfId="1701" priority="1771" operator="equal">
      <formula>"L"</formula>
    </cfRule>
  </conditionalFormatting>
  <conditionalFormatting sqref="L672:Q672">
    <cfRule type="cellIs" dxfId="1700" priority="1767" operator="equal">
      <formula>"X"</formula>
    </cfRule>
    <cfRule type="cellIs" dxfId="1699" priority="1768" operator="equal">
      <formula>"V"</formula>
    </cfRule>
  </conditionalFormatting>
  <conditionalFormatting sqref="AK672:AT672">
    <cfRule type="cellIs" dxfId="1698" priority="1763" operator="equal">
      <formula>"NS"</formula>
    </cfRule>
    <cfRule type="cellIs" dxfId="1697" priority="1764" operator="equal">
      <formula>"NA"</formula>
    </cfRule>
    <cfRule type="cellIs" dxfId="1696" priority="1765" operator="equal">
      <formula>"X"</formula>
    </cfRule>
    <cfRule type="cellIs" dxfId="1695" priority="1766" operator="equal">
      <formula>"V"</formula>
    </cfRule>
  </conditionalFormatting>
  <conditionalFormatting sqref="AK672:AT672">
    <cfRule type="cellIs" dxfId="1694" priority="1760" operator="equal">
      <formula>"A"</formula>
    </cfRule>
    <cfRule type="cellIs" dxfId="1693" priority="1761" operator="equal">
      <formula>"R"</formula>
    </cfRule>
    <cfRule type="cellIs" dxfId="1692" priority="1762" operator="equal">
      <formula>"L"</formula>
    </cfRule>
  </conditionalFormatting>
  <conditionalFormatting sqref="L671:Q671">
    <cfRule type="cellIs" dxfId="1691" priority="1758" operator="equal">
      <formula>"X"</formula>
    </cfRule>
    <cfRule type="cellIs" dxfId="1690" priority="1759" operator="equal">
      <formula>"V"</formula>
    </cfRule>
  </conditionalFormatting>
  <conditionalFormatting sqref="L670:Q670">
    <cfRule type="cellIs" dxfId="1689" priority="1749" operator="equal">
      <formula>"X"</formula>
    </cfRule>
    <cfRule type="cellIs" dxfId="1688" priority="1750" operator="equal">
      <formula>"V"</formula>
    </cfRule>
  </conditionalFormatting>
  <conditionalFormatting sqref="AK671:AT671">
    <cfRule type="cellIs" dxfId="1687" priority="1754" operator="equal">
      <formula>"NS"</formula>
    </cfRule>
    <cfRule type="cellIs" dxfId="1686" priority="1755" operator="equal">
      <formula>"NA"</formula>
    </cfRule>
    <cfRule type="cellIs" dxfId="1685" priority="1756" operator="equal">
      <formula>"X"</formula>
    </cfRule>
    <cfRule type="cellIs" dxfId="1684" priority="1757" operator="equal">
      <formula>"V"</formula>
    </cfRule>
  </conditionalFormatting>
  <conditionalFormatting sqref="AK671:AT671">
    <cfRule type="cellIs" dxfId="1683" priority="1751" operator="equal">
      <formula>"A"</formula>
    </cfRule>
    <cfRule type="cellIs" dxfId="1682" priority="1752" operator="equal">
      <formula>"R"</formula>
    </cfRule>
    <cfRule type="cellIs" dxfId="1681" priority="1753" operator="equal">
      <formula>"L"</formula>
    </cfRule>
  </conditionalFormatting>
  <conditionalFormatting sqref="AK670:AT670">
    <cfRule type="cellIs" dxfId="1680" priority="1745" operator="equal">
      <formula>"NS"</formula>
    </cfRule>
    <cfRule type="cellIs" dxfId="1679" priority="1746" operator="equal">
      <formula>"NA"</formula>
    </cfRule>
    <cfRule type="cellIs" dxfId="1678" priority="1747" operator="equal">
      <formula>"X"</formula>
    </cfRule>
    <cfRule type="cellIs" dxfId="1677" priority="1748" operator="equal">
      <formula>"V"</formula>
    </cfRule>
  </conditionalFormatting>
  <conditionalFormatting sqref="AK670:AT670">
    <cfRule type="cellIs" dxfId="1676" priority="1742" operator="equal">
      <formula>"A"</formula>
    </cfRule>
    <cfRule type="cellIs" dxfId="1675" priority="1743" operator="equal">
      <formula>"R"</formula>
    </cfRule>
    <cfRule type="cellIs" dxfId="1674" priority="1744" operator="equal">
      <formula>"L"</formula>
    </cfRule>
  </conditionalFormatting>
  <conditionalFormatting sqref="L680:Q680">
    <cfRule type="cellIs" dxfId="1673" priority="1740" operator="equal">
      <formula>"X"</formula>
    </cfRule>
    <cfRule type="cellIs" dxfId="1672" priority="1741" operator="equal">
      <formula>"V"</formula>
    </cfRule>
  </conditionalFormatting>
  <conditionalFormatting sqref="L775:Q775">
    <cfRule type="cellIs" dxfId="1671" priority="1731" operator="equal">
      <formula>"X"</formula>
    </cfRule>
    <cfRule type="cellIs" dxfId="1670" priority="1732" operator="equal">
      <formula>"V"</formula>
    </cfRule>
  </conditionalFormatting>
  <conditionalFormatting sqref="AK680:AT680">
    <cfRule type="cellIs" dxfId="1669" priority="1736" operator="equal">
      <formula>"NS"</formula>
    </cfRule>
    <cfRule type="cellIs" dxfId="1668" priority="1737" operator="equal">
      <formula>"NA"</formula>
    </cfRule>
    <cfRule type="cellIs" dxfId="1667" priority="1738" operator="equal">
      <formula>"X"</formula>
    </cfRule>
    <cfRule type="cellIs" dxfId="1666" priority="1739" operator="equal">
      <formula>"V"</formula>
    </cfRule>
  </conditionalFormatting>
  <conditionalFormatting sqref="AK680:AT680">
    <cfRule type="cellIs" dxfId="1665" priority="1733" operator="equal">
      <formula>"A"</formula>
    </cfRule>
    <cfRule type="cellIs" dxfId="1664" priority="1734" operator="equal">
      <formula>"R"</formula>
    </cfRule>
    <cfRule type="cellIs" dxfId="1663" priority="1735" operator="equal">
      <formula>"L"</formula>
    </cfRule>
  </conditionalFormatting>
  <conditionalFormatting sqref="AK775:AT775">
    <cfRule type="cellIs" dxfId="1662" priority="1727" operator="equal">
      <formula>"NS"</formula>
    </cfRule>
    <cfRule type="cellIs" dxfId="1661" priority="1728" operator="equal">
      <formula>"NA"</formula>
    </cfRule>
    <cfRule type="cellIs" dxfId="1660" priority="1729" operator="equal">
      <formula>"X"</formula>
    </cfRule>
    <cfRule type="cellIs" dxfId="1659" priority="1730" operator="equal">
      <formula>"V"</formula>
    </cfRule>
  </conditionalFormatting>
  <conditionalFormatting sqref="AK775:AT775">
    <cfRule type="cellIs" dxfId="1658" priority="1724" operator="equal">
      <formula>"A"</formula>
    </cfRule>
    <cfRule type="cellIs" dxfId="1657" priority="1725" operator="equal">
      <formula>"R"</formula>
    </cfRule>
    <cfRule type="cellIs" dxfId="1656" priority="1726" operator="equal">
      <formula>"L"</formula>
    </cfRule>
  </conditionalFormatting>
  <conditionalFormatting sqref="L784:Q784">
    <cfRule type="cellIs" dxfId="1655" priority="1715" operator="equal">
      <formula>"X"</formula>
    </cfRule>
    <cfRule type="cellIs" dxfId="1654" priority="1716" operator="equal">
      <formula>"V"</formula>
    </cfRule>
  </conditionalFormatting>
  <conditionalFormatting sqref="AK784:AT784">
    <cfRule type="cellIs" dxfId="1653" priority="1720" operator="equal">
      <formula>"NS"</formula>
    </cfRule>
    <cfRule type="cellIs" dxfId="1652" priority="1721" operator="equal">
      <formula>"NA"</formula>
    </cfRule>
    <cfRule type="cellIs" dxfId="1651" priority="1722" operator="equal">
      <formula>"X"</formula>
    </cfRule>
    <cfRule type="cellIs" dxfId="1650" priority="1723" operator="equal">
      <formula>"V"</formula>
    </cfRule>
  </conditionalFormatting>
  <conditionalFormatting sqref="AK784:AT784">
    <cfRule type="cellIs" dxfId="1649" priority="1717" operator="equal">
      <formula>"A"</formula>
    </cfRule>
    <cfRule type="cellIs" dxfId="1648" priority="1718" operator="equal">
      <formula>"R"</formula>
    </cfRule>
    <cfRule type="cellIs" dxfId="1647" priority="1719" operator="equal">
      <formula>"L"</formula>
    </cfRule>
  </conditionalFormatting>
  <conditionalFormatting sqref="L808:Q808">
    <cfRule type="cellIs" dxfId="1646" priority="1713" operator="equal">
      <formula>"X"</formula>
    </cfRule>
    <cfRule type="cellIs" dxfId="1645" priority="1714" operator="equal">
      <formula>"V"</formula>
    </cfRule>
  </conditionalFormatting>
  <conditionalFormatting sqref="AK808:AT808">
    <cfRule type="cellIs" dxfId="1644" priority="1709" operator="equal">
      <formula>"NS"</formula>
    </cfRule>
    <cfRule type="cellIs" dxfId="1643" priority="1710" operator="equal">
      <formula>"NA"</formula>
    </cfRule>
    <cfRule type="cellIs" dxfId="1642" priority="1711" operator="equal">
      <formula>"X"</formula>
    </cfRule>
    <cfRule type="cellIs" dxfId="1641" priority="1712" operator="equal">
      <formula>"V"</formula>
    </cfRule>
  </conditionalFormatting>
  <conditionalFormatting sqref="AK808:AT808">
    <cfRule type="cellIs" dxfId="1640" priority="1706" operator="equal">
      <formula>"A"</formula>
    </cfRule>
    <cfRule type="cellIs" dxfId="1639" priority="1707" operator="equal">
      <formula>"R"</formula>
    </cfRule>
    <cfRule type="cellIs" dxfId="1638" priority="1708" operator="equal">
      <formula>"L"</formula>
    </cfRule>
  </conditionalFormatting>
  <conditionalFormatting sqref="AK828:AT828">
    <cfRule type="cellIs" dxfId="1637" priority="1702" operator="equal">
      <formula>"NS"</formula>
    </cfRule>
    <cfRule type="cellIs" dxfId="1636" priority="1703" operator="equal">
      <formula>"NA"</formula>
    </cfRule>
    <cfRule type="cellIs" dxfId="1635" priority="1704" operator="equal">
      <formula>"X"</formula>
    </cfRule>
    <cfRule type="cellIs" dxfId="1634" priority="1705" operator="equal">
      <formula>"V"</formula>
    </cfRule>
  </conditionalFormatting>
  <conditionalFormatting sqref="AK828:AT828">
    <cfRule type="cellIs" dxfId="1633" priority="1699" operator="equal">
      <formula>"A"</formula>
    </cfRule>
    <cfRule type="cellIs" dxfId="1632" priority="1700" operator="equal">
      <formula>"R"</formula>
    </cfRule>
    <cfRule type="cellIs" dxfId="1631" priority="1701" operator="equal">
      <formula>"L"</formula>
    </cfRule>
  </conditionalFormatting>
  <conditionalFormatting sqref="L828:Q828">
    <cfRule type="cellIs" dxfId="1630" priority="1697" operator="equal">
      <formula>"X"</formula>
    </cfRule>
    <cfRule type="cellIs" dxfId="1629" priority="1698" operator="equal">
      <formula>"V"</formula>
    </cfRule>
  </conditionalFormatting>
  <conditionalFormatting sqref="L838:Q838">
    <cfRule type="cellIs" dxfId="1628" priority="1695" operator="equal">
      <formula>"X"</formula>
    </cfRule>
    <cfRule type="cellIs" dxfId="1627" priority="1696" operator="equal">
      <formula>"V"</formula>
    </cfRule>
  </conditionalFormatting>
  <conditionalFormatting sqref="AK838:AT838">
    <cfRule type="cellIs" dxfId="1626" priority="1691" operator="equal">
      <formula>"NS"</formula>
    </cfRule>
    <cfRule type="cellIs" dxfId="1625" priority="1692" operator="equal">
      <formula>"NA"</formula>
    </cfRule>
    <cfRule type="cellIs" dxfId="1624" priority="1693" operator="equal">
      <formula>"X"</formula>
    </cfRule>
    <cfRule type="cellIs" dxfId="1623" priority="1694" operator="equal">
      <formula>"V"</formula>
    </cfRule>
  </conditionalFormatting>
  <conditionalFormatting sqref="AK838:AT838">
    <cfRule type="cellIs" dxfId="1622" priority="1688" operator="equal">
      <formula>"A"</formula>
    </cfRule>
    <cfRule type="cellIs" dxfId="1621" priority="1689" operator="equal">
      <formula>"R"</formula>
    </cfRule>
    <cfRule type="cellIs" dxfId="1620" priority="1690" operator="equal">
      <formula>"L"</formula>
    </cfRule>
  </conditionalFormatting>
  <conditionalFormatting sqref="L840:Q840">
    <cfRule type="cellIs" dxfId="1619" priority="1686" operator="equal">
      <formula>"X"</formula>
    </cfRule>
    <cfRule type="cellIs" dxfId="1618" priority="1687" operator="equal">
      <formula>"V"</formula>
    </cfRule>
  </conditionalFormatting>
  <conditionalFormatting sqref="AK840:AT840">
    <cfRule type="cellIs" dxfId="1617" priority="1682" operator="equal">
      <formula>"NS"</formula>
    </cfRule>
    <cfRule type="cellIs" dxfId="1616" priority="1683" operator="equal">
      <formula>"NA"</formula>
    </cfRule>
    <cfRule type="cellIs" dxfId="1615" priority="1684" operator="equal">
      <formula>"X"</formula>
    </cfRule>
    <cfRule type="cellIs" dxfId="1614" priority="1685" operator="equal">
      <formula>"V"</formula>
    </cfRule>
  </conditionalFormatting>
  <conditionalFormatting sqref="AK840:AT840">
    <cfRule type="cellIs" dxfId="1613" priority="1679" operator="equal">
      <formula>"A"</formula>
    </cfRule>
    <cfRule type="cellIs" dxfId="1612" priority="1680" operator="equal">
      <formula>"R"</formula>
    </cfRule>
    <cfRule type="cellIs" dxfId="1611" priority="1681" operator="equal">
      <formula>"L"</formula>
    </cfRule>
  </conditionalFormatting>
  <conditionalFormatting sqref="L843:Q843">
    <cfRule type="cellIs" dxfId="1610" priority="1677" operator="equal">
      <formula>"X"</formula>
    </cfRule>
    <cfRule type="cellIs" dxfId="1609" priority="1678" operator="equal">
      <formula>"V"</formula>
    </cfRule>
  </conditionalFormatting>
  <conditionalFormatting sqref="AK843:AT843">
    <cfRule type="cellIs" dxfId="1608" priority="1673" operator="equal">
      <formula>"NS"</formula>
    </cfRule>
    <cfRule type="cellIs" dxfId="1607" priority="1674" operator="equal">
      <formula>"NA"</formula>
    </cfRule>
    <cfRule type="cellIs" dxfId="1606" priority="1675" operator="equal">
      <formula>"X"</formula>
    </cfRule>
    <cfRule type="cellIs" dxfId="1605" priority="1676" operator="equal">
      <formula>"V"</formula>
    </cfRule>
  </conditionalFormatting>
  <conditionalFormatting sqref="AK843:AT843">
    <cfRule type="cellIs" dxfId="1604" priority="1670" operator="equal">
      <formula>"A"</formula>
    </cfRule>
    <cfRule type="cellIs" dxfId="1603" priority="1671" operator="equal">
      <formula>"R"</formula>
    </cfRule>
    <cfRule type="cellIs" dxfId="1602" priority="1672" operator="equal">
      <formula>"L"</formula>
    </cfRule>
  </conditionalFormatting>
  <conditionalFormatting sqref="L846:Q846">
    <cfRule type="cellIs" dxfId="1601" priority="1668" operator="equal">
      <formula>"X"</formula>
    </cfRule>
    <cfRule type="cellIs" dxfId="1600" priority="1669" operator="equal">
      <formula>"V"</formula>
    </cfRule>
  </conditionalFormatting>
  <conditionalFormatting sqref="AK846:AT846">
    <cfRule type="cellIs" dxfId="1599" priority="1664" operator="equal">
      <formula>"NS"</formula>
    </cfRule>
    <cfRule type="cellIs" dxfId="1598" priority="1665" operator="equal">
      <formula>"NA"</formula>
    </cfRule>
    <cfRule type="cellIs" dxfId="1597" priority="1666" operator="equal">
      <formula>"X"</formula>
    </cfRule>
    <cfRule type="cellIs" dxfId="1596" priority="1667" operator="equal">
      <formula>"V"</formula>
    </cfRule>
  </conditionalFormatting>
  <conditionalFormatting sqref="AK846:AT846">
    <cfRule type="cellIs" dxfId="1595" priority="1661" operator="equal">
      <formula>"A"</formula>
    </cfRule>
    <cfRule type="cellIs" dxfId="1594" priority="1662" operator="equal">
      <formula>"R"</formula>
    </cfRule>
    <cfRule type="cellIs" dxfId="1593" priority="1663" operator="equal">
      <formula>"L"</formula>
    </cfRule>
  </conditionalFormatting>
  <conditionalFormatting sqref="AK861:AT861">
    <cfRule type="cellIs" dxfId="1592" priority="1648" operator="equal">
      <formula>"NS"</formula>
    </cfRule>
    <cfRule type="cellIs" dxfId="1591" priority="1649" operator="equal">
      <formula>"NA"</formula>
    </cfRule>
    <cfRule type="cellIs" dxfId="1590" priority="1650" operator="equal">
      <formula>"X"</formula>
    </cfRule>
    <cfRule type="cellIs" dxfId="1589" priority="1651" operator="equal">
      <formula>"V"</formula>
    </cfRule>
  </conditionalFormatting>
  <conditionalFormatting sqref="AK861:AT861">
    <cfRule type="cellIs" dxfId="1588" priority="1645" operator="equal">
      <formula>"A"</formula>
    </cfRule>
    <cfRule type="cellIs" dxfId="1587" priority="1646" operator="equal">
      <formula>"R"</formula>
    </cfRule>
    <cfRule type="cellIs" dxfId="1586" priority="1647" operator="equal">
      <formula>"L"</formula>
    </cfRule>
  </conditionalFormatting>
  <conditionalFormatting sqref="L861:Q861">
    <cfRule type="cellIs" dxfId="1585" priority="1643" operator="equal">
      <formula>"X"</formula>
    </cfRule>
    <cfRule type="cellIs" dxfId="1584" priority="1644" operator="equal">
      <formula>"V"</formula>
    </cfRule>
  </conditionalFormatting>
  <conditionalFormatting sqref="L864:Q864">
    <cfRule type="cellIs" dxfId="1583" priority="1641" operator="equal">
      <formula>"X"</formula>
    </cfRule>
    <cfRule type="cellIs" dxfId="1582" priority="1642" operator="equal">
      <formula>"V"</formula>
    </cfRule>
  </conditionalFormatting>
  <conditionalFormatting sqref="AK864:AT864">
    <cfRule type="cellIs" dxfId="1581" priority="1637" operator="equal">
      <formula>"NS"</formula>
    </cfRule>
    <cfRule type="cellIs" dxfId="1580" priority="1638" operator="equal">
      <formula>"NA"</formula>
    </cfRule>
    <cfRule type="cellIs" dxfId="1579" priority="1639" operator="equal">
      <formula>"X"</formula>
    </cfRule>
    <cfRule type="cellIs" dxfId="1578" priority="1640" operator="equal">
      <formula>"V"</formula>
    </cfRule>
  </conditionalFormatting>
  <conditionalFormatting sqref="AK864:AT864">
    <cfRule type="cellIs" dxfId="1577" priority="1634" operator="equal">
      <formula>"A"</formula>
    </cfRule>
    <cfRule type="cellIs" dxfId="1576" priority="1635" operator="equal">
      <formula>"R"</formula>
    </cfRule>
    <cfRule type="cellIs" dxfId="1575" priority="1636" operator="equal">
      <formula>"L"</formula>
    </cfRule>
  </conditionalFormatting>
  <conditionalFormatting sqref="L869:Q869">
    <cfRule type="cellIs" dxfId="1574" priority="1632" operator="equal">
      <formula>"X"</formula>
    </cfRule>
    <cfRule type="cellIs" dxfId="1573" priority="1633" operator="equal">
      <formula>"V"</formula>
    </cfRule>
  </conditionalFormatting>
  <conditionalFormatting sqref="AK869:AT869">
    <cfRule type="cellIs" dxfId="1572" priority="1628" operator="equal">
      <formula>"NS"</formula>
    </cfRule>
    <cfRule type="cellIs" dxfId="1571" priority="1629" operator="equal">
      <formula>"NA"</formula>
    </cfRule>
    <cfRule type="cellIs" dxfId="1570" priority="1630" operator="equal">
      <formula>"X"</formula>
    </cfRule>
    <cfRule type="cellIs" dxfId="1569" priority="1631" operator="equal">
      <formula>"V"</formula>
    </cfRule>
  </conditionalFormatting>
  <conditionalFormatting sqref="AK869:AT869">
    <cfRule type="cellIs" dxfId="1568" priority="1625" operator="equal">
      <formula>"A"</formula>
    </cfRule>
    <cfRule type="cellIs" dxfId="1567" priority="1626" operator="equal">
      <formula>"R"</formula>
    </cfRule>
    <cfRule type="cellIs" dxfId="1566" priority="1627" operator="equal">
      <formula>"L"</formula>
    </cfRule>
  </conditionalFormatting>
  <conditionalFormatting sqref="L867:Q867">
    <cfRule type="cellIs" dxfId="1565" priority="1623" operator="equal">
      <formula>"X"</formula>
    </cfRule>
    <cfRule type="cellIs" dxfId="1564" priority="1624" operator="equal">
      <formula>"V"</formula>
    </cfRule>
  </conditionalFormatting>
  <conditionalFormatting sqref="AK867:AT867">
    <cfRule type="cellIs" dxfId="1563" priority="1619" operator="equal">
      <formula>"NS"</formula>
    </cfRule>
    <cfRule type="cellIs" dxfId="1562" priority="1620" operator="equal">
      <formula>"NA"</formula>
    </cfRule>
    <cfRule type="cellIs" dxfId="1561" priority="1621" operator="equal">
      <formula>"X"</formula>
    </cfRule>
    <cfRule type="cellIs" dxfId="1560" priority="1622" operator="equal">
      <formula>"V"</formula>
    </cfRule>
  </conditionalFormatting>
  <conditionalFormatting sqref="AK867:AT867">
    <cfRule type="cellIs" dxfId="1559" priority="1616" operator="equal">
      <formula>"A"</formula>
    </cfRule>
    <cfRule type="cellIs" dxfId="1558" priority="1617" operator="equal">
      <formula>"R"</formula>
    </cfRule>
    <cfRule type="cellIs" dxfId="1557" priority="1618" operator="equal">
      <formula>"L"</formula>
    </cfRule>
  </conditionalFormatting>
  <conditionalFormatting sqref="L874:Q874">
    <cfRule type="cellIs" dxfId="1556" priority="1614" operator="equal">
      <formula>"X"</formula>
    </cfRule>
    <cfRule type="cellIs" dxfId="1555" priority="1615" operator="equal">
      <formula>"V"</formula>
    </cfRule>
  </conditionalFormatting>
  <conditionalFormatting sqref="AK874:AT874">
    <cfRule type="cellIs" dxfId="1554" priority="1610" operator="equal">
      <formula>"NS"</formula>
    </cfRule>
    <cfRule type="cellIs" dxfId="1553" priority="1611" operator="equal">
      <formula>"NA"</formula>
    </cfRule>
    <cfRule type="cellIs" dxfId="1552" priority="1612" operator="equal">
      <formula>"X"</formula>
    </cfRule>
    <cfRule type="cellIs" dxfId="1551" priority="1613" operator="equal">
      <formula>"V"</formula>
    </cfRule>
  </conditionalFormatting>
  <conditionalFormatting sqref="AK874:AT874">
    <cfRule type="cellIs" dxfId="1550" priority="1607" operator="equal">
      <formula>"A"</formula>
    </cfRule>
    <cfRule type="cellIs" dxfId="1549" priority="1608" operator="equal">
      <formula>"R"</formula>
    </cfRule>
    <cfRule type="cellIs" dxfId="1548" priority="1609" operator="equal">
      <formula>"L"</formula>
    </cfRule>
  </conditionalFormatting>
  <conditionalFormatting sqref="L871:Q871">
    <cfRule type="cellIs" dxfId="1547" priority="1605" operator="equal">
      <formula>"X"</formula>
    </cfRule>
    <cfRule type="cellIs" dxfId="1546" priority="1606" operator="equal">
      <formula>"V"</formula>
    </cfRule>
  </conditionalFormatting>
  <conditionalFormatting sqref="AK871:AT871">
    <cfRule type="cellIs" dxfId="1545" priority="1601" operator="equal">
      <formula>"NS"</formula>
    </cfRule>
    <cfRule type="cellIs" dxfId="1544" priority="1602" operator="equal">
      <formula>"NA"</formula>
    </cfRule>
    <cfRule type="cellIs" dxfId="1543" priority="1603" operator="equal">
      <formula>"X"</formula>
    </cfRule>
    <cfRule type="cellIs" dxfId="1542" priority="1604" operator="equal">
      <formula>"V"</formula>
    </cfRule>
  </conditionalFormatting>
  <conditionalFormatting sqref="AK871:AT871">
    <cfRule type="cellIs" dxfId="1541" priority="1598" operator="equal">
      <formula>"A"</formula>
    </cfRule>
    <cfRule type="cellIs" dxfId="1540" priority="1599" operator="equal">
      <formula>"R"</formula>
    </cfRule>
    <cfRule type="cellIs" dxfId="1539" priority="1600" operator="equal">
      <formula>"L"</formula>
    </cfRule>
  </conditionalFormatting>
  <conditionalFormatting sqref="L868:Q868">
    <cfRule type="cellIs" dxfId="1538" priority="1596" operator="equal">
      <formula>"X"</formula>
    </cfRule>
    <cfRule type="cellIs" dxfId="1537" priority="1597" operator="equal">
      <formula>"V"</formula>
    </cfRule>
  </conditionalFormatting>
  <conditionalFormatting sqref="AK868:AT868">
    <cfRule type="cellIs" dxfId="1536" priority="1592" operator="equal">
      <formula>"NS"</formula>
    </cfRule>
    <cfRule type="cellIs" dxfId="1535" priority="1593" operator="equal">
      <formula>"NA"</formula>
    </cfRule>
    <cfRule type="cellIs" dxfId="1534" priority="1594" operator="equal">
      <formula>"X"</formula>
    </cfRule>
    <cfRule type="cellIs" dxfId="1533" priority="1595" operator="equal">
      <formula>"V"</formula>
    </cfRule>
  </conditionalFormatting>
  <conditionalFormatting sqref="AK868:AT868">
    <cfRule type="cellIs" dxfId="1532" priority="1589" operator="equal">
      <formula>"A"</formula>
    </cfRule>
    <cfRule type="cellIs" dxfId="1531" priority="1590" operator="equal">
      <formula>"R"</formula>
    </cfRule>
    <cfRule type="cellIs" dxfId="1530" priority="1591" operator="equal">
      <formula>"L"</formula>
    </cfRule>
  </conditionalFormatting>
  <conditionalFormatting sqref="L880:Q880">
    <cfRule type="cellIs" dxfId="1529" priority="1587" operator="equal">
      <formula>"X"</formula>
    </cfRule>
    <cfRule type="cellIs" dxfId="1528" priority="1588" operator="equal">
      <formula>"V"</formula>
    </cfRule>
  </conditionalFormatting>
  <conditionalFormatting sqref="AK880:AT880">
    <cfRule type="cellIs" dxfId="1527" priority="1583" operator="equal">
      <formula>"NS"</formula>
    </cfRule>
    <cfRule type="cellIs" dxfId="1526" priority="1584" operator="equal">
      <formula>"NA"</formula>
    </cfRule>
    <cfRule type="cellIs" dxfId="1525" priority="1585" operator="equal">
      <formula>"X"</formula>
    </cfRule>
    <cfRule type="cellIs" dxfId="1524" priority="1586" operator="equal">
      <formula>"V"</formula>
    </cfRule>
  </conditionalFormatting>
  <conditionalFormatting sqref="AK880:AT880">
    <cfRule type="cellIs" dxfId="1523" priority="1580" operator="equal">
      <formula>"A"</formula>
    </cfRule>
    <cfRule type="cellIs" dxfId="1522" priority="1581" operator="equal">
      <formula>"R"</formula>
    </cfRule>
    <cfRule type="cellIs" dxfId="1521" priority="1582" operator="equal">
      <formula>"L"</formula>
    </cfRule>
  </conditionalFormatting>
  <conditionalFormatting sqref="L896:Q896">
    <cfRule type="cellIs" dxfId="1520" priority="1578" operator="equal">
      <formula>"X"</formula>
    </cfRule>
    <cfRule type="cellIs" dxfId="1519" priority="1579" operator="equal">
      <formula>"V"</formula>
    </cfRule>
  </conditionalFormatting>
  <conditionalFormatting sqref="AK896:AT896">
    <cfRule type="cellIs" dxfId="1518" priority="1574" operator="equal">
      <formula>"NS"</formula>
    </cfRule>
    <cfRule type="cellIs" dxfId="1517" priority="1575" operator="equal">
      <formula>"NA"</formula>
    </cfRule>
    <cfRule type="cellIs" dxfId="1516" priority="1576" operator="equal">
      <formula>"X"</formula>
    </cfRule>
    <cfRule type="cellIs" dxfId="1515" priority="1577" operator="equal">
      <formula>"V"</formula>
    </cfRule>
  </conditionalFormatting>
  <conditionalFormatting sqref="AK896:AT896">
    <cfRule type="cellIs" dxfId="1514" priority="1571" operator="equal">
      <formula>"A"</formula>
    </cfRule>
    <cfRule type="cellIs" dxfId="1513" priority="1572" operator="equal">
      <formula>"R"</formula>
    </cfRule>
    <cfRule type="cellIs" dxfId="1512" priority="1573" operator="equal">
      <formula>"L"</formula>
    </cfRule>
  </conditionalFormatting>
  <conditionalFormatting sqref="L892:Q892">
    <cfRule type="cellIs" dxfId="1511" priority="1569" operator="equal">
      <formula>"X"</formula>
    </cfRule>
    <cfRule type="cellIs" dxfId="1510" priority="1570" operator="equal">
      <formula>"V"</formula>
    </cfRule>
  </conditionalFormatting>
  <conditionalFormatting sqref="AK892:AT892">
    <cfRule type="cellIs" dxfId="1509" priority="1565" operator="equal">
      <formula>"NS"</formula>
    </cfRule>
    <cfRule type="cellIs" dxfId="1508" priority="1566" operator="equal">
      <formula>"NA"</formula>
    </cfRule>
    <cfRule type="cellIs" dxfId="1507" priority="1567" operator="equal">
      <formula>"X"</formula>
    </cfRule>
    <cfRule type="cellIs" dxfId="1506" priority="1568" operator="equal">
      <formula>"V"</formula>
    </cfRule>
  </conditionalFormatting>
  <conditionalFormatting sqref="AK892:AT892">
    <cfRule type="cellIs" dxfId="1505" priority="1562" operator="equal">
      <formula>"A"</formula>
    </cfRule>
    <cfRule type="cellIs" dxfId="1504" priority="1563" operator="equal">
      <formula>"R"</formula>
    </cfRule>
    <cfRule type="cellIs" dxfId="1503" priority="1564" operator="equal">
      <formula>"L"</formula>
    </cfRule>
  </conditionalFormatting>
  <conditionalFormatting sqref="L893:Q893">
    <cfRule type="cellIs" dxfId="1502" priority="1560" operator="equal">
      <formula>"X"</formula>
    </cfRule>
    <cfRule type="cellIs" dxfId="1501" priority="1561" operator="equal">
      <formula>"V"</formula>
    </cfRule>
  </conditionalFormatting>
  <conditionalFormatting sqref="AK893:AT893">
    <cfRule type="cellIs" dxfId="1500" priority="1556" operator="equal">
      <formula>"NS"</formula>
    </cfRule>
    <cfRule type="cellIs" dxfId="1499" priority="1557" operator="equal">
      <formula>"NA"</formula>
    </cfRule>
    <cfRule type="cellIs" dxfId="1498" priority="1558" operator="equal">
      <formula>"X"</formula>
    </cfRule>
    <cfRule type="cellIs" dxfId="1497" priority="1559" operator="equal">
      <formula>"V"</formula>
    </cfRule>
  </conditionalFormatting>
  <conditionalFormatting sqref="AK893:AT893">
    <cfRule type="cellIs" dxfId="1496" priority="1553" operator="equal">
      <formula>"A"</formula>
    </cfRule>
    <cfRule type="cellIs" dxfId="1495" priority="1554" operator="equal">
      <formula>"R"</formula>
    </cfRule>
    <cfRule type="cellIs" dxfId="1494" priority="1555" operator="equal">
      <formula>"L"</formula>
    </cfRule>
  </conditionalFormatting>
  <conditionalFormatting sqref="L894:Q894">
    <cfRule type="cellIs" dxfId="1493" priority="1551" operator="equal">
      <formula>"X"</formula>
    </cfRule>
    <cfRule type="cellIs" dxfId="1492" priority="1552" operator="equal">
      <formula>"V"</formula>
    </cfRule>
  </conditionalFormatting>
  <conditionalFormatting sqref="AK894:AT894">
    <cfRule type="cellIs" dxfId="1491" priority="1547" operator="equal">
      <formula>"NS"</formula>
    </cfRule>
    <cfRule type="cellIs" dxfId="1490" priority="1548" operator="equal">
      <formula>"NA"</formula>
    </cfRule>
    <cfRule type="cellIs" dxfId="1489" priority="1549" operator="equal">
      <formula>"X"</formula>
    </cfRule>
    <cfRule type="cellIs" dxfId="1488" priority="1550" operator="equal">
      <formula>"V"</formula>
    </cfRule>
  </conditionalFormatting>
  <conditionalFormatting sqref="AK894:AT894">
    <cfRule type="cellIs" dxfId="1487" priority="1544" operator="equal">
      <formula>"A"</formula>
    </cfRule>
    <cfRule type="cellIs" dxfId="1486" priority="1545" operator="equal">
      <formula>"R"</formula>
    </cfRule>
    <cfRule type="cellIs" dxfId="1485" priority="1546" operator="equal">
      <formula>"L"</formula>
    </cfRule>
  </conditionalFormatting>
  <conditionalFormatting sqref="L895:Q895">
    <cfRule type="cellIs" dxfId="1484" priority="1542" operator="equal">
      <formula>"X"</formula>
    </cfRule>
    <cfRule type="cellIs" dxfId="1483" priority="1543" operator="equal">
      <formula>"V"</formula>
    </cfRule>
  </conditionalFormatting>
  <conditionalFormatting sqref="AK895:AT895">
    <cfRule type="cellIs" dxfId="1482" priority="1538" operator="equal">
      <formula>"NS"</formula>
    </cfRule>
    <cfRule type="cellIs" dxfId="1481" priority="1539" operator="equal">
      <formula>"NA"</formula>
    </cfRule>
    <cfRule type="cellIs" dxfId="1480" priority="1540" operator="equal">
      <formula>"X"</formula>
    </cfRule>
    <cfRule type="cellIs" dxfId="1479" priority="1541" operator="equal">
      <formula>"V"</formula>
    </cfRule>
  </conditionalFormatting>
  <conditionalFormatting sqref="AK895:AT895">
    <cfRule type="cellIs" dxfId="1478" priority="1535" operator="equal">
      <formula>"A"</formula>
    </cfRule>
    <cfRule type="cellIs" dxfId="1477" priority="1536" operator="equal">
      <formula>"R"</formula>
    </cfRule>
    <cfRule type="cellIs" dxfId="1476" priority="1537" operator="equal">
      <formula>"L"</formula>
    </cfRule>
  </conditionalFormatting>
  <conditionalFormatting sqref="L898:Q898">
    <cfRule type="cellIs" dxfId="1475" priority="1533" operator="equal">
      <formula>"X"</formula>
    </cfRule>
    <cfRule type="cellIs" dxfId="1474" priority="1534" operator="equal">
      <formula>"V"</formula>
    </cfRule>
  </conditionalFormatting>
  <conditionalFormatting sqref="AK898:AT898">
    <cfRule type="cellIs" dxfId="1473" priority="1529" operator="equal">
      <formula>"NS"</formula>
    </cfRule>
    <cfRule type="cellIs" dxfId="1472" priority="1530" operator="equal">
      <formula>"NA"</formula>
    </cfRule>
    <cfRule type="cellIs" dxfId="1471" priority="1531" operator="equal">
      <formula>"X"</formula>
    </cfRule>
    <cfRule type="cellIs" dxfId="1470" priority="1532" operator="equal">
      <formula>"V"</formula>
    </cfRule>
  </conditionalFormatting>
  <conditionalFormatting sqref="AK898:AT898">
    <cfRule type="cellIs" dxfId="1469" priority="1526" operator="equal">
      <formula>"A"</formula>
    </cfRule>
    <cfRule type="cellIs" dxfId="1468" priority="1527" operator="equal">
      <formula>"R"</formula>
    </cfRule>
    <cfRule type="cellIs" dxfId="1467" priority="1528" operator="equal">
      <formula>"L"</formula>
    </cfRule>
  </conditionalFormatting>
  <conditionalFormatting sqref="L900:Q900">
    <cfRule type="cellIs" dxfId="1466" priority="1524" operator="equal">
      <formula>"X"</formula>
    </cfRule>
    <cfRule type="cellIs" dxfId="1465" priority="1525" operator="equal">
      <formula>"V"</formula>
    </cfRule>
  </conditionalFormatting>
  <conditionalFormatting sqref="AK900:AT900">
    <cfRule type="cellIs" dxfId="1464" priority="1520" operator="equal">
      <formula>"NS"</formula>
    </cfRule>
    <cfRule type="cellIs" dxfId="1463" priority="1521" operator="equal">
      <formula>"NA"</formula>
    </cfRule>
    <cfRule type="cellIs" dxfId="1462" priority="1522" operator="equal">
      <formula>"X"</formula>
    </cfRule>
    <cfRule type="cellIs" dxfId="1461" priority="1523" operator="equal">
      <formula>"V"</formula>
    </cfRule>
  </conditionalFormatting>
  <conditionalFormatting sqref="AK900:AT900">
    <cfRule type="cellIs" dxfId="1460" priority="1517" operator="equal">
      <formula>"A"</formula>
    </cfRule>
    <cfRule type="cellIs" dxfId="1459" priority="1518" operator="equal">
      <formula>"R"</formula>
    </cfRule>
    <cfRule type="cellIs" dxfId="1458" priority="1519" operator="equal">
      <formula>"L"</formula>
    </cfRule>
  </conditionalFormatting>
  <conditionalFormatting sqref="L964:Q964">
    <cfRule type="cellIs" dxfId="1457" priority="1450" operator="equal">
      <formula>"X"</formula>
    </cfRule>
    <cfRule type="cellIs" dxfId="1456" priority="1451" operator="equal">
      <formula>"V"</formula>
    </cfRule>
  </conditionalFormatting>
  <conditionalFormatting sqref="AK903:AT903">
    <cfRule type="cellIs" dxfId="1455" priority="1511" operator="equal">
      <formula>"NS"</formula>
    </cfRule>
    <cfRule type="cellIs" dxfId="1454" priority="1512" operator="equal">
      <formula>"NA"</formula>
    </cfRule>
    <cfRule type="cellIs" dxfId="1453" priority="1513" operator="equal">
      <formula>"X"</formula>
    </cfRule>
    <cfRule type="cellIs" dxfId="1452" priority="1514" operator="equal">
      <formula>"V"</formula>
    </cfRule>
  </conditionalFormatting>
  <conditionalFormatting sqref="AK903:AT903">
    <cfRule type="cellIs" dxfId="1451" priority="1508" operator="equal">
      <formula>"A"</formula>
    </cfRule>
    <cfRule type="cellIs" dxfId="1450" priority="1509" operator="equal">
      <formula>"R"</formula>
    </cfRule>
    <cfRule type="cellIs" dxfId="1449" priority="1510" operator="equal">
      <formula>"L"</formula>
    </cfRule>
  </conditionalFormatting>
  <conditionalFormatting sqref="L965:Q965">
    <cfRule type="cellIs" dxfId="1448" priority="1441" operator="equal">
      <formula>"X"</formula>
    </cfRule>
    <cfRule type="cellIs" dxfId="1447" priority="1442" operator="equal">
      <formula>"V"</formula>
    </cfRule>
  </conditionalFormatting>
  <conditionalFormatting sqref="AK902:AT902">
    <cfRule type="cellIs" dxfId="1446" priority="1502" operator="equal">
      <formula>"NS"</formula>
    </cfRule>
    <cfRule type="cellIs" dxfId="1445" priority="1503" operator="equal">
      <formula>"NA"</formula>
    </cfRule>
    <cfRule type="cellIs" dxfId="1444" priority="1504" operator="equal">
      <formula>"X"</formula>
    </cfRule>
    <cfRule type="cellIs" dxfId="1443" priority="1505" operator="equal">
      <formula>"V"</formula>
    </cfRule>
  </conditionalFormatting>
  <conditionalFormatting sqref="AK902:AT902">
    <cfRule type="cellIs" dxfId="1442" priority="1499" operator="equal">
      <formula>"A"</formula>
    </cfRule>
    <cfRule type="cellIs" dxfId="1441" priority="1500" operator="equal">
      <formula>"R"</formula>
    </cfRule>
    <cfRule type="cellIs" dxfId="1440" priority="1501" operator="equal">
      <formula>"L"</formula>
    </cfRule>
  </conditionalFormatting>
  <conditionalFormatting sqref="L902:Q903">
    <cfRule type="cellIs" dxfId="1439" priority="1497" operator="equal">
      <formula>"X"</formula>
    </cfRule>
    <cfRule type="cellIs" dxfId="1438" priority="1498" operator="equal">
      <formula>"V"</formula>
    </cfRule>
  </conditionalFormatting>
  <conditionalFormatting sqref="AK905:AT905">
    <cfRule type="cellIs" dxfId="1437" priority="1493" operator="equal">
      <formula>"NS"</formula>
    </cfRule>
    <cfRule type="cellIs" dxfId="1436" priority="1494" operator="equal">
      <formula>"NA"</formula>
    </cfRule>
    <cfRule type="cellIs" dxfId="1435" priority="1495" operator="equal">
      <formula>"X"</formula>
    </cfRule>
    <cfRule type="cellIs" dxfId="1434" priority="1496" operator="equal">
      <formula>"V"</formula>
    </cfRule>
  </conditionalFormatting>
  <conditionalFormatting sqref="AK905:AT905">
    <cfRule type="cellIs" dxfId="1433" priority="1490" operator="equal">
      <formula>"A"</formula>
    </cfRule>
    <cfRule type="cellIs" dxfId="1432" priority="1491" operator="equal">
      <formula>"R"</formula>
    </cfRule>
    <cfRule type="cellIs" dxfId="1431" priority="1492" operator="equal">
      <formula>"L"</formula>
    </cfRule>
  </conditionalFormatting>
  <conditionalFormatting sqref="L905:Q905">
    <cfRule type="cellIs" dxfId="1430" priority="1488" operator="equal">
      <formula>"X"</formula>
    </cfRule>
    <cfRule type="cellIs" dxfId="1429" priority="1489" operator="equal">
      <formula>"V"</formula>
    </cfRule>
  </conditionalFormatting>
  <conditionalFormatting sqref="AK907:AT907">
    <cfRule type="cellIs" dxfId="1428" priority="1475" operator="equal">
      <formula>"NS"</formula>
    </cfRule>
    <cfRule type="cellIs" dxfId="1427" priority="1476" operator="equal">
      <formula>"NA"</formula>
    </cfRule>
    <cfRule type="cellIs" dxfId="1426" priority="1477" operator="equal">
      <formula>"X"</formula>
    </cfRule>
    <cfRule type="cellIs" dxfId="1425" priority="1478" operator="equal">
      <formula>"V"</formula>
    </cfRule>
  </conditionalFormatting>
  <conditionalFormatting sqref="AK907:AT907">
    <cfRule type="cellIs" dxfId="1424" priority="1472" operator="equal">
      <formula>"A"</formula>
    </cfRule>
    <cfRule type="cellIs" dxfId="1423" priority="1473" operator="equal">
      <formula>"R"</formula>
    </cfRule>
    <cfRule type="cellIs" dxfId="1422" priority="1474" operator="equal">
      <formula>"L"</formula>
    </cfRule>
  </conditionalFormatting>
  <conditionalFormatting sqref="L907:Q907">
    <cfRule type="cellIs" dxfId="1421" priority="1470" operator="equal">
      <formula>"X"</formula>
    </cfRule>
    <cfRule type="cellIs" dxfId="1420" priority="1471" operator="equal">
      <formula>"V"</formula>
    </cfRule>
  </conditionalFormatting>
  <conditionalFormatting sqref="AK966:AT966">
    <cfRule type="cellIs" dxfId="1419" priority="1428" operator="equal">
      <formula>"NS"</formula>
    </cfRule>
    <cfRule type="cellIs" dxfId="1418" priority="1429" operator="equal">
      <formula>"NA"</formula>
    </cfRule>
    <cfRule type="cellIs" dxfId="1417" priority="1430" operator="equal">
      <formula>"X"</formula>
    </cfRule>
    <cfRule type="cellIs" dxfId="1416" priority="1431" operator="equal">
      <formula>"V"</formula>
    </cfRule>
  </conditionalFormatting>
  <conditionalFormatting sqref="AK966:AT966">
    <cfRule type="cellIs" dxfId="1415" priority="1425" operator="equal">
      <formula>"A"</formula>
    </cfRule>
    <cfRule type="cellIs" dxfId="1414" priority="1426" operator="equal">
      <formula>"R"</formula>
    </cfRule>
    <cfRule type="cellIs" dxfId="1413" priority="1427" operator="equal">
      <formula>"L"</formula>
    </cfRule>
  </conditionalFormatting>
  <conditionalFormatting sqref="L950:M950 Q950">
    <cfRule type="cellIs" dxfId="1412" priority="1423" operator="equal">
      <formula>"X"</formula>
    </cfRule>
    <cfRule type="cellIs" dxfId="1411" priority="1424" operator="equal">
      <formula>"V"</formula>
    </cfRule>
  </conditionalFormatting>
  <conditionalFormatting sqref="AK964:AT964">
    <cfRule type="cellIs" dxfId="1410" priority="1446" operator="equal">
      <formula>"NS"</formula>
    </cfRule>
    <cfRule type="cellIs" dxfId="1409" priority="1447" operator="equal">
      <formula>"NA"</formula>
    </cfRule>
    <cfRule type="cellIs" dxfId="1408" priority="1448" operator="equal">
      <formula>"X"</formula>
    </cfRule>
    <cfRule type="cellIs" dxfId="1407" priority="1449" operator="equal">
      <formula>"V"</formula>
    </cfRule>
  </conditionalFormatting>
  <conditionalFormatting sqref="AK964:AT964">
    <cfRule type="cellIs" dxfId="1406" priority="1443" operator="equal">
      <formula>"A"</formula>
    </cfRule>
    <cfRule type="cellIs" dxfId="1405" priority="1444" operator="equal">
      <formula>"R"</formula>
    </cfRule>
    <cfRule type="cellIs" dxfId="1404" priority="1445" operator="equal">
      <formula>"L"</formula>
    </cfRule>
  </conditionalFormatting>
  <conditionalFormatting sqref="AK965:AT965">
    <cfRule type="cellIs" dxfId="1403" priority="1437" operator="equal">
      <formula>"NS"</formula>
    </cfRule>
    <cfRule type="cellIs" dxfId="1402" priority="1438" operator="equal">
      <formula>"NA"</formula>
    </cfRule>
    <cfRule type="cellIs" dxfId="1401" priority="1439" operator="equal">
      <formula>"X"</formula>
    </cfRule>
    <cfRule type="cellIs" dxfId="1400" priority="1440" operator="equal">
      <formula>"V"</formula>
    </cfRule>
  </conditionalFormatting>
  <conditionalFormatting sqref="AK965:AT965">
    <cfRule type="cellIs" dxfId="1399" priority="1434" operator="equal">
      <formula>"A"</formula>
    </cfRule>
    <cfRule type="cellIs" dxfId="1398" priority="1435" operator="equal">
      <formula>"R"</formula>
    </cfRule>
    <cfRule type="cellIs" dxfId="1397" priority="1436" operator="equal">
      <formula>"L"</formula>
    </cfRule>
  </conditionalFormatting>
  <conditionalFormatting sqref="L966:Q966">
    <cfRule type="cellIs" dxfId="1396" priority="1432" operator="equal">
      <formula>"X"</formula>
    </cfRule>
    <cfRule type="cellIs" dxfId="1395" priority="1433" operator="equal">
      <formula>"V"</formula>
    </cfRule>
  </conditionalFormatting>
  <conditionalFormatting sqref="N950:P950">
    <cfRule type="cellIs" dxfId="1394" priority="1421" operator="equal">
      <formula>"X"</formula>
    </cfRule>
    <cfRule type="cellIs" dxfId="1393" priority="1422" operator="equal">
      <formula>"V"</formula>
    </cfRule>
  </conditionalFormatting>
  <conditionalFormatting sqref="AK950:AT950">
    <cfRule type="cellIs" dxfId="1392" priority="1417" operator="equal">
      <formula>"NS"</formula>
    </cfRule>
    <cfRule type="cellIs" dxfId="1391" priority="1418" operator="equal">
      <formula>"NA"</formula>
    </cfRule>
    <cfRule type="cellIs" dxfId="1390" priority="1419" operator="equal">
      <formula>"X"</formula>
    </cfRule>
    <cfRule type="cellIs" dxfId="1389" priority="1420" operator="equal">
      <formula>"V"</formula>
    </cfRule>
  </conditionalFormatting>
  <conditionalFormatting sqref="AK950:AT950">
    <cfRule type="cellIs" dxfId="1388" priority="1414" operator="equal">
      <formula>"A"</formula>
    </cfRule>
    <cfRule type="cellIs" dxfId="1387" priority="1415" operator="equal">
      <formula>"R"</formula>
    </cfRule>
    <cfRule type="cellIs" dxfId="1386" priority="1416" operator="equal">
      <formula>"L"</formula>
    </cfRule>
  </conditionalFormatting>
  <conditionalFormatting sqref="N956:P956">
    <cfRule type="cellIs" dxfId="1385" priority="1410" operator="equal">
      <formula>"X"</formula>
    </cfRule>
    <cfRule type="cellIs" dxfId="1384" priority="1411" operator="equal">
      <formula>"V"</formula>
    </cfRule>
  </conditionalFormatting>
  <conditionalFormatting sqref="AK956:AT956">
    <cfRule type="cellIs" dxfId="1383" priority="1406" operator="equal">
      <formula>"NS"</formula>
    </cfRule>
    <cfRule type="cellIs" dxfId="1382" priority="1407" operator="equal">
      <formula>"NA"</formula>
    </cfRule>
    <cfRule type="cellIs" dxfId="1381" priority="1408" operator="equal">
      <formula>"X"</formula>
    </cfRule>
    <cfRule type="cellIs" dxfId="1380" priority="1409" operator="equal">
      <formula>"V"</formula>
    </cfRule>
  </conditionalFormatting>
  <conditionalFormatting sqref="AK956:AT956">
    <cfRule type="cellIs" dxfId="1379" priority="1403" operator="equal">
      <formula>"A"</formula>
    </cfRule>
    <cfRule type="cellIs" dxfId="1378" priority="1404" operator="equal">
      <formula>"R"</formula>
    </cfRule>
    <cfRule type="cellIs" dxfId="1377" priority="1405" operator="equal">
      <formula>"L"</formula>
    </cfRule>
  </conditionalFormatting>
  <conditionalFormatting sqref="Q956 L956:M956">
    <cfRule type="cellIs" dxfId="1376" priority="1412" operator="equal">
      <formula>"X"</formula>
    </cfRule>
    <cfRule type="cellIs" dxfId="1375" priority="1413" operator="equal">
      <formula>"V"</formula>
    </cfRule>
  </conditionalFormatting>
  <conditionalFormatting sqref="N951:P951">
    <cfRule type="cellIs" dxfId="1374" priority="1399" operator="equal">
      <formula>"X"</formula>
    </cfRule>
    <cfRule type="cellIs" dxfId="1373" priority="1400" operator="equal">
      <formula>"V"</formula>
    </cfRule>
  </conditionalFormatting>
  <conditionalFormatting sqref="AK951:AT951">
    <cfRule type="cellIs" dxfId="1372" priority="1395" operator="equal">
      <formula>"NS"</formula>
    </cfRule>
    <cfRule type="cellIs" dxfId="1371" priority="1396" operator="equal">
      <formula>"NA"</formula>
    </cfRule>
    <cfRule type="cellIs" dxfId="1370" priority="1397" operator="equal">
      <formula>"X"</formula>
    </cfRule>
    <cfRule type="cellIs" dxfId="1369" priority="1398" operator="equal">
      <formula>"V"</formula>
    </cfRule>
  </conditionalFormatting>
  <conditionalFormatting sqref="AK951:AT951">
    <cfRule type="cellIs" dxfId="1368" priority="1392" operator="equal">
      <formula>"A"</formula>
    </cfRule>
    <cfRule type="cellIs" dxfId="1367" priority="1393" operator="equal">
      <formula>"R"</formula>
    </cfRule>
    <cfRule type="cellIs" dxfId="1366" priority="1394" operator="equal">
      <formula>"L"</formula>
    </cfRule>
  </conditionalFormatting>
  <conditionalFormatting sqref="Q951 L951:M951">
    <cfRule type="cellIs" dxfId="1365" priority="1401" operator="equal">
      <formula>"X"</formula>
    </cfRule>
    <cfRule type="cellIs" dxfId="1364" priority="1402" operator="equal">
      <formula>"V"</formula>
    </cfRule>
  </conditionalFormatting>
  <conditionalFormatting sqref="N952:P952">
    <cfRule type="cellIs" dxfId="1363" priority="1377" operator="equal">
      <formula>"X"</formula>
    </cfRule>
    <cfRule type="cellIs" dxfId="1362" priority="1378" operator="equal">
      <formula>"V"</formula>
    </cfRule>
  </conditionalFormatting>
  <conditionalFormatting sqref="AK952:AT952">
    <cfRule type="cellIs" dxfId="1361" priority="1373" operator="equal">
      <formula>"NS"</formula>
    </cfRule>
    <cfRule type="cellIs" dxfId="1360" priority="1374" operator="equal">
      <formula>"NA"</formula>
    </cfRule>
    <cfRule type="cellIs" dxfId="1359" priority="1375" operator="equal">
      <formula>"X"</formula>
    </cfRule>
    <cfRule type="cellIs" dxfId="1358" priority="1376" operator="equal">
      <formula>"V"</formula>
    </cfRule>
  </conditionalFormatting>
  <conditionalFormatting sqref="AK952:AT952">
    <cfRule type="cellIs" dxfId="1357" priority="1370" operator="equal">
      <formula>"A"</formula>
    </cfRule>
    <cfRule type="cellIs" dxfId="1356" priority="1371" operator="equal">
      <formula>"R"</formula>
    </cfRule>
    <cfRule type="cellIs" dxfId="1355" priority="1372" operator="equal">
      <formula>"L"</formula>
    </cfRule>
  </conditionalFormatting>
  <conditionalFormatting sqref="N953:P953">
    <cfRule type="cellIs" dxfId="1354" priority="1366" operator="equal">
      <formula>"X"</formula>
    </cfRule>
    <cfRule type="cellIs" dxfId="1353" priority="1367" operator="equal">
      <formula>"V"</formula>
    </cfRule>
  </conditionalFormatting>
  <conditionalFormatting sqref="Q952 L952:M952">
    <cfRule type="cellIs" dxfId="1352" priority="1379" operator="equal">
      <formula>"X"</formula>
    </cfRule>
    <cfRule type="cellIs" dxfId="1351" priority="1380" operator="equal">
      <formula>"V"</formula>
    </cfRule>
  </conditionalFormatting>
  <conditionalFormatting sqref="AK954:AT954">
    <cfRule type="cellIs" dxfId="1350" priority="1351" operator="equal">
      <formula>"NS"</formula>
    </cfRule>
    <cfRule type="cellIs" dxfId="1349" priority="1352" operator="equal">
      <formula>"NA"</formula>
    </cfRule>
    <cfRule type="cellIs" dxfId="1348" priority="1353" operator="equal">
      <formula>"X"</formula>
    </cfRule>
    <cfRule type="cellIs" dxfId="1347" priority="1354" operator="equal">
      <formula>"V"</formula>
    </cfRule>
  </conditionalFormatting>
  <conditionalFormatting sqref="AK954:AT954">
    <cfRule type="cellIs" dxfId="1346" priority="1348" operator="equal">
      <formula>"A"</formula>
    </cfRule>
    <cfRule type="cellIs" dxfId="1345" priority="1349" operator="equal">
      <formula>"R"</formula>
    </cfRule>
    <cfRule type="cellIs" dxfId="1344" priority="1350" operator="equal">
      <formula>"L"</formula>
    </cfRule>
  </conditionalFormatting>
  <conditionalFormatting sqref="Q953 L953:M953">
    <cfRule type="cellIs" dxfId="1343" priority="1368" operator="equal">
      <formula>"X"</formula>
    </cfRule>
    <cfRule type="cellIs" dxfId="1342" priority="1369" operator="equal">
      <formula>"V"</formula>
    </cfRule>
  </conditionalFormatting>
  <conditionalFormatting sqref="N954:P954">
    <cfRule type="cellIs" dxfId="1341" priority="1355" operator="equal">
      <formula>"X"</formula>
    </cfRule>
    <cfRule type="cellIs" dxfId="1340" priority="1356" operator="equal">
      <formula>"V"</formula>
    </cfRule>
  </conditionalFormatting>
  <conditionalFormatting sqref="AK953:AT953">
    <cfRule type="cellIs" dxfId="1339" priority="1362" operator="equal">
      <formula>"NS"</formula>
    </cfRule>
    <cfRule type="cellIs" dxfId="1338" priority="1363" operator="equal">
      <formula>"NA"</formula>
    </cfRule>
    <cfRule type="cellIs" dxfId="1337" priority="1364" operator="equal">
      <formula>"X"</formula>
    </cfRule>
    <cfRule type="cellIs" dxfId="1336" priority="1365" operator="equal">
      <formula>"V"</formula>
    </cfRule>
  </conditionalFormatting>
  <conditionalFormatting sqref="AK953:AT953">
    <cfRule type="cellIs" dxfId="1335" priority="1359" operator="equal">
      <formula>"A"</formula>
    </cfRule>
    <cfRule type="cellIs" dxfId="1334" priority="1360" operator="equal">
      <formula>"R"</formula>
    </cfRule>
    <cfRule type="cellIs" dxfId="1333" priority="1361" operator="equal">
      <formula>"L"</formula>
    </cfRule>
  </conditionalFormatting>
  <conditionalFormatting sqref="N955:P955">
    <cfRule type="cellIs" dxfId="1332" priority="1344" operator="equal">
      <formula>"X"</formula>
    </cfRule>
    <cfRule type="cellIs" dxfId="1331" priority="1345" operator="equal">
      <formula>"V"</formula>
    </cfRule>
  </conditionalFormatting>
  <conditionalFormatting sqref="AK955:AT955">
    <cfRule type="cellIs" dxfId="1330" priority="1340" operator="equal">
      <formula>"NS"</formula>
    </cfRule>
    <cfRule type="cellIs" dxfId="1329" priority="1341" operator="equal">
      <formula>"NA"</formula>
    </cfRule>
    <cfRule type="cellIs" dxfId="1328" priority="1342" operator="equal">
      <formula>"X"</formula>
    </cfRule>
    <cfRule type="cellIs" dxfId="1327" priority="1343" operator="equal">
      <formula>"V"</formula>
    </cfRule>
  </conditionalFormatting>
  <conditionalFormatting sqref="AK955:AT955">
    <cfRule type="cellIs" dxfId="1326" priority="1337" operator="equal">
      <formula>"A"</formula>
    </cfRule>
    <cfRule type="cellIs" dxfId="1325" priority="1338" operator="equal">
      <formula>"R"</formula>
    </cfRule>
    <cfRule type="cellIs" dxfId="1324" priority="1339" operator="equal">
      <formula>"L"</formula>
    </cfRule>
  </conditionalFormatting>
  <conditionalFormatting sqref="Q954 L954:M954">
    <cfRule type="cellIs" dxfId="1323" priority="1357" operator="equal">
      <formula>"X"</formula>
    </cfRule>
    <cfRule type="cellIs" dxfId="1322" priority="1358" operator="equal">
      <formula>"V"</formula>
    </cfRule>
  </conditionalFormatting>
  <conditionalFormatting sqref="Q955 L955:M955">
    <cfRule type="cellIs" dxfId="1321" priority="1346" operator="equal">
      <formula>"X"</formula>
    </cfRule>
    <cfRule type="cellIs" dxfId="1320" priority="1347" operator="equal">
      <formula>"V"</formula>
    </cfRule>
  </conditionalFormatting>
  <conditionalFormatting sqref="N960:P960">
    <cfRule type="cellIs" dxfId="1319" priority="1333" operator="equal">
      <formula>"X"</formula>
    </cfRule>
    <cfRule type="cellIs" dxfId="1318" priority="1334" operator="equal">
      <formula>"V"</formula>
    </cfRule>
  </conditionalFormatting>
  <conditionalFormatting sqref="AK959:AT959">
    <cfRule type="cellIs" dxfId="1317" priority="1318" operator="equal">
      <formula>"NS"</formula>
    </cfRule>
    <cfRule type="cellIs" dxfId="1316" priority="1319" operator="equal">
      <formula>"NA"</formula>
    </cfRule>
    <cfRule type="cellIs" dxfId="1315" priority="1320" operator="equal">
      <formula>"X"</formula>
    </cfRule>
    <cfRule type="cellIs" dxfId="1314" priority="1321" operator="equal">
      <formula>"V"</formula>
    </cfRule>
  </conditionalFormatting>
  <conditionalFormatting sqref="AK959:AT959">
    <cfRule type="cellIs" dxfId="1313" priority="1315" operator="equal">
      <formula>"A"</formula>
    </cfRule>
    <cfRule type="cellIs" dxfId="1312" priority="1316" operator="equal">
      <formula>"R"</formula>
    </cfRule>
    <cfRule type="cellIs" dxfId="1311" priority="1317" operator="equal">
      <formula>"L"</formula>
    </cfRule>
  </conditionalFormatting>
  <conditionalFormatting sqref="N958:P958">
    <cfRule type="cellIs" dxfId="1310" priority="1311" operator="equal">
      <formula>"X"</formula>
    </cfRule>
    <cfRule type="cellIs" dxfId="1309" priority="1312" operator="equal">
      <formula>"V"</formula>
    </cfRule>
  </conditionalFormatting>
  <conditionalFormatting sqref="AK960:AT960">
    <cfRule type="cellIs" dxfId="1308" priority="1329" operator="equal">
      <formula>"NS"</formula>
    </cfRule>
    <cfRule type="cellIs" dxfId="1307" priority="1330" operator="equal">
      <formula>"NA"</formula>
    </cfRule>
    <cfRule type="cellIs" dxfId="1306" priority="1331" operator="equal">
      <formula>"X"</formula>
    </cfRule>
    <cfRule type="cellIs" dxfId="1305" priority="1332" operator="equal">
      <formula>"V"</formula>
    </cfRule>
  </conditionalFormatting>
  <conditionalFormatting sqref="AK960:AT960">
    <cfRule type="cellIs" dxfId="1304" priority="1326" operator="equal">
      <formula>"A"</formula>
    </cfRule>
    <cfRule type="cellIs" dxfId="1303" priority="1327" operator="equal">
      <formula>"R"</formula>
    </cfRule>
    <cfRule type="cellIs" dxfId="1302" priority="1328" operator="equal">
      <formula>"L"</formula>
    </cfRule>
  </conditionalFormatting>
  <conditionalFormatting sqref="L960:M960 Q960">
    <cfRule type="cellIs" dxfId="1301" priority="1335" operator="equal">
      <formula>"X"</formula>
    </cfRule>
    <cfRule type="cellIs" dxfId="1300" priority="1336" operator="equal">
      <formula>"V"</formula>
    </cfRule>
  </conditionalFormatting>
  <conditionalFormatting sqref="L958:M958 Q958">
    <cfRule type="cellIs" dxfId="1299" priority="1313" operator="equal">
      <formula>"X"</formula>
    </cfRule>
    <cfRule type="cellIs" dxfId="1298" priority="1314" operator="equal">
      <formula>"V"</formula>
    </cfRule>
  </conditionalFormatting>
  <conditionalFormatting sqref="N963:P963">
    <cfRule type="cellIs" dxfId="1297" priority="1300" operator="equal">
      <formula>"X"</formula>
    </cfRule>
    <cfRule type="cellIs" dxfId="1296" priority="1301" operator="equal">
      <formula>"V"</formula>
    </cfRule>
  </conditionalFormatting>
  <conditionalFormatting sqref="AK958:AT958">
    <cfRule type="cellIs" dxfId="1295" priority="1307" operator="equal">
      <formula>"NS"</formula>
    </cfRule>
    <cfRule type="cellIs" dxfId="1294" priority="1308" operator="equal">
      <formula>"NA"</formula>
    </cfRule>
    <cfRule type="cellIs" dxfId="1293" priority="1309" operator="equal">
      <formula>"X"</formula>
    </cfRule>
    <cfRule type="cellIs" dxfId="1292" priority="1310" operator="equal">
      <formula>"V"</formula>
    </cfRule>
  </conditionalFormatting>
  <conditionalFormatting sqref="AK958:AT958">
    <cfRule type="cellIs" dxfId="1291" priority="1304" operator="equal">
      <formula>"A"</formula>
    </cfRule>
    <cfRule type="cellIs" dxfId="1290" priority="1305" operator="equal">
      <formula>"R"</formula>
    </cfRule>
    <cfRule type="cellIs" dxfId="1289" priority="1306" operator="equal">
      <formula>"L"</formula>
    </cfRule>
  </conditionalFormatting>
  <conditionalFormatting sqref="L959:M959 Q959">
    <cfRule type="cellIs" dxfId="1288" priority="1324" operator="equal">
      <formula>"X"</formula>
    </cfRule>
    <cfRule type="cellIs" dxfId="1287" priority="1325" operator="equal">
      <formula>"V"</formula>
    </cfRule>
  </conditionalFormatting>
  <conditionalFormatting sqref="N959:P959">
    <cfRule type="cellIs" dxfId="1286" priority="1322" operator="equal">
      <formula>"X"</formula>
    </cfRule>
    <cfRule type="cellIs" dxfId="1285" priority="1323" operator="equal">
      <formula>"V"</formula>
    </cfRule>
  </conditionalFormatting>
  <conditionalFormatting sqref="AK963:AT963">
    <cfRule type="cellIs" dxfId="1284" priority="1296" operator="equal">
      <formula>"NS"</formula>
    </cfRule>
    <cfRule type="cellIs" dxfId="1283" priority="1297" operator="equal">
      <formula>"NA"</formula>
    </cfRule>
    <cfRule type="cellIs" dxfId="1282" priority="1298" operator="equal">
      <formula>"X"</formula>
    </cfRule>
    <cfRule type="cellIs" dxfId="1281" priority="1299" operator="equal">
      <formula>"V"</formula>
    </cfRule>
  </conditionalFormatting>
  <conditionalFormatting sqref="AK963:AT963">
    <cfRule type="cellIs" dxfId="1280" priority="1293" operator="equal">
      <formula>"A"</formula>
    </cfRule>
    <cfRule type="cellIs" dxfId="1279" priority="1294" operator="equal">
      <formula>"R"</formula>
    </cfRule>
    <cfRule type="cellIs" dxfId="1278" priority="1295" operator="equal">
      <formula>"L"</formula>
    </cfRule>
  </conditionalFormatting>
  <conditionalFormatting sqref="L963:M963 Q963">
    <cfRule type="cellIs" dxfId="1277" priority="1302" operator="equal">
      <formula>"X"</formula>
    </cfRule>
    <cfRule type="cellIs" dxfId="1276" priority="1303" operator="equal">
      <formula>"V"</formula>
    </cfRule>
  </conditionalFormatting>
  <conditionalFormatting sqref="N962:P962">
    <cfRule type="cellIs" dxfId="1275" priority="1289" operator="equal">
      <formula>"X"</formula>
    </cfRule>
    <cfRule type="cellIs" dxfId="1274" priority="1290" operator="equal">
      <formula>"V"</formula>
    </cfRule>
  </conditionalFormatting>
  <conditionalFormatting sqref="AK962:AT962">
    <cfRule type="cellIs" dxfId="1273" priority="1285" operator="equal">
      <formula>"NS"</formula>
    </cfRule>
    <cfRule type="cellIs" dxfId="1272" priority="1286" operator="equal">
      <formula>"NA"</formula>
    </cfRule>
    <cfRule type="cellIs" dxfId="1271" priority="1287" operator="equal">
      <formula>"X"</formula>
    </cfRule>
    <cfRule type="cellIs" dxfId="1270" priority="1288" operator="equal">
      <formula>"V"</formula>
    </cfRule>
  </conditionalFormatting>
  <conditionalFormatting sqref="AK962:AT962">
    <cfRule type="cellIs" dxfId="1269" priority="1282" operator="equal">
      <formula>"A"</formula>
    </cfRule>
    <cfRule type="cellIs" dxfId="1268" priority="1283" operator="equal">
      <formula>"R"</formula>
    </cfRule>
    <cfRule type="cellIs" dxfId="1267" priority="1284" operator="equal">
      <formula>"L"</formula>
    </cfRule>
  </conditionalFormatting>
  <conditionalFormatting sqref="L962:M962 Q962">
    <cfRule type="cellIs" dxfId="1266" priority="1291" operator="equal">
      <formula>"X"</formula>
    </cfRule>
    <cfRule type="cellIs" dxfId="1265" priority="1292" operator="equal">
      <formula>"V"</formula>
    </cfRule>
  </conditionalFormatting>
  <conditionalFormatting sqref="AU1045">
    <cfRule type="cellIs" dxfId="1264" priority="1273" operator="equal">
      <formula>"NA"</formula>
    </cfRule>
    <cfRule type="cellIs" dxfId="1263" priority="1274" operator="equal">
      <formula>"NS"</formula>
    </cfRule>
    <cfRule type="cellIs" dxfId="1262" priority="1275" operator="equal">
      <formula>"S"</formula>
    </cfRule>
    <cfRule type="cellIs" dxfId="1261" priority="1276" operator="equal">
      <formula>"A"</formula>
    </cfRule>
    <cfRule type="cellIs" dxfId="1260" priority="1277" operator="equal">
      <formula>"X"</formula>
    </cfRule>
    <cfRule type="cellIs" dxfId="1259" priority="1278" operator="equal">
      <formula>"L"</formula>
    </cfRule>
    <cfRule type="cellIs" dxfId="1258" priority="1279" operator="equal">
      <formula>"V"</formula>
    </cfRule>
  </conditionalFormatting>
  <conditionalFormatting sqref="L1045:Q1045">
    <cfRule type="cellIs" dxfId="1257" priority="1280" operator="equal">
      <formula>"X"</formula>
    </cfRule>
    <cfRule type="cellIs" dxfId="1256" priority="1281" operator="equal">
      <formula>"V"</formula>
    </cfRule>
  </conditionalFormatting>
  <conditionalFormatting sqref="AM1045:AT1045">
    <cfRule type="cellIs" dxfId="1255" priority="1266" operator="equal">
      <formula>"NA"</formula>
    </cfRule>
    <cfRule type="cellIs" dxfId="1254" priority="1267" operator="equal">
      <formula>"NS"</formula>
    </cfRule>
    <cfRule type="cellIs" dxfId="1253" priority="1268" operator="equal">
      <formula>"S"</formula>
    </cfRule>
    <cfRule type="cellIs" dxfId="1252" priority="1269" operator="equal">
      <formula>"A"</formula>
    </cfRule>
    <cfRule type="cellIs" dxfId="1251" priority="1270" operator="equal">
      <formula>"X"</formula>
    </cfRule>
    <cfRule type="cellIs" dxfId="1250" priority="1271" operator="equal">
      <formula>"L"</formula>
    </cfRule>
    <cfRule type="cellIs" dxfId="1249" priority="1272" operator="equal">
      <formula>"V"</formula>
    </cfRule>
  </conditionalFormatting>
  <conditionalFormatting sqref="AL1045">
    <cfRule type="cellIs" dxfId="1248" priority="1259" operator="equal">
      <formula>"NA"</formula>
    </cfRule>
    <cfRule type="cellIs" dxfId="1247" priority="1260" operator="equal">
      <formula>"NS"</formula>
    </cfRule>
    <cfRule type="cellIs" dxfId="1246" priority="1261" operator="equal">
      <formula>"S"</formula>
    </cfRule>
    <cfRule type="cellIs" dxfId="1245" priority="1262" operator="equal">
      <formula>"A"</formula>
    </cfRule>
    <cfRule type="cellIs" dxfId="1244" priority="1263" operator="equal">
      <formula>"X"</formula>
    </cfRule>
    <cfRule type="cellIs" dxfId="1243" priority="1264" operator="equal">
      <formula>"L"</formula>
    </cfRule>
    <cfRule type="cellIs" dxfId="1242" priority="1265" operator="equal">
      <formula>"V"</formula>
    </cfRule>
  </conditionalFormatting>
  <conditionalFormatting sqref="AK1045">
    <cfRule type="cellIs" dxfId="1241" priority="1252" operator="equal">
      <formula>"NA"</formula>
    </cfRule>
    <cfRule type="cellIs" dxfId="1240" priority="1253" operator="equal">
      <formula>"NS"</formula>
    </cfRule>
    <cfRule type="cellIs" dxfId="1239" priority="1254" operator="equal">
      <formula>"S"</formula>
    </cfRule>
    <cfRule type="cellIs" dxfId="1238" priority="1255" operator="equal">
      <formula>"A"</formula>
    </cfRule>
    <cfRule type="cellIs" dxfId="1237" priority="1256" operator="equal">
      <formula>"X"</formula>
    </cfRule>
    <cfRule type="cellIs" dxfId="1236" priority="1257" operator="equal">
      <formula>"L"</formula>
    </cfRule>
    <cfRule type="cellIs" dxfId="1235" priority="1258" operator="equal">
      <formula>"V"</formula>
    </cfRule>
  </conditionalFormatting>
  <conditionalFormatting sqref="AU1031">
    <cfRule type="cellIs" dxfId="1234" priority="1243" operator="equal">
      <formula>"NA"</formula>
    </cfRule>
    <cfRule type="cellIs" dxfId="1233" priority="1244" operator="equal">
      <formula>"NS"</formula>
    </cfRule>
    <cfRule type="cellIs" dxfId="1232" priority="1245" operator="equal">
      <formula>"S"</formula>
    </cfRule>
    <cfRule type="cellIs" dxfId="1231" priority="1246" operator="equal">
      <formula>"A"</formula>
    </cfRule>
    <cfRule type="cellIs" dxfId="1230" priority="1247" operator="equal">
      <formula>"X"</formula>
    </cfRule>
    <cfRule type="cellIs" dxfId="1229" priority="1248" operator="equal">
      <formula>"L"</formula>
    </cfRule>
    <cfRule type="cellIs" dxfId="1228" priority="1249" operator="equal">
      <formula>"V"</formula>
    </cfRule>
  </conditionalFormatting>
  <conditionalFormatting sqref="L1031:Q1031">
    <cfRule type="cellIs" dxfId="1227" priority="1250" operator="equal">
      <formula>"X"</formula>
    </cfRule>
    <cfRule type="cellIs" dxfId="1226" priority="1251" operator="equal">
      <formula>"V"</formula>
    </cfRule>
  </conditionalFormatting>
  <conditionalFormatting sqref="AM1031:AT1031">
    <cfRule type="cellIs" dxfId="1225" priority="1236" operator="equal">
      <formula>"NA"</formula>
    </cfRule>
    <cfRule type="cellIs" dxfId="1224" priority="1237" operator="equal">
      <formula>"NS"</formula>
    </cfRule>
    <cfRule type="cellIs" dxfId="1223" priority="1238" operator="equal">
      <formula>"S"</formula>
    </cfRule>
    <cfRule type="cellIs" dxfId="1222" priority="1239" operator="equal">
      <formula>"A"</formula>
    </cfRule>
    <cfRule type="cellIs" dxfId="1221" priority="1240" operator="equal">
      <formula>"X"</formula>
    </cfRule>
    <cfRule type="cellIs" dxfId="1220" priority="1241" operator="equal">
      <formula>"L"</formula>
    </cfRule>
    <cfRule type="cellIs" dxfId="1219" priority="1242" operator="equal">
      <formula>"V"</formula>
    </cfRule>
  </conditionalFormatting>
  <conditionalFormatting sqref="AL1031">
    <cfRule type="cellIs" dxfId="1218" priority="1229" operator="equal">
      <formula>"NA"</formula>
    </cfRule>
    <cfRule type="cellIs" dxfId="1217" priority="1230" operator="equal">
      <formula>"NS"</formula>
    </cfRule>
    <cfRule type="cellIs" dxfId="1216" priority="1231" operator="equal">
      <formula>"S"</formula>
    </cfRule>
    <cfRule type="cellIs" dxfId="1215" priority="1232" operator="equal">
      <formula>"A"</formula>
    </cfRule>
    <cfRule type="cellIs" dxfId="1214" priority="1233" operator="equal">
      <formula>"X"</formula>
    </cfRule>
    <cfRule type="cellIs" dxfId="1213" priority="1234" operator="equal">
      <formula>"L"</formula>
    </cfRule>
    <cfRule type="cellIs" dxfId="1212" priority="1235" operator="equal">
      <formula>"V"</formula>
    </cfRule>
  </conditionalFormatting>
  <conditionalFormatting sqref="AK1031">
    <cfRule type="cellIs" dxfId="1211" priority="1222" operator="equal">
      <formula>"NA"</formula>
    </cfRule>
    <cfRule type="cellIs" dxfId="1210" priority="1223" operator="equal">
      <formula>"NS"</formula>
    </cfRule>
    <cfRule type="cellIs" dxfId="1209" priority="1224" operator="equal">
      <formula>"S"</formula>
    </cfRule>
    <cfRule type="cellIs" dxfId="1208" priority="1225" operator="equal">
      <formula>"A"</formula>
    </cfRule>
    <cfRule type="cellIs" dxfId="1207" priority="1226" operator="equal">
      <formula>"X"</formula>
    </cfRule>
    <cfRule type="cellIs" dxfId="1206" priority="1227" operator="equal">
      <formula>"L"</formula>
    </cfRule>
    <cfRule type="cellIs" dxfId="1205" priority="1228" operator="equal">
      <formula>"V"</formula>
    </cfRule>
  </conditionalFormatting>
  <conditionalFormatting sqref="AU1026">
    <cfRule type="cellIs" dxfId="1204" priority="1213" operator="equal">
      <formula>"NA"</formula>
    </cfRule>
    <cfRule type="cellIs" dxfId="1203" priority="1214" operator="equal">
      <formula>"NS"</formula>
    </cfRule>
    <cfRule type="cellIs" dxfId="1202" priority="1215" operator="equal">
      <formula>"S"</formula>
    </cfRule>
    <cfRule type="cellIs" dxfId="1201" priority="1216" operator="equal">
      <formula>"A"</formula>
    </cfRule>
    <cfRule type="cellIs" dxfId="1200" priority="1217" operator="equal">
      <formula>"X"</formula>
    </cfRule>
    <cfRule type="cellIs" dxfId="1199" priority="1218" operator="equal">
      <formula>"L"</formula>
    </cfRule>
    <cfRule type="cellIs" dxfId="1198" priority="1219" operator="equal">
      <formula>"V"</formula>
    </cfRule>
  </conditionalFormatting>
  <conditionalFormatting sqref="L1026:Q1026">
    <cfRule type="cellIs" dxfId="1197" priority="1220" operator="equal">
      <formula>"X"</formula>
    </cfRule>
    <cfRule type="cellIs" dxfId="1196" priority="1221" operator="equal">
      <formula>"V"</formula>
    </cfRule>
  </conditionalFormatting>
  <conditionalFormatting sqref="AM1026:AT1026">
    <cfRule type="cellIs" dxfId="1195" priority="1206" operator="equal">
      <formula>"NA"</formula>
    </cfRule>
    <cfRule type="cellIs" dxfId="1194" priority="1207" operator="equal">
      <formula>"NS"</formula>
    </cfRule>
    <cfRule type="cellIs" dxfId="1193" priority="1208" operator="equal">
      <formula>"S"</formula>
    </cfRule>
    <cfRule type="cellIs" dxfId="1192" priority="1209" operator="equal">
      <formula>"A"</formula>
    </cfRule>
    <cfRule type="cellIs" dxfId="1191" priority="1210" operator="equal">
      <formula>"X"</formula>
    </cfRule>
    <cfRule type="cellIs" dxfId="1190" priority="1211" operator="equal">
      <formula>"L"</formula>
    </cfRule>
    <cfRule type="cellIs" dxfId="1189" priority="1212" operator="equal">
      <formula>"V"</formula>
    </cfRule>
  </conditionalFormatting>
  <conditionalFormatting sqref="AL1026">
    <cfRule type="cellIs" dxfId="1188" priority="1199" operator="equal">
      <formula>"NA"</formula>
    </cfRule>
    <cfRule type="cellIs" dxfId="1187" priority="1200" operator="equal">
      <formula>"NS"</formula>
    </cfRule>
    <cfRule type="cellIs" dxfId="1186" priority="1201" operator="equal">
      <formula>"S"</formula>
    </cfRule>
    <cfRule type="cellIs" dxfId="1185" priority="1202" operator="equal">
      <formula>"A"</formula>
    </cfRule>
    <cfRule type="cellIs" dxfId="1184" priority="1203" operator="equal">
      <formula>"X"</formula>
    </cfRule>
    <cfRule type="cellIs" dxfId="1183" priority="1204" operator="equal">
      <formula>"L"</formula>
    </cfRule>
    <cfRule type="cellIs" dxfId="1182" priority="1205" operator="equal">
      <formula>"V"</formula>
    </cfRule>
  </conditionalFormatting>
  <conditionalFormatting sqref="AK1026">
    <cfRule type="cellIs" dxfId="1181" priority="1192" operator="equal">
      <formula>"NA"</formula>
    </cfRule>
    <cfRule type="cellIs" dxfId="1180" priority="1193" operator="equal">
      <formula>"NS"</formula>
    </cfRule>
    <cfRule type="cellIs" dxfId="1179" priority="1194" operator="equal">
      <formula>"S"</formula>
    </cfRule>
    <cfRule type="cellIs" dxfId="1178" priority="1195" operator="equal">
      <formula>"A"</formula>
    </cfRule>
    <cfRule type="cellIs" dxfId="1177" priority="1196" operator="equal">
      <formula>"X"</formula>
    </cfRule>
    <cfRule type="cellIs" dxfId="1176" priority="1197" operator="equal">
      <formula>"L"</formula>
    </cfRule>
    <cfRule type="cellIs" dxfId="1175" priority="1198" operator="equal">
      <formula>"V"</formula>
    </cfRule>
  </conditionalFormatting>
  <conditionalFormatting sqref="AU1025">
    <cfRule type="cellIs" dxfId="1174" priority="1183" operator="equal">
      <formula>"NA"</formula>
    </cfRule>
    <cfRule type="cellIs" dxfId="1173" priority="1184" operator="equal">
      <formula>"NS"</formula>
    </cfRule>
    <cfRule type="cellIs" dxfId="1172" priority="1185" operator="equal">
      <formula>"S"</formula>
    </cfRule>
    <cfRule type="cellIs" dxfId="1171" priority="1186" operator="equal">
      <formula>"A"</formula>
    </cfRule>
    <cfRule type="cellIs" dxfId="1170" priority="1187" operator="equal">
      <formula>"X"</formula>
    </cfRule>
    <cfRule type="cellIs" dxfId="1169" priority="1188" operator="equal">
      <formula>"L"</formula>
    </cfRule>
    <cfRule type="cellIs" dxfId="1168" priority="1189" operator="equal">
      <formula>"V"</formula>
    </cfRule>
  </conditionalFormatting>
  <conditionalFormatting sqref="L1025:Q1025">
    <cfRule type="cellIs" dxfId="1167" priority="1190" operator="equal">
      <formula>"X"</formula>
    </cfRule>
    <cfRule type="cellIs" dxfId="1166" priority="1191" operator="equal">
      <formula>"V"</formula>
    </cfRule>
  </conditionalFormatting>
  <conditionalFormatting sqref="AM1025:AT1025">
    <cfRule type="cellIs" dxfId="1165" priority="1176" operator="equal">
      <formula>"NA"</formula>
    </cfRule>
    <cfRule type="cellIs" dxfId="1164" priority="1177" operator="equal">
      <formula>"NS"</formula>
    </cfRule>
    <cfRule type="cellIs" dxfId="1163" priority="1178" operator="equal">
      <formula>"S"</formula>
    </cfRule>
    <cfRule type="cellIs" dxfId="1162" priority="1179" operator="equal">
      <formula>"A"</formula>
    </cfRule>
    <cfRule type="cellIs" dxfId="1161" priority="1180" operator="equal">
      <formula>"X"</formula>
    </cfRule>
    <cfRule type="cellIs" dxfId="1160" priority="1181" operator="equal">
      <formula>"L"</formula>
    </cfRule>
    <cfRule type="cellIs" dxfId="1159" priority="1182" operator="equal">
      <formula>"V"</formula>
    </cfRule>
  </conditionalFormatting>
  <conditionalFormatting sqref="AL1025">
    <cfRule type="cellIs" dxfId="1158" priority="1169" operator="equal">
      <formula>"NA"</formula>
    </cfRule>
    <cfRule type="cellIs" dxfId="1157" priority="1170" operator="equal">
      <formula>"NS"</formula>
    </cfRule>
    <cfRule type="cellIs" dxfId="1156" priority="1171" operator="equal">
      <formula>"S"</formula>
    </cfRule>
    <cfRule type="cellIs" dxfId="1155" priority="1172" operator="equal">
      <formula>"A"</formula>
    </cfRule>
    <cfRule type="cellIs" dxfId="1154" priority="1173" operator="equal">
      <formula>"X"</formula>
    </cfRule>
    <cfRule type="cellIs" dxfId="1153" priority="1174" operator="equal">
      <formula>"L"</formula>
    </cfRule>
    <cfRule type="cellIs" dxfId="1152" priority="1175" operator="equal">
      <formula>"V"</formula>
    </cfRule>
  </conditionalFormatting>
  <conditionalFormatting sqref="AK1025">
    <cfRule type="cellIs" dxfId="1151" priority="1162" operator="equal">
      <formula>"NA"</formula>
    </cfRule>
    <cfRule type="cellIs" dxfId="1150" priority="1163" operator="equal">
      <formula>"NS"</formula>
    </cfRule>
    <cfRule type="cellIs" dxfId="1149" priority="1164" operator="equal">
      <formula>"S"</formula>
    </cfRule>
    <cfRule type="cellIs" dxfId="1148" priority="1165" operator="equal">
      <formula>"A"</formula>
    </cfRule>
    <cfRule type="cellIs" dxfId="1147" priority="1166" operator="equal">
      <formula>"X"</formula>
    </cfRule>
    <cfRule type="cellIs" dxfId="1146" priority="1167" operator="equal">
      <formula>"L"</formula>
    </cfRule>
    <cfRule type="cellIs" dxfId="1145" priority="1168" operator="equal">
      <formula>"V"</formula>
    </cfRule>
  </conditionalFormatting>
  <conditionalFormatting sqref="AU1028">
    <cfRule type="cellIs" dxfId="1144" priority="1153" operator="equal">
      <formula>"NA"</formula>
    </cfRule>
    <cfRule type="cellIs" dxfId="1143" priority="1154" operator="equal">
      <formula>"NS"</formula>
    </cfRule>
    <cfRule type="cellIs" dxfId="1142" priority="1155" operator="equal">
      <formula>"S"</formula>
    </cfRule>
    <cfRule type="cellIs" dxfId="1141" priority="1156" operator="equal">
      <formula>"A"</formula>
    </cfRule>
    <cfRule type="cellIs" dxfId="1140" priority="1157" operator="equal">
      <formula>"X"</formula>
    </cfRule>
    <cfRule type="cellIs" dxfId="1139" priority="1158" operator="equal">
      <formula>"L"</formula>
    </cfRule>
    <cfRule type="cellIs" dxfId="1138" priority="1159" operator="equal">
      <formula>"V"</formula>
    </cfRule>
  </conditionalFormatting>
  <conditionalFormatting sqref="L1028:Q1028">
    <cfRule type="cellIs" dxfId="1137" priority="1160" operator="equal">
      <formula>"X"</formula>
    </cfRule>
    <cfRule type="cellIs" dxfId="1136" priority="1161" operator="equal">
      <formula>"V"</formula>
    </cfRule>
  </conditionalFormatting>
  <conditionalFormatting sqref="AM1028:AT1028">
    <cfRule type="cellIs" dxfId="1135" priority="1146" operator="equal">
      <formula>"NA"</formula>
    </cfRule>
    <cfRule type="cellIs" dxfId="1134" priority="1147" operator="equal">
      <formula>"NS"</formula>
    </cfRule>
    <cfRule type="cellIs" dxfId="1133" priority="1148" operator="equal">
      <formula>"S"</formula>
    </cfRule>
    <cfRule type="cellIs" dxfId="1132" priority="1149" operator="equal">
      <formula>"A"</formula>
    </cfRule>
    <cfRule type="cellIs" dxfId="1131" priority="1150" operator="equal">
      <formula>"X"</formula>
    </cfRule>
    <cfRule type="cellIs" dxfId="1130" priority="1151" operator="equal">
      <formula>"L"</formula>
    </cfRule>
    <cfRule type="cellIs" dxfId="1129" priority="1152" operator="equal">
      <formula>"V"</formula>
    </cfRule>
  </conditionalFormatting>
  <conditionalFormatting sqref="AL1028">
    <cfRule type="cellIs" dxfId="1128" priority="1139" operator="equal">
      <formula>"NA"</formula>
    </cfRule>
    <cfRule type="cellIs" dxfId="1127" priority="1140" operator="equal">
      <formula>"NS"</formula>
    </cfRule>
    <cfRule type="cellIs" dxfId="1126" priority="1141" operator="equal">
      <formula>"S"</formula>
    </cfRule>
    <cfRule type="cellIs" dxfId="1125" priority="1142" operator="equal">
      <formula>"A"</formula>
    </cfRule>
    <cfRule type="cellIs" dxfId="1124" priority="1143" operator="equal">
      <formula>"X"</formula>
    </cfRule>
    <cfRule type="cellIs" dxfId="1123" priority="1144" operator="equal">
      <formula>"L"</formula>
    </cfRule>
    <cfRule type="cellIs" dxfId="1122" priority="1145" operator="equal">
      <formula>"V"</formula>
    </cfRule>
  </conditionalFormatting>
  <conditionalFormatting sqref="AK1028">
    <cfRule type="cellIs" dxfId="1121" priority="1132" operator="equal">
      <formula>"NA"</formula>
    </cfRule>
    <cfRule type="cellIs" dxfId="1120" priority="1133" operator="equal">
      <formula>"NS"</formula>
    </cfRule>
    <cfRule type="cellIs" dxfId="1119" priority="1134" operator="equal">
      <formula>"S"</formula>
    </cfRule>
    <cfRule type="cellIs" dxfId="1118" priority="1135" operator="equal">
      <formula>"A"</formula>
    </cfRule>
    <cfRule type="cellIs" dxfId="1117" priority="1136" operator="equal">
      <formula>"X"</formula>
    </cfRule>
    <cfRule type="cellIs" dxfId="1116" priority="1137" operator="equal">
      <formula>"L"</formula>
    </cfRule>
    <cfRule type="cellIs" dxfId="1115" priority="1138" operator="equal">
      <formula>"V"</formula>
    </cfRule>
  </conditionalFormatting>
  <conditionalFormatting sqref="AU1027">
    <cfRule type="cellIs" dxfId="1114" priority="1123" operator="equal">
      <formula>"NA"</formula>
    </cfRule>
    <cfRule type="cellIs" dxfId="1113" priority="1124" operator="equal">
      <formula>"NS"</formula>
    </cfRule>
    <cfRule type="cellIs" dxfId="1112" priority="1125" operator="equal">
      <formula>"S"</formula>
    </cfRule>
    <cfRule type="cellIs" dxfId="1111" priority="1126" operator="equal">
      <formula>"A"</formula>
    </cfRule>
    <cfRule type="cellIs" dxfId="1110" priority="1127" operator="equal">
      <formula>"X"</formula>
    </cfRule>
    <cfRule type="cellIs" dxfId="1109" priority="1128" operator="equal">
      <formula>"L"</formula>
    </cfRule>
    <cfRule type="cellIs" dxfId="1108" priority="1129" operator="equal">
      <formula>"V"</formula>
    </cfRule>
  </conditionalFormatting>
  <conditionalFormatting sqref="L1027:Q1027">
    <cfRule type="cellIs" dxfId="1107" priority="1130" operator="equal">
      <formula>"X"</formula>
    </cfRule>
    <cfRule type="cellIs" dxfId="1106" priority="1131" operator="equal">
      <formula>"V"</formula>
    </cfRule>
  </conditionalFormatting>
  <conditionalFormatting sqref="AM1027:AT1027">
    <cfRule type="cellIs" dxfId="1105" priority="1116" operator="equal">
      <formula>"NA"</formula>
    </cfRule>
    <cfRule type="cellIs" dxfId="1104" priority="1117" operator="equal">
      <formula>"NS"</formula>
    </cfRule>
    <cfRule type="cellIs" dxfId="1103" priority="1118" operator="equal">
      <formula>"S"</formula>
    </cfRule>
    <cfRule type="cellIs" dxfId="1102" priority="1119" operator="equal">
      <formula>"A"</formula>
    </cfRule>
    <cfRule type="cellIs" dxfId="1101" priority="1120" operator="equal">
      <formula>"X"</formula>
    </cfRule>
    <cfRule type="cellIs" dxfId="1100" priority="1121" operator="equal">
      <formula>"L"</formula>
    </cfRule>
    <cfRule type="cellIs" dxfId="1099" priority="1122" operator="equal">
      <formula>"V"</formula>
    </cfRule>
  </conditionalFormatting>
  <conditionalFormatting sqref="AL1027">
    <cfRule type="cellIs" dxfId="1098" priority="1109" operator="equal">
      <formula>"NA"</formula>
    </cfRule>
    <cfRule type="cellIs" dxfId="1097" priority="1110" operator="equal">
      <formula>"NS"</formula>
    </cfRule>
    <cfRule type="cellIs" dxfId="1096" priority="1111" operator="equal">
      <formula>"S"</formula>
    </cfRule>
    <cfRule type="cellIs" dxfId="1095" priority="1112" operator="equal">
      <formula>"A"</formula>
    </cfRule>
    <cfRule type="cellIs" dxfId="1094" priority="1113" operator="equal">
      <formula>"X"</formula>
    </cfRule>
    <cfRule type="cellIs" dxfId="1093" priority="1114" operator="equal">
      <formula>"L"</formula>
    </cfRule>
    <cfRule type="cellIs" dxfId="1092" priority="1115" operator="equal">
      <formula>"V"</formula>
    </cfRule>
  </conditionalFormatting>
  <conditionalFormatting sqref="AK1027">
    <cfRule type="cellIs" dxfId="1091" priority="1102" operator="equal">
      <formula>"NA"</formula>
    </cfRule>
    <cfRule type="cellIs" dxfId="1090" priority="1103" operator="equal">
      <formula>"NS"</formula>
    </cfRule>
    <cfRule type="cellIs" dxfId="1089" priority="1104" operator="equal">
      <formula>"S"</formula>
    </cfRule>
    <cfRule type="cellIs" dxfId="1088" priority="1105" operator="equal">
      <formula>"A"</formula>
    </cfRule>
    <cfRule type="cellIs" dxfId="1087" priority="1106" operator="equal">
      <formula>"X"</formula>
    </cfRule>
    <cfRule type="cellIs" dxfId="1086" priority="1107" operator="equal">
      <formula>"L"</formula>
    </cfRule>
    <cfRule type="cellIs" dxfId="1085" priority="1108" operator="equal">
      <formula>"V"</formula>
    </cfRule>
  </conditionalFormatting>
  <conditionalFormatting sqref="AU1030">
    <cfRule type="cellIs" dxfId="1084" priority="1093" operator="equal">
      <formula>"NA"</formula>
    </cfRule>
    <cfRule type="cellIs" dxfId="1083" priority="1094" operator="equal">
      <formula>"NS"</formula>
    </cfRule>
    <cfRule type="cellIs" dxfId="1082" priority="1095" operator="equal">
      <formula>"S"</formula>
    </cfRule>
    <cfRule type="cellIs" dxfId="1081" priority="1096" operator="equal">
      <formula>"A"</formula>
    </cfRule>
    <cfRule type="cellIs" dxfId="1080" priority="1097" operator="equal">
      <formula>"X"</formula>
    </cfRule>
    <cfRule type="cellIs" dxfId="1079" priority="1098" operator="equal">
      <formula>"L"</formula>
    </cfRule>
    <cfRule type="cellIs" dxfId="1078" priority="1099" operator="equal">
      <formula>"V"</formula>
    </cfRule>
  </conditionalFormatting>
  <conditionalFormatting sqref="L1030:Q1030">
    <cfRule type="cellIs" dxfId="1077" priority="1100" operator="equal">
      <formula>"X"</formula>
    </cfRule>
    <cfRule type="cellIs" dxfId="1076" priority="1101" operator="equal">
      <formula>"V"</formula>
    </cfRule>
  </conditionalFormatting>
  <conditionalFormatting sqref="AM1030:AT1030">
    <cfRule type="cellIs" dxfId="1075" priority="1086" operator="equal">
      <formula>"NA"</formula>
    </cfRule>
    <cfRule type="cellIs" dxfId="1074" priority="1087" operator="equal">
      <formula>"NS"</formula>
    </cfRule>
    <cfRule type="cellIs" dxfId="1073" priority="1088" operator="equal">
      <formula>"S"</formula>
    </cfRule>
    <cfRule type="cellIs" dxfId="1072" priority="1089" operator="equal">
      <formula>"A"</formula>
    </cfRule>
    <cfRule type="cellIs" dxfId="1071" priority="1090" operator="equal">
      <formula>"X"</formula>
    </cfRule>
    <cfRule type="cellIs" dxfId="1070" priority="1091" operator="equal">
      <formula>"L"</formula>
    </cfRule>
    <cfRule type="cellIs" dxfId="1069" priority="1092" operator="equal">
      <formula>"V"</formula>
    </cfRule>
  </conditionalFormatting>
  <conditionalFormatting sqref="AL1030">
    <cfRule type="cellIs" dxfId="1068" priority="1079" operator="equal">
      <formula>"NA"</formula>
    </cfRule>
    <cfRule type="cellIs" dxfId="1067" priority="1080" operator="equal">
      <formula>"NS"</formula>
    </cfRule>
    <cfRule type="cellIs" dxfId="1066" priority="1081" operator="equal">
      <formula>"S"</formula>
    </cfRule>
    <cfRule type="cellIs" dxfId="1065" priority="1082" operator="equal">
      <formula>"A"</formula>
    </cfRule>
    <cfRule type="cellIs" dxfId="1064" priority="1083" operator="equal">
      <formula>"X"</formula>
    </cfRule>
    <cfRule type="cellIs" dxfId="1063" priority="1084" operator="equal">
      <formula>"L"</formula>
    </cfRule>
    <cfRule type="cellIs" dxfId="1062" priority="1085" operator="equal">
      <formula>"V"</formula>
    </cfRule>
  </conditionalFormatting>
  <conditionalFormatting sqref="AK1030">
    <cfRule type="cellIs" dxfId="1061" priority="1072" operator="equal">
      <formula>"NA"</formula>
    </cfRule>
    <cfRule type="cellIs" dxfId="1060" priority="1073" operator="equal">
      <formula>"NS"</formula>
    </cfRule>
    <cfRule type="cellIs" dxfId="1059" priority="1074" operator="equal">
      <formula>"S"</formula>
    </cfRule>
    <cfRule type="cellIs" dxfId="1058" priority="1075" operator="equal">
      <formula>"A"</formula>
    </cfRule>
    <cfRule type="cellIs" dxfId="1057" priority="1076" operator="equal">
      <formula>"X"</formula>
    </cfRule>
    <cfRule type="cellIs" dxfId="1056" priority="1077" operator="equal">
      <formula>"L"</formula>
    </cfRule>
    <cfRule type="cellIs" dxfId="1055" priority="1078" operator="equal">
      <formula>"V"</formula>
    </cfRule>
  </conditionalFormatting>
  <conditionalFormatting sqref="AU1029">
    <cfRule type="cellIs" dxfId="1054" priority="1063" operator="equal">
      <formula>"NA"</formula>
    </cfRule>
    <cfRule type="cellIs" dxfId="1053" priority="1064" operator="equal">
      <formula>"NS"</formula>
    </cfRule>
    <cfRule type="cellIs" dxfId="1052" priority="1065" operator="equal">
      <formula>"S"</formula>
    </cfRule>
    <cfRule type="cellIs" dxfId="1051" priority="1066" operator="equal">
      <formula>"A"</formula>
    </cfRule>
    <cfRule type="cellIs" dxfId="1050" priority="1067" operator="equal">
      <formula>"X"</formula>
    </cfRule>
    <cfRule type="cellIs" dxfId="1049" priority="1068" operator="equal">
      <formula>"L"</formula>
    </cfRule>
    <cfRule type="cellIs" dxfId="1048" priority="1069" operator="equal">
      <formula>"V"</formula>
    </cfRule>
  </conditionalFormatting>
  <conditionalFormatting sqref="L1029:Q1029">
    <cfRule type="cellIs" dxfId="1047" priority="1070" operator="equal">
      <formula>"X"</formula>
    </cfRule>
    <cfRule type="cellIs" dxfId="1046" priority="1071" operator="equal">
      <formula>"V"</formula>
    </cfRule>
  </conditionalFormatting>
  <conditionalFormatting sqref="AM1029:AT1029">
    <cfRule type="cellIs" dxfId="1045" priority="1056" operator="equal">
      <formula>"NA"</formula>
    </cfRule>
    <cfRule type="cellIs" dxfId="1044" priority="1057" operator="equal">
      <formula>"NS"</formula>
    </cfRule>
    <cfRule type="cellIs" dxfId="1043" priority="1058" operator="equal">
      <formula>"S"</formula>
    </cfRule>
    <cfRule type="cellIs" dxfId="1042" priority="1059" operator="equal">
      <formula>"A"</formula>
    </cfRule>
    <cfRule type="cellIs" dxfId="1041" priority="1060" operator="equal">
      <formula>"X"</formula>
    </cfRule>
    <cfRule type="cellIs" dxfId="1040" priority="1061" operator="equal">
      <formula>"L"</formula>
    </cfRule>
    <cfRule type="cellIs" dxfId="1039" priority="1062" operator="equal">
      <formula>"V"</formula>
    </cfRule>
  </conditionalFormatting>
  <conditionalFormatting sqref="AL1029">
    <cfRule type="cellIs" dxfId="1038" priority="1049" operator="equal">
      <formula>"NA"</formula>
    </cfRule>
    <cfRule type="cellIs" dxfId="1037" priority="1050" operator="equal">
      <formula>"NS"</formula>
    </cfRule>
    <cfRule type="cellIs" dxfId="1036" priority="1051" operator="equal">
      <formula>"S"</formula>
    </cfRule>
    <cfRule type="cellIs" dxfId="1035" priority="1052" operator="equal">
      <formula>"A"</formula>
    </cfRule>
    <cfRule type="cellIs" dxfId="1034" priority="1053" operator="equal">
      <formula>"X"</formula>
    </cfRule>
    <cfRule type="cellIs" dxfId="1033" priority="1054" operator="equal">
      <formula>"L"</formula>
    </cfRule>
    <cfRule type="cellIs" dxfId="1032" priority="1055" operator="equal">
      <formula>"V"</formula>
    </cfRule>
  </conditionalFormatting>
  <conditionalFormatting sqref="AK1029">
    <cfRule type="cellIs" dxfId="1031" priority="1042" operator="equal">
      <formula>"NA"</formula>
    </cfRule>
    <cfRule type="cellIs" dxfId="1030" priority="1043" operator="equal">
      <formula>"NS"</formula>
    </cfRule>
    <cfRule type="cellIs" dxfId="1029" priority="1044" operator="equal">
      <formula>"S"</formula>
    </cfRule>
    <cfRule type="cellIs" dxfId="1028" priority="1045" operator="equal">
      <formula>"A"</formula>
    </cfRule>
    <cfRule type="cellIs" dxfId="1027" priority="1046" operator="equal">
      <formula>"X"</formula>
    </cfRule>
    <cfRule type="cellIs" dxfId="1026" priority="1047" operator="equal">
      <formula>"L"</formula>
    </cfRule>
    <cfRule type="cellIs" dxfId="1025" priority="1048" operator="equal">
      <formula>"V"</formula>
    </cfRule>
  </conditionalFormatting>
  <conditionalFormatting sqref="AU1037">
    <cfRule type="cellIs" dxfId="1024" priority="1033" operator="equal">
      <formula>"NA"</formula>
    </cfRule>
    <cfRule type="cellIs" dxfId="1023" priority="1034" operator="equal">
      <formula>"NS"</formula>
    </cfRule>
    <cfRule type="cellIs" dxfId="1022" priority="1035" operator="equal">
      <formula>"S"</formula>
    </cfRule>
    <cfRule type="cellIs" dxfId="1021" priority="1036" operator="equal">
      <formula>"A"</formula>
    </cfRule>
    <cfRule type="cellIs" dxfId="1020" priority="1037" operator="equal">
      <formula>"X"</formula>
    </cfRule>
    <cfRule type="cellIs" dxfId="1019" priority="1038" operator="equal">
      <formula>"L"</formula>
    </cfRule>
    <cfRule type="cellIs" dxfId="1018" priority="1039" operator="equal">
      <formula>"V"</formula>
    </cfRule>
  </conditionalFormatting>
  <conditionalFormatting sqref="L1037:Q1037">
    <cfRule type="cellIs" dxfId="1017" priority="1040" operator="equal">
      <formula>"X"</formula>
    </cfRule>
    <cfRule type="cellIs" dxfId="1016" priority="1041" operator="equal">
      <formula>"V"</formula>
    </cfRule>
  </conditionalFormatting>
  <conditionalFormatting sqref="AM1037:AT1037">
    <cfRule type="cellIs" dxfId="1015" priority="1026" operator="equal">
      <formula>"NA"</formula>
    </cfRule>
    <cfRule type="cellIs" dxfId="1014" priority="1027" operator="equal">
      <formula>"NS"</formula>
    </cfRule>
    <cfRule type="cellIs" dxfId="1013" priority="1028" operator="equal">
      <formula>"S"</formula>
    </cfRule>
    <cfRule type="cellIs" dxfId="1012" priority="1029" operator="equal">
      <formula>"A"</formula>
    </cfRule>
    <cfRule type="cellIs" dxfId="1011" priority="1030" operator="equal">
      <formula>"X"</formula>
    </cfRule>
    <cfRule type="cellIs" dxfId="1010" priority="1031" operator="equal">
      <formula>"L"</formula>
    </cfRule>
    <cfRule type="cellIs" dxfId="1009" priority="1032" operator="equal">
      <formula>"V"</formula>
    </cfRule>
  </conditionalFormatting>
  <conditionalFormatting sqref="AL1037">
    <cfRule type="cellIs" dxfId="1008" priority="1019" operator="equal">
      <formula>"NA"</formula>
    </cfRule>
    <cfRule type="cellIs" dxfId="1007" priority="1020" operator="equal">
      <formula>"NS"</formula>
    </cfRule>
    <cfRule type="cellIs" dxfId="1006" priority="1021" operator="equal">
      <formula>"S"</formula>
    </cfRule>
    <cfRule type="cellIs" dxfId="1005" priority="1022" operator="equal">
      <formula>"A"</formula>
    </cfRule>
    <cfRule type="cellIs" dxfId="1004" priority="1023" operator="equal">
      <formula>"X"</formula>
    </cfRule>
    <cfRule type="cellIs" dxfId="1003" priority="1024" operator="equal">
      <formula>"L"</formula>
    </cfRule>
    <cfRule type="cellIs" dxfId="1002" priority="1025" operator="equal">
      <formula>"V"</formula>
    </cfRule>
  </conditionalFormatting>
  <conditionalFormatting sqref="AK1037">
    <cfRule type="cellIs" dxfId="1001" priority="1012" operator="equal">
      <formula>"NA"</formula>
    </cfRule>
    <cfRule type="cellIs" dxfId="1000" priority="1013" operator="equal">
      <formula>"NS"</formula>
    </cfRule>
    <cfRule type="cellIs" dxfId="999" priority="1014" operator="equal">
      <formula>"S"</formula>
    </cfRule>
    <cfRule type="cellIs" dxfId="998" priority="1015" operator="equal">
      <formula>"A"</formula>
    </cfRule>
    <cfRule type="cellIs" dxfId="997" priority="1016" operator="equal">
      <formula>"X"</formula>
    </cfRule>
    <cfRule type="cellIs" dxfId="996" priority="1017" operator="equal">
      <formula>"L"</formula>
    </cfRule>
    <cfRule type="cellIs" dxfId="995" priority="1018" operator="equal">
      <formula>"V"</formula>
    </cfRule>
  </conditionalFormatting>
  <conditionalFormatting sqref="AU1033">
    <cfRule type="cellIs" dxfId="994" priority="1003" operator="equal">
      <formula>"NA"</formula>
    </cfRule>
    <cfRule type="cellIs" dxfId="993" priority="1004" operator="equal">
      <formula>"NS"</formula>
    </cfRule>
    <cfRule type="cellIs" dxfId="992" priority="1005" operator="equal">
      <formula>"S"</formula>
    </cfRule>
    <cfRule type="cellIs" dxfId="991" priority="1006" operator="equal">
      <formula>"A"</formula>
    </cfRule>
    <cfRule type="cellIs" dxfId="990" priority="1007" operator="equal">
      <formula>"X"</formula>
    </cfRule>
    <cfRule type="cellIs" dxfId="989" priority="1008" operator="equal">
      <formula>"L"</formula>
    </cfRule>
    <cfRule type="cellIs" dxfId="988" priority="1009" operator="equal">
      <formula>"V"</formula>
    </cfRule>
  </conditionalFormatting>
  <conditionalFormatting sqref="L1033:Q1033">
    <cfRule type="cellIs" dxfId="987" priority="1010" operator="equal">
      <formula>"X"</formula>
    </cfRule>
    <cfRule type="cellIs" dxfId="986" priority="1011" operator="equal">
      <formula>"V"</formula>
    </cfRule>
  </conditionalFormatting>
  <conditionalFormatting sqref="AM1033:AT1033">
    <cfRule type="cellIs" dxfId="985" priority="996" operator="equal">
      <formula>"NA"</formula>
    </cfRule>
    <cfRule type="cellIs" dxfId="984" priority="997" operator="equal">
      <formula>"NS"</formula>
    </cfRule>
    <cfRule type="cellIs" dxfId="983" priority="998" operator="equal">
      <formula>"S"</formula>
    </cfRule>
    <cfRule type="cellIs" dxfId="982" priority="999" operator="equal">
      <formula>"A"</formula>
    </cfRule>
    <cfRule type="cellIs" dxfId="981" priority="1000" operator="equal">
      <formula>"X"</formula>
    </cfRule>
    <cfRule type="cellIs" dxfId="980" priority="1001" operator="equal">
      <formula>"L"</formula>
    </cfRule>
    <cfRule type="cellIs" dxfId="979" priority="1002" operator="equal">
      <formula>"V"</formula>
    </cfRule>
  </conditionalFormatting>
  <conditionalFormatting sqref="AL1033">
    <cfRule type="cellIs" dxfId="978" priority="989" operator="equal">
      <formula>"NA"</formula>
    </cfRule>
    <cfRule type="cellIs" dxfId="977" priority="990" operator="equal">
      <formula>"NS"</formula>
    </cfRule>
    <cfRule type="cellIs" dxfId="976" priority="991" operator="equal">
      <formula>"S"</formula>
    </cfRule>
    <cfRule type="cellIs" dxfId="975" priority="992" operator="equal">
      <formula>"A"</formula>
    </cfRule>
    <cfRule type="cellIs" dxfId="974" priority="993" operator="equal">
      <formula>"X"</formula>
    </cfRule>
    <cfRule type="cellIs" dxfId="973" priority="994" operator="equal">
      <formula>"L"</formula>
    </cfRule>
    <cfRule type="cellIs" dxfId="972" priority="995" operator="equal">
      <formula>"V"</formula>
    </cfRule>
  </conditionalFormatting>
  <conditionalFormatting sqref="AK1033">
    <cfRule type="cellIs" dxfId="971" priority="982" operator="equal">
      <formula>"NA"</formula>
    </cfRule>
    <cfRule type="cellIs" dxfId="970" priority="983" operator="equal">
      <formula>"NS"</formula>
    </cfRule>
    <cfRule type="cellIs" dxfId="969" priority="984" operator="equal">
      <formula>"S"</formula>
    </cfRule>
    <cfRule type="cellIs" dxfId="968" priority="985" operator="equal">
      <formula>"A"</formula>
    </cfRule>
    <cfRule type="cellIs" dxfId="967" priority="986" operator="equal">
      <formula>"X"</formula>
    </cfRule>
    <cfRule type="cellIs" dxfId="966" priority="987" operator="equal">
      <formula>"L"</formula>
    </cfRule>
    <cfRule type="cellIs" dxfId="965" priority="988" operator="equal">
      <formula>"V"</formula>
    </cfRule>
  </conditionalFormatting>
  <conditionalFormatting sqref="AU1032">
    <cfRule type="cellIs" dxfId="964" priority="973" operator="equal">
      <formula>"NA"</formula>
    </cfRule>
    <cfRule type="cellIs" dxfId="963" priority="974" operator="equal">
      <formula>"NS"</formula>
    </cfRule>
    <cfRule type="cellIs" dxfId="962" priority="975" operator="equal">
      <formula>"S"</formula>
    </cfRule>
    <cfRule type="cellIs" dxfId="961" priority="976" operator="equal">
      <formula>"A"</formula>
    </cfRule>
    <cfRule type="cellIs" dxfId="960" priority="977" operator="equal">
      <formula>"X"</formula>
    </cfRule>
    <cfRule type="cellIs" dxfId="959" priority="978" operator="equal">
      <formula>"L"</formula>
    </cfRule>
    <cfRule type="cellIs" dxfId="958" priority="979" operator="equal">
      <formula>"V"</formula>
    </cfRule>
  </conditionalFormatting>
  <conditionalFormatting sqref="L1032:Q1032">
    <cfRule type="cellIs" dxfId="957" priority="980" operator="equal">
      <formula>"X"</formula>
    </cfRule>
    <cfRule type="cellIs" dxfId="956" priority="981" operator="equal">
      <formula>"V"</formula>
    </cfRule>
  </conditionalFormatting>
  <conditionalFormatting sqref="AM1032:AT1032">
    <cfRule type="cellIs" dxfId="955" priority="966" operator="equal">
      <formula>"NA"</formula>
    </cfRule>
    <cfRule type="cellIs" dxfId="954" priority="967" operator="equal">
      <formula>"NS"</formula>
    </cfRule>
    <cfRule type="cellIs" dxfId="953" priority="968" operator="equal">
      <formula>"S"</formula>
    </cfRule>
    <cfRule type="cellIs" dxfId="952" priority="969" operator="equal">
      <formula>"A"</formula>
    </cfRule>
    <cfRule type="cellIs" dxfId="951" priority="970" operator="equal">
      <formula>"X"</formula>
    </cfRule>
    <cfRule type="cellIs" dxfId="950" priority="971" operator="equal">
      <formula>"L"</formula>
    </cfRule>
    <cfRule type="cellIs" dxfId="949" priority="972" operator="equal">
      <formula>"V"</formula>
    </cfRule>
  </conditionalFormatting>
  <conditionalFormatting sqref="AL1032">
    <cfRule type="cellIs" dxfId="948" priority="959" operator="equal">
      <formula>"NA"</formula>
    </cfRule>
    <cfRule type="cellIs" dxfId="947" priority="960" operator="equal">
      <formula>"NS"</formula>
    </cfRule>
    <cfRule type="cellIs" dxfId="946" priority="961" operator="equal">
      <formula>"S"</formula>
    </cfRule>
    <cfRule type="cellIs" dxfId="945" priority="962" operator="equal">
      <formula>"A"</formula>
    </cfRule>
    <cfRule type="cellIs" dxfId="944" priority="963" operator="equal">
      <formula>"X"</formula>
    </cfRule>
    <cfRule type="cellIs" dxfId="943" priority="964" operator="equal">
      <formula>"L"</formula>
    </cfRule>
    <cfRule type="cellIs" dxfId="942" priority="965" operator="equal">
      <formula>"V"</formula>
    </cfRule>
  </conditionalFormatting>
  <conditionalFormatting sqref="AK1032">
    <cfRule type="cellIs" dxfId="941" priority="952" operator="equal">
      <formula>"NA"</formula>
    </cfRule>
    <cfRule type="cellIs" dxfId="940" priority="953" operator="equal">
      <formula>"NS"</formula>
    </cfRule>
    <cfRule type="cellIs" dxfId="939" priority="954" operator="equal">
      <formula>"S"</formula>
    </cfRule>
    <cfRule type="cellIs" dxfId="938" priority="955" operator="equal">
      <formula>"A"</formula>
    </cfRule>
    <cfRule type="cellIs" dxfId="937" priority="956" operator="equal">
      <formula>"X"</formula>
    </cfRule>
    <cfRule type="cellIs" dxfId="936" priority="957" operator="equal">
      <formula>"L"</formula>
    </cfRule>
    <cfRule type="cellIs" dxfId="935" priority="958" operator="equal">
      <formula>"V"</formula>
    </cfRule>
  </conditionalFormatting>
  <conditionalFormatting sqref="AU1035">
    <cfRule type="cellIs" dxfId="934" priority="943" operator="equal">
      <formula>"NA"</formula>
    </cfRule>
    <cfRule type="cellIs" dxfId="933" priority="944" operator="equal">
      <formula>"NS"</formula>
    </cfRule>
    <cfRule type="cellIs" dxfId="932" priority="945" operator="equal">
      <formula>"S"</formula>
    </cfRule>
    <cfRule type="cellIs" dxfId="931" priority="946" operator="equal">
      <formula>"A"</formula>
    </cfRule>
    <cfRule type="cellIs" dxfId="930" priority="947" operator="equal">
      <formula>"X"</formula>
    </cfRule>
    <cfRule type="cellIs" dxfId="929" priority="948" operator="equal">
      <formula>"L"</formula>
    </cfRule>
    <cfRule type="cellIs" dxfId="928" priority="949" operator="equal">
      <formula>"V"</formula>
    </cfRule>
  </conditionalFormatting>
  <conditionalFormatting sqref="L1035:Q1035">
    <cfRule type="cellIs" dxfId="927" priority="950" operator="equal">
      <formula>"X"</formula>
    </cfRule>
    <cfRule type="cellIs" dxfId="926" priority="951" operator="equal">
      <formula>"V"</formula>
    </cfRule>
  </conditionalFormatting>
  <conditionalFormatting sqref="AM1035:AT1035">
    <cfRule type="cellIs" dxfId="925" priority="936" operator="equal">
      <formula>"NA"</formula>
    </cfRule>
    <cfRule type="cellIs" dxfId="924" priority="937" operator="equal">
      <formula>"NS"</formula>
    </cfRule>
    <cfRule type="cellIs" dxfId="923" priority="938" operator="equal">
      <formula>"S"</formula>
    </cfRule>
    <cfRule type="cellIs" dxfId="922" priority="939" operator="equal">
      <formula>"A"</formula>
    </cfRule>
    <cfRule type="cellIs" dxfId="921" priority="940" operator="equal">
      <formula>"X"</formula>
    </cfRule>
    <cfRule type="cellIs" dxfId="920" priority="941" operator="equal">
      <formula>"L"</formula>
    </cfRule>
    <cfRule type="cellIs" dxfId="919" priority="942" operator="equal">
      <formula>"V"</formula>
    </cfRule>
  </conditionalFormatting>
  <conditionalFormatting sqref="AL1035">
    <cfRule type="cellIs" dxfId="918" priority="929" operator="equal">
      <formula>"NA"</formula>
    </cfRule>
    <cfRule type="cellIs" dxfId="917" priority="930" operator="equal">
      <formula>"NS"</formula>
    </cfRule>
    <cfRule type="cellIs" dxfId="916" priority="931" operator="equal">
      <formula>"S"</formula>
    </cfRule>
    <cfRule type="cellIs" dxfId="915" priority="932" operator="equal">
      <formula>"A"</formula>
    </cfRule>
    <cfRule type="cellIs" dxfId="914" priority="933" operator="equal">
      <formula>"X"</formula>
    </cfRule>
    <cfRule type="cellIs" dxfId="913" priority="934" operator="equal">
      <formula>"L"</formula>
    </cfRule>
    <cfRule type="cellIs" dxfId="912" priority="935" operator="equal">
      <formula>"V"</formula>
    </cfRule>
  </conditionalFormatting>
  <conditionalFormatting sqref="AK1035">
    <cfRule type="cellIs" dxfId="911" priority="922" operator="equal">
      <formula>"NA"</formula>
    </cfRule>
    <cfRule type="cellIs" dxfId="910" priority="923" operator="equal">
      <formula>"NS"</formula>
    </cfRule>
    <cfRule type="cellIs" dxfId="909" priority="924" operator="equal">
      <formula>"S"</formula>
    </cfRule>
    <cfRule type="cellIs" dxfId="908" priority="925" operator="equal">
      <formula>"A"</formula>
    </cfRule>
    <cfRule type="cellIs" dxfId="907" priority="926" operator="equal">
      <formula>"X"</formula>
    </cfRule>
    <cfRule type="cellIs" dxfId="906" priority="927" operator="equal">
      <formula>"L"</formula>
    </cfRule>
    <cfRule type="cellIs" dxfId="905" priority="928" operator="equal">
      <formula>"V"</formula>
    </cfRule>
  </conditionalFormatting>
  <conditionalFormatting sqref="AU1034">
    <cfRule type="cellIs" dxfId="904" priority="913" operator="equal">
      <formula>"NA"</formula>
    </cfRule>
    <cfRule type="cellIs" dxfId="903" priority="914" operator="equal">
      <formula>"NS"</formula>
    </cfRule>
    <cfRule type="cellIs" dxfId="902" priority="915" operator="equal">
      <formula>"S"</formula>
    </cfRule>
    <cfRule type="cellIs" dxfId="901" priority="916" operator="equal">
      <formula>"A"</formula>
    </cfRule>
    <cfRule type="cellIs" dxfId="900" priority="917" operator="equal">
      <formula>"X"</formula>
    </cfRule>
    <cfRule type="cellIs" dxfId="899" priority="918" operator="equal">
      <formula>"L"</formula>
    </cfRule>
    <cfRule type="cellIs" dxfId="898" priority="919" operator="equal">
      <formula>"V"</formula>
    </cfRule>
  </conditionalFormatting>
  <conditionalFormatting sqref="L1034:Q1034">
    <cfRule type="cellIs" dxfId="897" priority="920" operator="equal">
      <formula>"X"</formula>
    </cfRule>
    <cfRule type="cellIs" dxfId="896" priority="921" operator="equal">
      <formula>"V"</formula>
    </cfRule>
  </conditionalFormatting>
  <conditionalFormatting sqref="AM1034:AT1034">
    <cfRule type="cellIs" dxfId="895" priority="906" operator="equal">
      <formula>"NA"</formula>
    </cfRule>
    <cfRule type="cellIs" dxfId="894" priority="907" operator="equal">
      <formula>"NS"</formula>
    </cfRule>
    <cfRule type="cellIs" dxfId="893" priority="908" operator="equal">
      <formula>"S"</formula>
    </cfRule>
    <cfRule type="cellIs" dxfId="892" priority="909" operator="equal">
      <formula>"A"</formula>
    </cfRule>
    <cfRule type="cellIs" dxfId="891" priority="910" operator="equal">
      <formula>"X"</formula>
    </cfRule>
    <cfRule type="cellIs" dxfId="890" priority="911" operator="equal">
      <formula>"L"</formula>
    </cfRule>
    <cfRule type="cellIs" dxfId="889" priority="912" operator="equal">
      <formula>"V"</formula>
    </cfRule>
  </conditionalFormatting>
  <conditionalFormatting sqref="AL1034">
    <cfRule type="cellIs" dxfId="888" priority="899" operator="equal">
      <formula>"NA"</formula>
    </cfRule>
    <cfRule type="cellIs" dxfId="887" priority="900" operator="equal">
      <formula>"NS"</formula>
    </cfRule>
    <cfRule type="cellIs" dxfId="886" priority="901" operator="equal">
      <formula>"S"</formula>
    </cfRule>
    <cfRule type="cellIs" dxfId="885" priority="902" operator="equal">
      <formula>"A"</formula>
    </cfRule>
    <cfRule type="cellIs" dxfId="884" priority="903" operator="equal">
      <formula>"X"</formula>
    </cfRule>
    <cfRule type="cellIs" dxfId="883" priority="904" operator="equal">
      <formula>"L"</formula>
    </cfRule>
    <cfRule type="cellIs" dxfId="882" priority="905" operator="equal">
      <formula>"V"</formula>
    </cfRule>
  </conditionalFormatting>
  <conditionalFormatting sqref="AK1034">
    <cfRule type="cellIs" dxfId="881" priority="892" operator="equal">
      <formula>"NA"</formula>
    </cfRule>
    <cfRule type="cellIs" dxfId="880" priority="893" operator="equal">
      <formula>"NS"</formula>
    </cfRule>
    <cfRule type="cellIs" dxfId="879" priority="894" operator="equal">
      <formula>"S"</formula>
    </cfRule>
    <cfRule type="cellIs" dxfId="878" priority="895" operator="equal">
      <formula>"A"</formula>
    </cfRule>
    <cfRule type="cellIs" dxfId="877" priority="896" operator="equal">
      <formula>"X"</formula>
    </cfRule>
    <cfRule type="cellIs" dxfId="876" priority="897" operator="equal">
      <formula>"L"</formula>
    </cfRule>
    <cfRule type="cellIs" dxfId="875" priority="898" operator="equal">
      <formula>"V"</formula>
    </cfRule>
  </conditionalFormatting>
  <conditionalFormatting sqref="AU1036">
    <cfRule type="cellIs" dxfId="874" priority="883" operator="equal">
      <formula>"NA"</formula>
    </cfRule>
    <cfRule type="cellIs" dxfId="873" priority="884" operator="equal">
      <formula>"NS"</formula>
    </cfRule>
    <cfRule type="cellIs" dxfId="872" priority="885" operator="equal">
      <formula>"S"</formula>
    </cfRule>
    <cfRule type="cellIs" dxfId="871" priority="886" operator="equal">
      <formula>"A"</formula>
    </cfRule>
    <cfRule type="cellIs" dxfId="870" priority="887" operator="equal">
      <formula>"X"</formula>
    </cfRule>
    <cfRule type="cellIs" dxfId="869" priority="888" operator="equal">
      <formula>"L"</formula>
    </cfRule>
    <cfRule type="cellIs" dxfId="868" priority="889" operator="equal">
      <formula>"V"</formula>
    </cfRule>
  </conditionalFormatting>
  <conditionalFormatting sqref="L1036:Q1036">
    <cfRule type="cellIs" dxfId="867" priority="890" operator="equal">
      <formula>"X"</formula>
    </cfRule>
    <cfRule type="cellIs" dxfId="866" priority="891" operator="equal">
      <formula>"V"</formula>
    </cfRule>
  </conditionalFormatting>
  <conditionalFormatting sqref="AM1036:AT1036">
    <cfRule type="cellIs" dxfId="865" priority="876" operator="equal">
      <formula>"NA"</formula>
    </cfRule>
    <cfRule type="cellIs" dxfId="864" priority="877" operator="equal">
      <formula>"NS"</formula>
    </cfRule>
    <cfRule type="cellIs" dxfId="863" priority="878" operator="equal">
      <formula>"S"</formula>
    </cfRule>
    <cfRule type="cellIs" dxfId="862" priority="879" operator="equal">
      <formula>"A"</formula>
    </cfRule>
    <cfRule type="cellIs" dxfId="861" priority="880" operator="equal">
      <formula>"X"</formula>
    </cfRule>
    <cfRule type="cellIs" dxfId="860" priority="881" operator="equal">
      <formula>"L"</formula>
    </cfRule>
    <cfRule type="cellIs" dxfId="859" priority="882" operator="equal">
      <formula>"V"</formula>
    </cfRule>
  </conditionalFormatting>
  <conditionalFormatting sqref="AL1036">
    <cfRule type="cellIs" dxfId="858" priority="869" operator="equal">
      <formula>"NA"</formula>
    </cfRule>
    <cfRule type="cellIs" dxfId="857" priority="870" operator="equal">
      <formula>"NS"</formula>
    </cfRule>
    <cfRule type="cellIs" dxfId="856" priority="871" operator="equal">
      <formula>"S"</formula>
    </cfRule>
    <cfRule type="cellIs" dxfId="855" priority="872" operator="equal">
      <formula>"A"</formula>
    </cfRule>
    <cfRule type="cellIs" dxfId="854" priority="873" operator="equal">
      <formula>"X"</formula>
    </cfRule>
    <cfRule type="cellIs" dxfId="853" priority="874" operator="equal">
      <formula>"L"</formula>
    </cfRule>
    <cfRule type="cellIs" dxfId="852" priority="875" operator="equal">
      <formula>"V"</formula>
    </cfRule>
  </conditionalFormatting>
  <conditionalFormatting sqref="AK1036">
    <cfRule type="cellIs" dxfId="851" priority="862" operator="equal">
      <formula>"NA"</formula>
    </cfRule>
    <cfRule type="cellIs" dxfId="850" priority="863" operator="equal">
      <formula>"NS"</formula>
    </cfRule>
    <cfRule type="cellIs" dxfId="849" priority="864" operator="equal">
      <formula>"S"</formula>
    </cfRule>
    <cfRule type="cellIs" dxfId="848" priority="865" operator="equal">
      <formula>"A"</formula>
    </cfRule>
    <cfRule type="cellIs" dxfId="847" priority="866" operator="equal">
      <formula>"X"</formula>
    </cfRule>
    <cfRule type="cellIs" dxfId="846" priority="867" operator="equal">
      <formula>"L"</formula>
    </cfRule>
    <cfRule type="cellIs" dxfId="845" priority="868" operator="equal">
      <formula>"V"</formula>
    </cfRule>
  </conditionalFormatting>
  <conditionalFormatting sqref="AU1040">
    <cfRule type="cellIs" dxfId="844" priority="853" operator="equal">
      <formula>"NA"</formula>
    </cfRule>
    <cfRule type="cellIs" dxfId="843" priority="854" operator="equal">
      <formula>"NS"</formula>
    </cfRule>
    <cfRule type="cellIs" dxfId="842" priority="855" operator="equal">
      <formula>"S"</formula>
    </cfRule>
    <cfRule type="cellIs" dxfId="841" priority="856" operator="equal">
      <formula>"A"</formula>
    </cfRule>
    <cfRule type="cellIs" dxfId="840" priority="857" operator="equal">
      <formula>"X"</formula>
    </cfRule>
    <cfRule type="cellIs" dxfId="839" priority="858" operator="equal">
      <formula>"L"</formula>
    </cfRule>
    <cfRule type="cellIs" dxfId="838" priority="859" operator="equal">
      <formula>"V"</formula>
    </cfRule>
  </conditionalFormatting>
  <conditionalFormatting sqref="L1040:Q1040">
    <cfRule type="cellIs" dxfId="837" priority="860" operator="equal">
      <formula>"X"</formula>
    </cfRule>
    <cfRule type="cellIs" dxfId="836" priority="861" operator="equal">
      <formula>"V"</formula>
    </cfRule>
  </conditionalFormatting>
  <conditionalFormatting sqref="AM1040:AT1040">
    <cfRule type="cellIs" dxfId="835" priority="846" operator="equal">
      <formula>"NA"</formula>
    </cfRule>
    <cfRule type="cellIs" dxfId="834" priority="847" operator="equal">
      <formula>"NS"</formula>
    </cfRule>
    <cfRule type="cellIs" dxfId="833" priority="848" operator="equal">
      <formula>"S"</formula>
    </cfRule>
    <cfRule type="cellIs" dxfId="832" priority="849" operator="equal">
      <formula>"A"</formula>
    </cfRule>
    <cfRule type="cellIs" dxfId="831" priority="850" operator="equal">
      <formula>"X"</formula>
    </cfRule>
    <cfRule type="cellIs" dxfId="830" priority="851" operator="equal">
      <formula>"L"</formula>
    </cfRule>
    <cfRule type="cellIs" dxfId="829" priority="852" operator="equal">
      <formula>"V"</formula>
    </cfRule>
  </conditionalFormatting>
  <conditionalFormatting sqref="AL1040">
    <cfRule type="cellIs" dxfId="828" priority="839" operator="equal">
      <formula>"NA"</formula>
    </cfRule>
    <cfRule type="cellIs" dxfId="827" priority="840" operator="equal">
      <formula>"NS"</formula>
    </cfRule>
    <cfRule type="cellIs" dxfId="826" priority="841" operator="equal">
      <formula>"S"</formula>
    </cfRule>
    <cfRule type="cellIs" dxfId="825" priority="842" operator="equal">
      <formula>"A"</formula>
    </cfRule>
    <cfRule type="cellIs" dxfId="824" priority="843" operator="equal">
      <formula>"X"</formula>
    </cfRule>
    <cfRule type="cellIs" dxfId="823" priority="844" operator="equal">
      <formula>"L"</formula>
    </cfRule>
    <cfRule type="cellIs" dxfId="822" priority="845" operator="equal">
      <formula>"V"</formula>
    </cfRule>
  </conditionalFormatting>
  <conditionalFormatting sqref="AK1040">
    <cfRule type="cellIs" dxfId="821" priority="832" operator="equal">
      <formula>"NA"</formula>
    </cfRule>
    <cfRule type="cellIs" dxfId="820" priority="833" operator="equal">
      <formula>"NS"</formula>
    </cfRule>
    <cfRule type="cellIs" dxfId="819" priority="834" operator="equal">
      <formula>"S"</formula>
    </cfRule>
    <cfRule type="cellIs" dxfId="818" priority="835" operator="equal">
      <formula>"A"</formula>
    </cfRule>
    <cfRule type="cellIs" dxfId="817" priority="836" operator="equal">
      <formula>"X"</formula>
    </cfRule>
    <cfRule type="cellIs" dxfId="816" priority="837" operator="equal">
      <formula>"L"</formula>
    </cfRule>
    <cfRule type="cellIs" dxfId="815" priority="838" operator="equal">
      <formula>"V"</formula>
    </cfRule>
  </conditionalFormatting>
  <conditionalFormatting sqref="AU1039">
    <cfRule type="cellIs" dxfId="814" priority="823" operator="equal">
      <formula>"NA"</formula>
    </cfRule>
    <cfRule type="cellIs" dxfId="813" priority="824" operator="equal">
      <formula>"NS"</formula>
    </cfRule>
    <cfRule type="cellIs" dxfId="812" priority="825" operator="equal">
      <formula>"S"</formula>
    </cfRule>
    <cfRule type="cellIs" dxfId="811" priority="826" operator="equal">
      <formula>"A"</formula>
    </cfRule>
    <cfRule type="cellIs" dxfId="810" priority="827" operator="equal">
      <formula>"X"</formula>
    </cfRule>
    <cfRule type="cellIs" dxfId="809" priority="828" operator="equal">
      <formula>"L"</formula>
    </cfRule>
    <cfRule type="cellIs" dxfId="808" priority="829" operator="equal">
      <formula>"V"</formula>
    </cfRule>
  </conditionalFormatting>
  <conditionalFormatting sqref="L1039:Q1039">
    <cfRule type="cellIs" dxfId="807" priority="830" operator="equal">
      <formula>"X"</formula>
    </cfRule>
    <cfRule type="cellIs" dxfId="806" priority="831" operator="equal">
      <formula>"V"</formula>
    </cfRule>
  </conditionalFormatting>
  <conditionalFormatting sqref="AM1039:AT1039">
    <cfRule type="cellIs" dxfId="805" priority="816" operator="equal">
      <formula>"NA"</formula>
    </cfRule>
    <cfRule type="cellIs" dxfId="804" priority="817" operator="equal">
      <formula>"NS"</formula>
    </cfRule>
    <cfRule type="cellIs" dxfId="803" priority="818" operator="equal">
      <formula>"S"</formula>
    </cfRule>
    <cfRule type="cellIs" dxfId="802" priority="819" operator="equal">
      <formula>"A"</formula>
    </cfRule>
    <cfRule type="cellIs" dxfId="801" priority="820" operator="equal">
      <formula>"X"</formula>
    </cfRule>
    <cfRule type="cellIs" dxfId="800" priority="821" operator="equal">
      <formula>"L"</formula>
    </cfRule>
    <cfRule type="cellIs" dxfId="799" priority="822" operator="equal">
      <formula>"V"</formula>
    </cfRule>
  </conditionalFormatting>
  <conditionalFormatting sqref="AL1039">
    <cfRule type="cellIs" dxfId="798" priority="809" operator="equal">
      <formula>"NA"</formula>
    </cfRule>
    <cfRule type="cellIs" dxfId="797" priority="810" operator="equal">
      <formula>"NS"</formula>
    </cfRule>
    <cfRule type="cellIs" dxfId="796" priority="811" operator="equal">
      <formula>"S"</formula>
    </cfRule>
    <cfRule type="cellIs" dxfId="795" priority="812" operator="equal">
      <formula>"A"</formula>
    </cfRule>
    <cfRule type="cellIs" dxfId="794" priority="813" operator="equal">
      <formula>"X"</formula>
    </cfRule>
    <cfRule type="cellIs" dxfId="793" priority="814" operator="equal">
      <formula>"L"</formula>
    </cfRule>
    <cfRule type="cellIs" dxfId="792" priority="815" operator="equal">
      <formula>"V"</formula>
    </cfRule>
  </conditionalFormatting>
  <conditionalFormatting sqref="AK1039">
    <cfRule type="cellIs" dxfId="791" priority="802" operator="equal">
      <formula>"NA"</formula>
    </cfRule>
    <cfRule type="cellIs" dxfId="790" priority="803" operator="equal">
      <formula>"NS"</formula>
    </cfRule>
    <cfRule type="cellIs" dxfId="789" priority="804" operator="equal">
      <formula>"S"</formula>
    </cfRule>
    <cfRule type="cellIs" dxfId="788" priority="805" operator="equal">
      <formula>"A"</formula>
    </cfRule>
    <cfRule type="cellIs" dxfId="787" priority="806" operator="equal">
      <formula>"X"</formula>
    </cfRule>
    <cfRule type="cellIs" dxfId="786" priority="807" operator="equal">
      <formula>"L"</formula>
    </cfRule>
    <cfRule type="cellIs" dxfId="785" priority="808" operator="equal">
      <formula>"V"</formula>
    </cfRule>
  </conditionalFormatting>
  <conditionalFormatting sqref="AU1038">
    <cfRule type="cellIs" dxfId="784" priority="793" operator="equal">
      <formula>"NA"</formula>
    </cfRule>
    <cfRule type="cellIs" dxfId="783" priority="794" operator="equal">
      <formula>"NS"</formula>
    </cfRule>
    <cfRule type="cellIs" dxfId="782" priority="795" operator="equal">
      <formula>"S"</formula>
    </cfRule>
    <cfRule type="cellIs" dxfId="781" priority="796" operator="equal">
      <formula>"A"</formula>
    </cfRule>
    <cfRule type="cellIs" dxfId="780" priority="797" operator="equal">
      <formula>"X"</formula>
    </cfRule>
    <cfRule type="cellIs" dxfId="779" priority="798" operator="equal">
      <formula>"L"</formula>
    </cfRule>
    <cfRule type="cellIs" dxfId="778" priority="799" operator="equal">
      <formula>"V"</formula>
    </cfRule>
  </conditionalFormatting>
  <conditionalFormatting sqref="L1038:Q1038">
    <cfRule type="cellIs" dxfId="777" priority="800" operator="equal">
      <formula>"X"</formula>
    </cfRule>
    <cfRule type="cellIs" dxfId="776" priority="801" operator="equal">
      <formula>"V"</formula>
    </cfRule>
  </conditionalFormatting>
  <conditionalFormatting sqref="AM1038:AT1038">
    <cfRule type="cellIs" dxfId="775" priority="786" operator="equal">
      <formula>"NA"</formula>
    </cfRule>
    <cfRule type="cellIs" dxfId="774" priority="787" operator="equal">
      <formula>"NS"</formula>
    </cfRule>
    <cfRule type="cellIs" dxfId="773" priority="788" operator="equal">
      <formula>"S"</formula>
    </cfRule>
    <cfRule type="cellIs" dxfId="772" priority="789" operator="equal">
      <formula>"A"</formula>
    </cfRule>
    <cfRule type="cellIs" dxfId="771" priority="790" operator="equal">
      <formula>"X"</formula>
    </cfRule>
    <cfRule type="cellIs" dxfId="770" priority="791" operator="equal">
      <formula>"L"</formula>
    </cfRule>
    <cfRule type="cellIs" dxfId="769" priority="792" operator="equal">
      <formula>"V"</formula>
    </cfRule>
  </conditionalFormatting>
  <conditionalFormatting sqref="AL1038">
    <cfRule type="cellIs" dxfId="768" priority="779" operator="equal">
      <formula>"NA"</formula>
    </cfRule>
    <cfRule type="cellIs" dxfId="767" priority="780" operator="equal">
      <formula>"NS"</formula>
    </cfRule>
    <cfRule type="cellIs" dxfId="766" priority="781" operator="equal">
      <formula>"S"</formula>
    </cfRule>
    <cfRule type="cellIs" dxfId="765" priority="782" operator="equal">
      <formula>"A"</formula>
    </cfRule>
    <cfRule type="cellIs" dxfId="764" priority="783" operator="equal">
      <formula>"X"</formula>
    </cfRule>
    <cfRule type="cellIs" dxfId="763" priority="784" operator="equal">
      <formula>"L"</formula>
    </cfRule>
    <cfRule type="cellIs" dxfId="762" priority="785" operator="equal">
      <formula>"V"</formula>
    </cfRule>
  </conditionalFormatting>
  <conditionalFormatting sqref="AK1038">
    <cfRule type="cellIs" dxfId="761" priority="772" operator="equal">
      <formula>"NA"</formula>
    </cfRule>
    <cfRule type="cellIs" dxfId="760" priority="773" operator="equal">
      <formula>"NS"</formula>
    </cfRule>
    <cfRule type="cellIs" dxfId="759" priority="774" operator="equal">
      <formula>"S"</formula>
    </cfRule>
    <cfRule type="cellIs" dxfId="758" priority="775" operator="equal">
      <formula>"A"</formula>
    </cfRule>
    <cfRule type="cellIs" dxfId="757" priority="776" operator="equal">
      <formula>"X"</formula>
    </cfRule>
    <cfRule type="cellIs" dxfId="756" priority="777" operator="equal">
      <formula>"L"</formula>
    </cfRule>
    <cfRule type="cellIs" dxfId="755" priority="778" operator="equal">
      <formula>"V"</formula>
    </cfRule>
  </conditionalFormatting>
  <conditionalFormatting sqref="AU1043">
    <cfRule type="cellIs" dxfId="754" priority="763" operator="equal">
      <formula>"NA"</formula>
    </cfRule>
    <cfRule type="cellIs" dxfId="753" priority="764" operator="equal">
      <formula>"NS"</formula>
    </cfRule>
    <cfRule type="cellIs" dxfId="752" priority="765" operator="equal">
      <formula>"S"</formula>
    </cfRule>
    <cfRule type="cellIs" dxfId="751" priority="766" operator="equal">
      <formula>"A"</formula>
    </cfRule>
    <cfRule type="cellIs" dxfId="750" priority="767" operator="equal">
      <formula>"X"</formula>
    </cfRule>
    <cfRule type="cellIs" dxfId="749" priority="768" operator="equal">
      <formula>"L"</formula>
    </cfRule>
    <cfRule type="cellIs" dxfId="748" priority="769" operator="equal">
      <formula>"V"</formula>
    </cfRule>
  </conditionalFormatting>
  <conditionalFormatting sqref="L1043:Q1043">
    <cfRule type="cellIs" dxfId="747" priority="770" operator="equal">
      <formula>"X"</formula>
    </cfRule>
    <cfRule type="cellIs" dxfId="746" priority="771" operator="equal">
      <formula>"V"</formula>
    </cfRule>
  </conditionalFormatting>
  <conditionalFormatting sqref="AM1043:AT1043">
    <cfRule type="cellIs" dxfId="745" priority="756" operator="equal">
      <formula>"NA"</formula>
    </cfRule>
    <cfRule type="cellIs" dxfId="744" priority="757" operator="equal">
      <formula>"NS"</formula>
    </cfRule>
    <cfRule type="cellIs" dxfId="743" priority="758" operator="equal">
      <formula>"S"</formula>
    </cfRule>
    <cfRule type="cellIs" dxfId="742" priority="759" operator="equal">
      <formula>"A"</formula>
    </cfRule>
    <cfRule type="cellIs" dxfId="741" priority="760" operator="equal">
      <formula>"X"</formula>
    </cfRule>
    <cfRule type="cellIs" dxfId="740" priority="761" operator="equal">
      <formula>"L"</formula>
    </cfRule>
    <cfRule type="cellIs" dxfId="739" priority="762" operator="equal">
      <formula>"V"</formula>
    </cfRule>
  </conditionalFormatting>
  <conditionalFormatting sqref="AL1043">
    <cfRule type="cellIs" dxfId="738" priority="749" operator="equal">
      <formula>"NA"</formula>
    </cfRule>
    <cfRule type="cellIs" dxfId="737" priority="750" operator="equal">
      <formula>"NS"</formula>
    </cfRule>
    <cfRule type="cellIs" dxfId="736" priority="751" operator="equal">
      <formula>"S"</formula>
    </cfRule>
    <cfRule type="cellIs" dxfId="735" priority="752" operator="equal">
      <formula>"A"</formula>
    </cfRule>
    <cfRule type="cellIs" dxfId="734" priority="753" operator="equal">
      <formula>"X"</formula>
    </cfRule>
    <cfRule type="cellIs" dxfId="733" priority="754" operator="equal">
      <formula>"L"</formula>
    </cfRule>
    <cfRule type="cellIs" dxfId="732" priority="755" operator="equal">
      <formula>"V"</formula>
    </cfRule>
  </conditionalFormatting>
  <conditionalFormatting sqref="AK1043">
    <cfRule type="cellIs" dxfId="731" priority="742" operator="equal">
      <formula>"NA"</formula>
    </cfRule>
    <cfRule type="cellIs" dxfId="730" priority="743" operator="equal">
      <formula>"NS"</formula>
    </cfRule>
    <cfRule type="cellIs" dxfId="729" priority="744" operator="equal">
      <formula>"S"</formula>
    </cfRule>
    <cfRule type="cellIs" dxfId="728" priority="745" operator="equal">
      <formula>"A"</formula>
    </cfRule>
    <cfRule type="cellIs" dxfId="727" priority="746" operator="equal">
      <formula>"X"</formula>
    </cfRule>
    <cfRule type="cellIs" dxfId="726" priority="747" operator="equal">
      <formula>"L"</formula>
    </cfRule>
    <cfRule type="cellIs" dxfId="725" priority="748" operator="equal">
      <formula>"V"</formula>
    </cfRule>
  </conditionalFormatting>
  <conditionalFormatting sqref="AU1042">
    <cfRule type="cellIs" dxfId="724" priority="733" operator="equal">
      <formula>"NA"</formula>
    </cfRule>
    <cfRule type="cellIs" dxfId="723" priority="734" operator="equal">
      <formula>"NS"</formula>
    </cfRule>
    <cfRule type="cellIs" dxfId="722" priority="735" operator="equal">
      <formula>"S"</formula>
    </cfRule>
    <cfRule type="cellIs" dxfId="721" priority="736" operator="equal">
      <formula>"A"</formula>
    </cfRule>
    <cfRule type="cellIs" dxfId="720" priority="737" operator="equal">
      <formula>"X"</formula>
    </cfRule>
    <cfRule type="cellIs" dxfId="719" priority="738" operator="equal">
      <formula>"L"</formula>
    </cfRule>
    <cfRule type="cellIs" dxfId="718" priority="739" operator="equal">
      <formula>"V"</formula>
    </cfRule>
  </conditionalFormatting>
  <conditionalFormatting sqref="L1042:Q1042">
    <cfRule type="cellIs" dxfId="717" priority="740" operator="equal">
      <formula>"X"</formula>
    </cfRule>
    <cfRule type="cellIs" dxfId="716" priority="741" operator="equal">
      <formula>"V"</formula>
    </cfRule>
  </conditionalFormatting>
  <conditionalFormatting sqref="AM1042:AT1042">
    <cfRule type="cellIs" dxfId="715" priority="726" operator="equal">
      <formula>"NA"</formula>
    </cfRule>
    <cfRule type="cellIs" dxfId="714" priority="727" operator="equal">
      <formula>"NS"</formula>
    </cfRule>
    <cfRule type="cellIs" dxfId="713" priority="728" operator="equal">
      <formula>"S"</formula>
    </cfRule>
    <cfRule type="cellIs" dxfId="712" priority="729" operator="equal">
      <formula>"A"</formula>
    </cfRule>
    <cfRule type="cellIs" dxfId="711" priority="730" operator="equal">
      <formula>"X"</formula>
    </cfRule>
    <cfRule type="cellIs" dxfId="710" priority="731" operator="equal">
      <formula>"L"</formula>
    </cfRule>
    <cfRule type="cellIs" dxfId="709" priority="732" operator="equal">
      <formula>"V"</formula>
    </cfRule>
  </conditionalFormatting>
  <conditionalFormatting sqref="AL1042">
    <cfRule type="cellIs" dxfId="708" priority="719" operator="equal">
      <formula>"NA"</formula>
    </cfRule>
    <cfRule type="cellIs" dxfId="707" priority="720" operator="equal">
      <formula>"NS"</formula>
    </cfRule>
    <cfRule type="cellIs" dxfId="706" priority="721" operator="equal">
      <formula>"S"</formula>
    </cfRule>
    <cfRule type="cellIs" dxfId="705" priority="722" operator="equal">
      <formula>"A"</formula>
    </cfRule>
    <cfRule type="cellIs" dxfId="704" priority="723" operator="equal">
      <formula>"X"</formula>
    </cfRule>
    <cfRule type="cellIs" dxfId="703" priority="724" operator="equal">
      <formula>"L"</formula>
    </cfRule>
    <cfRule type="cellIs" dxfId="702" priority="725" operator="equal">
      <formula>"V"</formula>
    </cfRule>
  </conditionalFormatting>
  <conditionalFormatting sqref="AK1042">
    <cfRule type="cellIs" dxfId="701" priority="712" operator="equal">
      <formula>"NA"</formula>
    </cfRule>
    <cfRule type="cellIs" dxfId="700" priority="713" operator="equal">
      <formula>"NS"</formula>
    </cfRule>
    <cfRule type="cellIs" dxfId="699" priority="714" operator="equal">
      <formula>"S"</formula>
    </cfRule>
    <cfRule type="cellIs" dxfId="698" priority="715" operator="equal">
      <formula>"A"</formula>
    </cfRule>
    <cfRule type="cellIs" dxfId="697" priority="716" operator="equal">
      <formula>"X"</formula>
    </cfRule>
    <cfRule type="cellIs" dxfId="696" priority="717" operator="equal">
      <formula>"L"</formula>
    </cfRule>
    <cfRule type="cellIs" dxfId="695" priority="718" operator="equal">
      <formula>"V"</formula>
    </cfRule>
  </conditionalFormatting>
  <conditionalFormatting sqref="AU1041">
    <cfRule type="cellIs" dxfId="694" priority="703" operator="equal">
      <formula>"NA"</formula>
    </cfRule>
    <cfRule type="cellIs" dxfId="693" priority="704" operator="equal">
      <formula>"NS"</formula>
    </cfRule>
    <cfRule type="cellIs" dxfId="692" priority="705" operator="equal">
      <formula>"S"</formula>
    </cfRule>
    <cfRule type="cellIs" dxfId="691" priority="706" operator="equal">
      <formula>"A"</formula>
    </cfRule>
    <cfRule type="cellIs" dxfId="690" priority="707" operator="equal">
      <formula>"X"</formula>
    </cfRule>
    <cfRule type="cellIs" dxfId="689" priority="708" operator="equal">
      <formula>"L"</formula>
    </cfRule>
    <cfRule type="cellIs" dxfId="688" priority="709" operator="equal">
      <formula>"V"</formula>
    </cfRule>
  </conditionalFormatting>
  <conditionalFormatting sqref="L1041:Q1041">
    <cfRule type="cellIs" dxfId="687" priority="710" operator="equal">
      <formula>"X"</formula>
    </cfRule>
    <cfRule type="cellIs" dxfId="686" priority="711" operator="equal">
      <formula>"V"</formula>
    </cfRule>
  </conditionalFormatting>
  <conditionalFormatting sqref="AM1041:AT1041">
    <cfRule type="cellIs" dxfId="685" priority="696" operator="equal">
      <formula>"NA"</formula>
    </cfRule>
    <cfRule type="cellIs" dxfId="684" priority="697" operator="equal">
      <formula>"NS"</formula>
    </cfRule>
    <cfRule type="cellIs" dxfId="683" priority="698" operator="equal">
      <formula>"S"</formula>
    </cfRule>
    <cfRule type="cellIs" dxfId="682" priority="699" operator="equal">
      <formula>"A"</formula>
    </cfRule>
    <cfRule type="cellIs" dxfId="681" priority="700" operator="equal">
      <formula>"X"</formula>
    </cfRule>
    <cfRule type="cellIs" dxfId="680" priority="701" operator="equal">
      <formula>"L"</formula>
    </cfRule>
    <cfRule type="cellIs" dxfId="679" priority="702" operator="equal">
      <formula>"V"</formula>
    </cfRule>
  </conditionalFormatting>
  <conditionalFormatting sqref="AL1041">
    <cfRule type="cellIs" dxfId="678" priority="689" operator="equal">
      <formula>"NA"</formula>
    </cfRule>
    <cfRule type="cellIs" dxfId="677" priority="690" operator="equal">
      <formula>"NS"</formula>
    </cfRule>
    <cfRule type="cellIs" dxfId="676" priority="691" operator="equal">
      <formula>"S"</formula>
    </cfRule>
    <cfRule type="cellIs" dxfId="675" priority="692" operator="equal">
      <formula>"A"</formula>
    </cfRule>
    <cfRule type="cellIs" dxfId="674" priority="693" operator="equal">
      <formula>"X"</formula>
    </cfRule>
    <cfRule type="cellIs" dxfId="673" priority="694" operator="equal">
      <formula>"L"</formula>
    </cfRule>
    <cfRule type="cellIs" dxfId="672" priority="695" operator="equal">
      <formula>"V"</formula>
    </cfRule>
  </conditionalFormatting>
  <conditionalFormatting sqref="AK1041">
    <cfRule type="cellIs" dxfId="671" priority="682" operator="equal">
      <formula>"NA"</formula>
    </cfRule>
    <cfRule type="cellIs" dxfId="670" priority="683" operator="equal">
      <formula>"NS"</formula>
    </cfRule>
    <cfRule type="cellIs" dxfId="669" priority="684" operator="equal">
      <formula>"S"</formula>
    </cfRule>
    <cfRule type="cellIs" dxfId="668" priority="685" operator="equal">
      <formula>"A"</formula>
    </cfRule>
    <cfRule type="cellIs" dxfId="667" priority="686" operator="equal">
      <formula>"X"</formula>
    </cfRule>
    <cfRule type="cellIs" dxfId="666" priority="687" operator="equal">
      <formula>"L"</formula>
    </cfRule>
    <cfRule type="cellIs" dxfId="665" priority="688" operator="equal">
      <formula>"V"</formula>
    </cfRule>
  </conditionalFormatting>
  <conditionalFormatting sqref="AU1044">
    <cfRule type="cellIs" dxfId="664" priority="673" operator="equal">
      <formula>"NA"</formula>
    </cfRule>
    <cfRule type="cellIs" dxfId="663" priority="674" operator="equal">
      <formula>"NS"</formula>
    </cfRule>
    <cfRule type="cellIs" dxfId="662" priority="675" operator="equal">
      <formula>"S"</formula>
    </cfRule>
    <cfRule type="cellIs" dxfId="661" priority="676" operator="equal">
      <formula>"A"</formula>
    </cfRule>
    <cfRule type="cellIs" dxfId="660" priority="677" operator="equal">
      <formula>"X"</formula>
    </cfRule>
    <cfRule type="cellIs" dxfId="659" priority="678" operator="equal">
      <formula>"L"</formula>
    </cfRule>
    <cfRule type="cellIs" dxfId="658" priority="679" operator="equal">
      <formula>"V"</formula>
    </cfRule>
  </conditionalFormatting>
  <conditionalFormatting sqref="L1044:Q1044">
    <cfRule type="cellIs" dxfId="657" priority="680" operator="equal">
      <formula>"X"</formula>
    </cfRule>
    <cfRule type="cellIs" dxfId="656" priority="681" operator="equal">
      <formula>"V"</formula>
    </cfRule>
  </conditionalFormatting>
  <conditionalFormatting sqref="AM1044:AT1044">
    <cfRule type="cellIs" dxfId="655" priority="666" operator="equal">
      <formula>"NA"</formula>
    </cfRule>
    <cfRule type="cellIs" dxfId="654" priority="667" operator="equal">
      <formula>"NS"</formula>
    </cfRule>
    <cfRule type="cellIs" dxfId="653" priority="668" operator="equal">
      <formula>"S"</formula>
    </cfRule>
    <cfRule type="cellIs" dxfId="652" priority="669" operator="equal">
      <formula>"A"</formula>
    </cfRule>
    <cfRule type="cellIs" dxfId="651" priority="670" operator="equal">
      <formula>"X"</formula>
    </cfRule>
    <cfRule type="cellIs" dxfId="650" priority="671" operator="equal">
      <formula>"L"</formula>
    </cfRule>
    <cfRule type="cellIs" dxfId="649" priority="672" operator="equal">
      <formula>"V"</formula>
    </cfRule>
  </conditionalFormatting>
  <conditionalFormatting sqref="AL1044">
    <cfRule type="cellIs" dxfId="648" priority="659" operator="equal">
      <formula>"NA"</formula>
    </cfRule>
    <cfRule type="cellIs" dxfId="647" priority="660" operator="equal">
      <formula>"NS"</formula>
    </cfRule>
    <cfRule type="cellIs" dxfId="646" priority="661" operator="equal">
      <formula>"S"</formula>
    </cfRule>
    <cfRule type="cellIs" dxfId="645" priority="662" operator="equal">
      <formula>"A"</formula>
    </cfRule>
    <cfRule type="cellIs" dxfId="644" priority="663" operator="equal">
      <formula>"X"</formula>
    </cfRule>
    <cfRule type="cellIs" dxfId="643" priority="664" operator="equal">
      <formula>"L"</formula>
    </cfRule>
    <cfRule type="cellIs" dxfId="642" priority="665" operator="equal">
      <formula>"V"</formula>
    </cfRule>
  </conditionalFormatting>
  <conditionalFormatting sqref="AK1044">
    <cfRule type="cellIs" dxfId="641" priority="652" operator="equal">
      <formula>"NA"</formula>
    </cfRule>
    <cfRule type="cellIs" dxfId="640" priority="653" operator="equal">
      <formula>"NS"</formula>
    </cfRule>
    <cfRule type="cellIs" dxfId="639" priority="654" operator="equal">
      <formula>"S"</formula>
    </cfRule>
    <cfRule type="cellIs" dxfId="638" priority="655" operator="equal">
      <formula>"A"</formula>
    </cfRule>
    <cfRule type="cellIs" dxfId="637" priority="656" operator="equal">
      <formula>"X"</formula>
    </cfRule>
    <cfRule type="cellIs" dxfId="636" priority="657" operator="equal">
      <formula>"L"</formula>
    </cfRule>
    <cfRule type="cellIs" dxfId="635" priority="658" operator="equal">
      <formula>"V"</formula>
    </cfRule>
  </conditionalFormatting>
  <conditionalFormatting sqref="L1060:Q1060">
    <cfRule type="cellIs" dxfId="634" priority="650" operator="equal">
      <formula>"X"</formula>
    </cfRule>
    <cfRule type="cellIs" dxfId="633" priority="651" operator="equal">
      <formula>"V"</formula>
    </cfRule>
  </conditionalFormatting>
  <conditionalFormatting sqref="AU1060">
    <cfRule type="cellIs" dxfId="632" priority="643" operator="equal">
      <formula>"NA"</formula>
    </cfRule>
    <cfRule type="cellIs" dxfId="631" priority="644" operator="equal">
      <formula>"NS"</formula>
    </cfRule>
    <cfRule type="cellIs" dxfId="630" priority="645" operator="equal">
      <formula>"S"</formula>
    </cfRule>
    <cfRule type="cellIs" dxfId="629" priority="646" operator="equal">
      <formula>"A"</formula>
    </cfRule>
    <cfRule type="cellIs" dxfId="628" priority="647" operator="equal">
      <formula>"X"</formula>
    </cfRule>
    <cfRule type="cellIs" dxfId="627" priority="648" operator="equal">
      <formula>"L"</formula>
    </cfRule>
    <cfRule type="cellIs" dxfId="626" priority="649" operator="equal">
      <formula>"V"</formula>
    </cfRule>
  </conditionalFormatting>
  <conditionalFormatting sqref="AM1060:AT1060">
    <cfRule type="cellIs" dxfId="625" priority="636" operator="equal">
      <formula>"NA"</formula>
    </cfRule>
    <cfRule type="cellIs" dxfId="624" priority="637" operator="equal">
      <formula>"NS"</formula>
    </cfRule>
    <cfRule type="cellIs" dxfId="623" priority="638" operator="equal">
      <formula>"S"</formula>
    </cfRule>
    <cfRule type="cellIs" dxfId="622" priority="639" operator="equal">
      <formula>"A"</formula>
    </cfRule>
    <cfRule type="cellIs" dxfId="621" priority="640" operator="equal">
      <formula>"X"</formula>
    </cfRule>
    <cfRule type="cellIs" dxfId="620" priority="641" operator="equal">
      <formula>"L"</formula>
    </cfRule>
    <cfRule type="cellIs" dxfId="619" priority="642" operator="equal">
      <formula>"V"</formula>
    </cfRule>
  </conditionalFormatting>
  <conditionalFormatting sqref="AL1060">
    <cfRule type="cellIs" dxfId="618" priority="629" operator="equal">
      <formula>"NA"</formula>
    </cfRule>
    <cfRule type="cellIs" dxfId="617" priority="630" operator="equal">
      <formula>"NS"</formula>
    </cfRule>
    <cfRule type="cellIs" dxfId="616" priority="631" operator="equal">
      <formula>"S"</formula>
    </cfRule>
    <cfRule type="cellIs" dxfId="615" priority="632" operator="equal">
      <formula>"A"</formula>
    </cfRule>
    <cfRule type="cellIs" dxfId="614" priority="633" operator="equal">
      <formula>"X"</formula>
    </cfRule>
    <cfRule type="cellIs" dxfId="613" priority="634" operator="equal">
      <formula>"L"</formula>
    </cfRule>
    <cfRule type="cellIs" dxfId="612" priority="635" operator="equal">
      <formula>"V"</formula>
    </cfRule>
  </conditionalFormatting>
  <conditionalFormatting sqref="AK1060">
    <cfRule type="cellIs" dxfId="611" priority="622" operator="equal">
      <formula>"NA"</formula>
    </cfRule>
    <cfRule type="cellIs" dxfId="610" priority="623" operator="equal">
      <formula>"NS"</formula>
    </cfRule>
    <cfRule type="cellIs" dxfId="609" priority="624" operator="equal">
      <formula>"S"</formula>
    </cfRule>
    <cfRule type="cellIs" dxfId="608" priority="625" operator="equal">
      <formula>"A"</formula>
    </cfRule>
    <cfRule type="cellIs" dxfId="607" priority="626" operator="equal">
      <formula>"X"</formula>
    </cfRule>
    <cfRule type="cellIs" dxfId="606" priority="627" operator="equal">
      <formula>"L"</formula>
    </cfRule>
    <cfRule type="cellIs" dxfId="605" priority="628" operator="equal">
      <formula>"V"</formula>
    </cfRule>
  </conditionalFormatting>
  <conditionalFormatting sqref="L1057:Q1057">
    <cfRule type="cellIs" dxfId="604" priority="620" operator="equal">
      <formula>"X"</formula>
    </cfRule>
    <cfRule type="cellIs" dxfId="603" priority="621" operator="equal">
      <formula>"V"</formula>
    </cfRule>
  </conditionalFormatting>
  <conditionalFormatting sqref="AU1057">
    <cfRule type="cellIs" dxfId="602" priority="613" operator="equal">
      <formula>"NA"</formula>
    </cfRule>
    <cfRule type="cellIs" dxfId="601" priority="614" operator="equal">
      <formula>"NS"</formula>
    </cfRule>
    <cfRule type="cellIs" dxfId="600" priority="615" operator="equal">
      <formula>"S"</formula>
    </cfRule>
    <cfRule type="cellIs" dxfId="599" priority="616" operator="equal">
      <formula>"A"</formula>
    </cfRule>
    <cfRule type="cellIs" dxfId="598" priority="617" operator="equal">
      <formula>"X"</formula>
    </cfRule>
    <cfRule type="cellIs" dxfId="597" priority="618" operator="equal">
      <formula>"L"</formula>
    </cfRule>
    <cfRule type="cellIs" dxfId="596" priority="619" operator="equal">
      <formula>"V"</formula>
    </cfRule>
  </conditionalFormatting>
  <conditionalFormatting sqref="AM1057:AT1057">
    <cfRule type="cellIs" dxfId="595" priority="606" operator="equal">
      <formula>"NA"</formula>
    </cfRule>
    <cfRule type="cellIs" dxfId="594" priority="607" operator="equal">
      <formula>"NS"</formula>
    </cfRule>
    <cfRule type="cellIs" dxfId="593" priority="608" operator="equal">
      <formula>"S"</formula>
    </cfRule>
    <cfRule type="cellIs" dxfId="592" priority="609" operator="equal">
      <formula>"A"</formula>
    </cfRule>
    <cfRule type="cellIs" dxfId="591" priority="610" operator="equal">
      <formula>"X"</formula>
    </cfRule>
    <cfRule type="cellIs" dxfId="590" priority="611" operator="equal">
      <formula>"L"</formula>
    </cfRule>
    <cfRule type="cellIs" dxfId="589" priority="612" operator="equal">
      <formula>"V"</formula>
    </cfRule>
  </conditionalFormatting>
  <conditionalFormatting sqref="AL1057">
    <cfRule type="cellIs" dxfId="588" priority="599" operator="equal">
      <formula>"NA"</formula>
    </cfRule>
    <cfRule type="cellIs" dxfId="587" priority="600" operator="equal">
      <formula>"NS"</formula>
    </cfRule>
    <cfRule type="cellIs" dxfId="586" priority="601" operator="equal">
      <formula>"S"</formula>
    </cfRule>
    <cfRule type="cellIs" dxfId="585" priority="602" operator="equal">
      <formula>"A"</formula>
    </cfRule>
    <cfRule type="cellIs" dxfId="584" priority="603" operator="equal">
      <formula>"X"</formula>
    </cfRule>
    <cfRule type="cellIs" dxfId="583" priority="604" operator="equal">
      <formula>"L"</formula>
    </cfRule>
    <cfRule type="cellIs" dxfId="582" priority="605" operator="equal">
      <formula>"V"</formula>
    </cfRule>
  </conditionalFormatting>
  <conditionalFormatting sqref="AK1057">
    <cfRule type="cellIs" dxfId="581" priority="592" operator="equal">
      <formula>"NA"</formula>
    </cfRule>
    <cfRule type="cellIs" dxfId="580" priority="593" operator="equal">
      <formula>"NS"</formula>
    </cfRule>
    <cfRule type="cellIs" dxfId="579" priority="594" operator="equal">
      <formula>"S"</formula>
    </cfRule>
    <cfRule type="cellIs" dxfId="578" priority="595" operator="equal">
      <formula>"A"</formula>
    </cfRule>
    <cfRule type="cellIs" dxfId="577" priority="596" operator="equal">
      <formula>"X"</formula>
    </cfRule>
    <cfRule type="cellIs" dxfId="576" priority="597" operator="equal">
      <formula>"L"</formula>
    </cfRule>
    <cfRule type="cellIs" dxfId="575" priority="598" operator="equal">
      <formula>"V"</formula>
    </cfRule>
  </conditionalFormatting>
  <conditionalFormatting sqref="L1055:Q1055">
    <cfRule type="cellIs" dxfId="574" priority="590" operator="equal">
      <formula>"X"</formula>
    </cfRule>
    <cfRule type="cellIs" dxfId="573" priority="591" operator="equal">
      <formula>"V"</formula>
    </cfRule>
  </conditionalFormatting>
  <conditionalFormatting sqref="AU1055">
    <cfRule type="cellIs" dxfId="572" priority="583" operator="equal">
      <formula>"NA"</formula>
    </cfRule>
    <cfRule type="cellIs" dxfId="571" priority="584" operator="equal">
      <formula>"NS"</formula>
    </cfRule>
    <cfRule type="cellIs" dxfId="570" priority="585" operator="equal">
      <formula>"S"</formula>
    </cfRule>
    <cfRule type="cellIs" dxfId="569" priority="586" operator="equal">
      <formula>"A"</formula>
    </cfRule>
    <cfRule type="cellIs" dxfId="568" priority="587" operator="equal">
      <formula>"X"</formula>
    </cfRule>
    <cfRule type="cellIs" dxfId="567" priority="588" operator="equal">
      <formula>"L"</formula>
    </cfRule>
    <cfRule type="cellIs" dxfId="566" priority="589" operator="equal">
      <formula>"V"</formula>
    </cfRule>
  </conditionalFormatting>
  <conditionalFormatting sqref="AM1055:AT1055">
    <cfRule type="cellIs" dxfId="565" priority="576" operator="equal">
      <formula>"NA"</formula>
    </cfRule>
    <cfRule type="cellIs" dxfId="564" priority="577" operator="equal">
      <formula>"NS"</formula>
    </cfRule>
    <cfRule type="cellIs" dxfId="563" priority="578" operator="equal">
      <formula>"S"</formula>
    </cfRule>
    <cfRule type="cellIs" dxfId="562" priority="579" operator="equal">
      <formula>"A"</formula>
    </cfRule>
    <cfRule type="cellIs" dxfId="561" priority="580" operator="equal">
      <formula>"X"</formula>
    </cfRule>
    <cfRule type="cellIs" dxfId="560" priority="581" operator="equal">
      <formula>"L"</formula>
    </cfRule>
    <cfRule type="cellIs" dxfId="559" priority="582" operator="equal">
      <formula>"V"</formula>
    </cfRule>
  </conditionalFormatting>
  <conditionalFormatting sqref="AL1055">
    <cfRule type="cellIs" dxfId="558" priority="569" operator="equal">
      <formula>"NA"</formula>
    </cfRule>
    <cfRule type="cellIs" dxfId="557" priority="570" operator="equal">
      <formula>"NS"</formula>
    </cfRule>
    <cfRule type="cellIs" dxfId="556" priority="571" operator="equal">
      <formula>"S"</formula>
    </cfRule>
    <cfRule type="cellIs" dxfId="555" priority="572" operator="equal">
      <formula>"A"</formula>
    </cfRule>
    <cfRule type="cellIs" dxfId="554" priority="573" operator="equal">
      <formula>"X"</formula>
    </cfRule>
    <cfRule type="cellIs" dxfId="553" priority="574" operator="equal">
      <formula>"L"</formula>
    </cfRule>
    <cfRule type="cellIs" dxfId="552" priority="575" operator="equal">
      <formula>"V"</formula>
    </cfRule>
  </conditionalFormatting>
  <conditionalFormatting sqref="AK1055">
    <cfRule type="cellIs" dxfId="551" priority="562" operator="equal">
      <formula>"NA"</formula>
    </cfRule>
    <cfRule type="cellIs" dxfId="550" priority="563" operator="equal">
      <formula>"NS"</formula>
    </cfRule>
    <cfRule type="cellIs" dxfId="549" priority="564" operator="equal">
      <formula>"S"</formula>
    </cfRule>
    <cfRule type="cellIs" dxfId="548" priority="565" operator="equal">
      <formula>"A"</formula>
    </cfRule>
    <cfRule type="cellIs" dxfId="547" priority="566" operator="equal">
      <formula>"X"</formula>
    </cfRule>
    <cfRule type="cellIs" dxfId="546" priority="567" operator="equal">
      <formula>"L"</formula>
    </cfRule>
    <cfRule type="cellIs" dxfId="545" priority="568" operator="equal">
      <formula>"V"</formula>
    </cfRule>
  </conditionalFormatting>
  <conditionalFormatting sqref="L1054:Q1054">
    <cfRule type="cellIs" dxfId="544" priority="560" operator="equal">
      <formula>"X"</formula>
    </cfRule>
    <cfRule type="cellIs" dxfId="543" priority="561" operator="equal">
      <formula>"V"</formula>
    </cfRule>
  </conditionalFormatting>
  <conditionalFormatting sqref="AU1054">
    <cfRule type="cellIs" dxfId="542" priority="553" operator="equal">
      <formula>"NA"</formula>
    </cfRule>
    <cfRule type="cellIs" dxfId="541" priority="554" operator="equal">
      <formula>"NS"</formula>
    </cfRule>
    <cfRule type="cellIs" dxfId="540" priority="555" operator="equal">
      <formula>"S"</formula>
    </cfRule>
    <cfRule type="cellIs" dxfId="539" priority="556" operator="equal">
      <formula>"A"</formula>
    </cfRule>
    <cfRule type="cellIs" dxfId="538" priority="557" operator="equal">
      <formula>"X"</formula>
    </cfRule>
    <cfRule type="cellIs" dxfId="537" priority="558" operator="equal">
      <formula>"L"</formula>
    </cfRule>
    <cfRule type="cellIs" dxfId="536" priority="559" operator="equal">
      <formula>"V"</formula>
    </cfRule>
  </conditionalFormatting>
  <conditionalFormatting sqref="AM1054:AT1054">
    <cfRule type="cellIs" dxfId="535" priority="546" operator="equal">
      <formula>"NA"</formula>
    </cfRule>
    <cfRule type="cellIs" dxfId="534" priority="547" operator="equal">
      <formula>"NS"</formula>
    </cfRule>
    <cfRule type="cellIs" dxfId="533" priority="548" operator="equal">
      <formula>"S"</formula>
    </cfRule>
    <cfRule type="cellIs" dxfId="532" priority="549" operator="equal">
      <formula>"A"</formula>
    </cfRule>
    <cfRule type="cellIs" dxfId="531" priority="550" operator="equal">
      <formula>"X"</formula>
    </cfRule>
    <cfRule type="cellIs" dxfId="530" priority="551" operator="equal">
      <formula>"L"</formula>
    </cfRule>
    <cfRule type="cellIs" dxfId="529" priority="552" operator="equal">
      <formula>"V"</formula>
    </cfRule>
  </conditionalFormatting>
  <conditionalFormatting sqref="AL1054">
    <cfRule type="cellIs" dxfId="528" priority="539" operator="equal">
      <formula>"NA"</formula>
    </cfRule>
    <cfRule type="cellIs" dxfId="527" priority="540" operator="equal">
      <formula>"NS"</formula>
    </cfRule>
    <cfRule type="cellIs" dxfId="526" priority="541" operator="equal">
      <formula>"S"</formula>
    </cfRule>
    <cfRule type="cellIs" dxfId="525" priority="542" operator="equal">
      <formula>"A"</formula>
    </cfRule>
    <cfRule type="cellIs" dxfId="524" priority="543" operator="equal">
      <formula>"X"</formula>
    </cfRule>
    <cfRule type="cellIs" dxfId="523" priority="544" operator="equal">
      <formula>"L"</formula>
    </cfRule>
    <cfRule type="cellIs" dxfId="522" priority="545" operator="equal">
      <formula>"V"</formula>
    </cfRule>
  </conditionalFormatting>
  <conditionalFormatting sqref="AK1054">
    <cfRule type="cellIs" dxfId="521" priority="532" operator="equal">
      <formula>"NA"</formula>
    </cfRule>
    <cfRule type="cellIs" dxfId="520" priority="533" operator="equal">
      <formula>"NS"</formula>
    </cfRule>
    <cfRule type="cellIs" dxfId="519" priority="534" operator="equal">
      <formula>"S"</formula>
    </cfRule>
    <cfRule type="cellIs" dxfId="518" priority="535" operator="equal">
      <formula>"A"</formula>
    </cfRule>
    <cfRule type="cellIs" dxfId="517" priority="536" operator="equal">
      <formula>"X"</formula>
    </cfRule>
    <cfRule type="cellIs" dxfId="516" priority="537" operator="equal">
      <formula>"L"</formula>
    </cfRule>
    <cfRule type="cellIs" dxfId="515" priority="538" operator="equal">
      <formula>"V"</formula>
    </cfRule>
  </conditionalFormatting>
  <conditionalFormatting sqref="L1058:Q1058">
    <cfRule type="cellIs" dxfId="514" priority="530" operator="equal">
      <formula>"X"</formula>
    </cfRule>
    <cfRule type="cellIs" dxfId="513" priority="531" operator="equal">
      <formula>"V"</formula>
    </cfRule>
  </conditionalFormatting>
  <conditionalFormatting sqref="AU1058">
    <cfRule type="cellIs" dxfId="512" priority="523" operator="equal">
      <formula>"NA"</formula>
    </cfRule>
    <cfRule type="cellIs" dxfId="511" priority="524" operator="equal">
      <formula>"NS"</formula>
    </cfRule>
    <cfRule type="cellIs" dxfId="510" priority="525" operator="equal">
      <formula>"S"</formula>
    </cfRule>
    <cfRule type="cellIs" dxfId="509" priority="526" operator="equal">
      <formula>"A"</formula>
    </cfRule>
    <cfRule type="cellIs" dxfId="508" priority="527" operator="equal">
      <formula>"X"</formula>
    </cfRule>
    <cfRule type="cellIs" dxfId="507" priority="528" operator="equal">
      <formula>"L"</formula>
    </cfRule>
    <cfRule type="cellIs" dxfId="506" priority="529" operator="equal">
      <formula>"V"</formula>
    </cfRule>
  </conditionalFormatting>
  <conditionalFormatting sqref="AM1058:AT1058">
    <cfRule type="cellIs" dxfId="505" priority="516" operator="equal">
      <formula>"NA"</formula>
    </cfRule>
    <cfRule type="cellIs" dxfId="504" priority="517" operator="equal">
      <formula>"NS"</formula>
    </cfRule>
    <cfRule type="cellIs" dxfId="503" priority="518" operator="equal">
      <formula>"S"</formula>
    </cfRule>
    <cfRule type="cellIs" dxfId="502" priority="519" operator="equal">
      <formula>"A"</formula>
    </cfRule>
    <cfRule type="cellIs" dxfId="501" priority="520" operator="equal">
      <formula>"X"</formula>
    </cfRule>
    <cfRule type="cellIs" dxfId="500" priority="521" operator="equal">
      <formula>"L"</formula>
    </cfRule>
    <cfRule type="cellIs" dxfId="499" priority="522" operator="equal">
      <formula>"V"</formula>
    </cfRule>
  </conditionalFormatting>
  <conditionalFormatting sqref="AL1058">
    <cfRule type="cellIs" dxfId="498" priority="509" operator="equal">
      <formula>"NA"</formula>
    </cfRule>
    <cfRule type="cellIs" dxfId="497" priority="510" operator="equal">
      <formula>"NS"</formula>
    </cfRule>
    <cfRule type="cellIs" dxfId="496" priority="511" operator="equal">
      <formula>"S"</formula>
    </cfRule>
    <cfRule type="cellIs" dxfId="495" priority="512" operator="equal">
      <formula>"A"</formula>
    </cfRule>
    <cfRule type="cellIs" dxfId="494" priority="513" operator="equal">
      <formula>"X"</formula>
    </cfRule>
    <cfRule type="cellIs" dxfId="493" priority="514" operator="equal">
      <formula>"L"</formula>
    </cfRule>
    <cfRule type="cellIs" dxfId="492" priority="515" operator="equal">
      <formula>"V"</formula>
    </cfRule>
  </conditionalFormatting>
  <conditionalFormatting sqref="AK1058">
    <cfRule type="cellIs" dxfId="491" priority="502" operator="equal">
      <formula>"NA"</formula>
    </cfRule>
    <cfRule type="cellIs" dxfId="490" priority="503" operator="equal">
      <formula>"NS"</formula>
    </cfRule>
    <cfRule type="cellIs" dxfId="489" priority="504" operator="equal">
      <formula>"S"</formula>
    </cfRule>
    <cfRule type="cellIs" dxfId="488" priority="505" operator="equal">
      <formula>"A"</formula>
    </cfRule>
    <cfRule type="cellIs" dxfId="487" priority="506" operator="equal">
      <formula>"X"</formula>
    </cfRule>
    <cfRule type="cellIs" dxfId="486" priority="507" operator="equal">
      <formula>"L"</formula>
    </cfRule>
    <cfRule type="cellIs" dxfId="485" priority="508" operator="equal">
      <formula>"V"</formula>
    </cfRule>
  </conditionalFormatting>
  <conditionalFormatting sqref="L1059:Q1059">
    <cfRule type="cellIs" dxfId="484" priority="500" operator="equal">
      <formula>"X"</formula>
    </cfRule>
    <cfRule type="cellIs" dxfId="483" priority="501" operator="equal">
      <formula>"V"</formula>
    </cfRule>
  </conditionalFormatting>
  <conditionalFormatting sqref="AU1059">
    <cfRule type="cellIs" dxfId="482" priority="493" operator="equal">
      <formula>"NA"</formula>
    </cfRule>
    <cfRule type="cellIs" dxfId="481" priority="494" operator="equal">
      <formula>"NS"</formula>
    </cfRule>
    <cfRule type="cellIs" dxfId="480" priority="495" operator="equal">
      <formula>"S"</formula>
    </cfRule>
    <cfRule type="cellIs" dxfId="479" priority="496" operator="equal">
      <formula>"A"</formula>
    </cfRule>
    <cfRule type="cellIs" dxfId="478" priority="497" operator="equal">
      <formula>"X"</formula>
    </cfRule>
    <cfRule type="cellIs" dxfId="477" priority="498" operator="equal">
      <formula>"L"</formula>
    </cfRule>
    <cfRule type="cellIs" dxfId="476" priority="499" operator="equal">
      <formula>"V"</formula>
    </cfRule>
  </conditionalFormatting>
  <conditionalFormatting sqref="AM1059:AT1059">
    <cfRule type="cellIs" dxfId="475" priority="486" operator="equal">
      <formula>"NA"</formula>
    </cfRule>
    <cfRule type="cellIs" dxfId="474" priority="487" operator="equal">
      <formula>"NS"</formula>
    </cfRule>
    <cfRule type="cellIs" dxfId="473" priority="488" operator="equal">
      <formula>"S"</formula>
    </cfRule>
    <cfRule type="cellIs" dxfId="472" priority="489" operator="equal">
      <formula>"A"</formula>
    </cfRule>
    <cfRule type="cellIs" dxfId="471" priority="490" operator="equal">
      <formula>"X"</formula>
    </cfRule>
    <cfRule type="cellIs" dxfId="470" priority="491" operator="equal">
      <formula>"L"</formula>
    </cfRule>
    <cfRule type="cellIs" dxfId="469" priority="492" operator="equal">
      <formula>"V"</formula>
    </cfRule>
  </conditionalFormatting>
  <conditionalFormatting sqref="AL1059">
    <cfRule type="cellIs" dxfId="468" priority="479" operator="equal">
      <formula>"NA"</formula>
    </cfRule>
    <cfRule type="cellIs" dxfId="467" priority="480" operator="equal">
      <formula>"NS"</formula>
    </cfRule>
    <cfRule type="cellIs" dxfId="466" priority="481" operator="equal">
      <formula>"S"</formula>
    </cfRule>
    <cfRule type="cellIs" dxfId="465" priority="482" operator="equal">
      <formula>"A"</formula>
    </cfRule>
    <cfRule type="cellIs" dxfId="464" priority="483" operator="equal">
      <formula>"X"</formula>
    </cfRule>
    <cfRule type="cellIs" dxfId="463" priority="484" operator="equal">
      <formula>"L"</formula>
    </cfRule>
    <cfRule type="cellIs" dxfId="462" priority="485" operator="equal">
      <formula>"V"</formula>
    </cfRule>
  </conditionalFormatting>
  <conditionalFormatting sqref="AK1059">
    <cfRule type="cellIs" dxfId="461" priority="472" operator="equal">
      <formula>"NA"</formula>
    </cfRule>
    <cfRule type="cellIs" dxfId="460" priority="473" operator="equal">
      <formula>"NS"</formula>
    </cfRule>
    <cfRule type="cellIs" dxfId="459" priority="474" operator="equal">
      <formula>"S"</formula>
    </cfRule>
    <cfRule type="cellIs" dxfId="458" priority="475" operator="equal">
      <formula>"A"</formula>
    </cfRule>
    <cfRule type="cellIs" dxfId="457" priority="476" operator="equal">
      <formula>"X"</formula>
    </cfRule>
    <cfRule type="cellIs" dxfId="456" priority="477" operator="equal">
      <formula>"L"</formula>
    </cfRule>
    <cfRule type="cellIs" dxfId="455" priority="478" operator="equal">
      <formula>"V"</formula>
    </cfRule>
  </conditionalFormatting>
  <conditionalFormatting sqref="AU1067">
    <cfRule type="cellIs" dxfId="454" priority="463" operator="equal">
      <formula>"NA"</formula>
    </cfRule>
    <cfRule type="cellIs" dxfId="453" priority="464" operator="equal">
      <formula>"NS"</formula>
    </cfRule>
    <cfRule type="cellIs" dxfId="452" priority="465" operator="equal">
      <formula>"S"</formula>
    </cfRule>
    <cfRule type="cellIs" dxfId="451" priority="466" operator="equal">
      <formula>"A"</formula>
    </cfRule>
    <cfRule type="cellIs" dxfId="450" priority="467" operator="equal">
      <formula>"X"</formula>
    </cfRule>
    <cfRule type="cellIs" dxfId="449" priority="468" operator="equal">
      <formula>"L"</formula>
    </cfRule>
    <cfRule type="cellIs" dxfId="448" priority="469" operator="equal">
      <formula>"V"</formula>
    </cfRule>
  </conditionalFormatting>
  <conditionalFormatting sqref="L1067:Q1067">
    <cfRule type="cellIs" dxfId="447" priority="470" operator="equal">
      <formula>"X"</formula>
    </cfRule>
    <cfRule type="cellIs" dxfId="446" priority="471" operator="equal">
      <formula>"V"</formula>
    </cfRule>
  </conditionalFormatting>
  <conditionalFormatting sqref="AM1067:AT1067">
    <cfRule type="cellIs" dxfId="445" priority="456" operator="equal">
      <formula>"NA"</formula>
    </cfRule>
    <cfRule type="cellIs" dxfId="444" priority="457" operator="equal">
      <formula>"NS"</formula>
    </cfRule>
    <cfRule type="cellIs" dxfId="443" priority="458" operator="equal">
      <formula>"S"</formula>
    </cfRule>
    <cfRule type="cellIs" dxfId="442" priority="459" operator="equal">
      <formula>"A"</formula>
    </cfRule>
    <cfRule type="cellIs" dxfId="441" priority="460" operator="equal">
      <formula>"X"</formula>
    </cfRule>
    <cfRule type="cellIs" dxfId="440" priority="461" operator="equal">
      <formula>"L"</formula>
    </cfRule>
    <cfRule type="cellIs" dxfId="439" priority="462" operator="equal">
      <formula>"V"</formula>
    </cfRule>
  </conditionalFormatting>
  <conditionalFormatting sqref="AL1067">
    <cfRule type="cellIs" dxfId="438" priority="449" operator="equal">
      <formula>"NA"</formula>
    </cfRule>
    <cfRule type="cellIs" dxfId="437" priority="450" operator="equal">
      <formula>"NS"</formula>
    </cfRule>
    <cfRule type="cellIs" dxfId="436" priority="451" operator="equal">
      <formula>"S"</formula>
    </cfRule>
    <cfRule type="cellIs" dxfId="435" priority="452" operator="equal">
      <formula>"A"</formula>
    </cfRule>
    <cfRule type="cellIs" dxfId="434" priority="453" operator="equal">
      <formula>"X"</formula>
    </cfRule>
    <cfRule type="cellIs" dxfId="433" priority="454" operator="equal">
      <formula>"L"</formula>
    </cfRule>
    <cfRule type="cellIs" dxfId="432" priority="455" operator="equal">
      <formula>"V"</formula>
    </cfRule>
  </conditionalFormatting>
  <conditionalFormatting sqref="AK1067">
    <cfRule type="cellIs" dxfId="431" priority="442" operator="equal">
      <formula>"NA"</formula>
    </cfRule>
    <cfRule type="cellIs" dxfId="430" priority="443" operator="equal">
      <formula>"NS"</formula>
    </cfRule>
    <cfRule type="cellIs" dxfId="429" priority="444" operator="equal">
      <formula>"S"</formula>
    </cfRule>
    <cfRule type="cellIs" dxfId="428" priority="445" operator="equal">
      <formula>"A"</formula>
    </cfRule>
    <cfRule type="cellIs" dxfId="427" priority="446" operator="equal">
      <formula>"X"</formula>
    </cfRule>
    <cfRule type="cellIs" dxfId="426" priority="447" operator="equal">
      <formula>"L"</formula>
    </cfRule>
    <cfRule type="cellIs" dxfId="425" priority="448" operator="equal">
      <formula>"V"</formula>
    </cfRule>
  </conditionalFormatting>
  <conditionalFormatting sqref="AU1066">
    <cfRule type="cellIs" dxfId="424" priority="433" operator="equal">
      <formula>"NA"</formula>
    </cfRule>
    <cfRule type="cellIs" dxfId="423" priority="434" operator="equal">
      <formula>"NS"</formula>
    </cfRule>
    <cfRule type="cellIs" dxfId="422" priority="435" operator="equal">
      <formula>"S"</formula>
    </cfRule>
    <cfRule type="cellIs" dxfId="421" priority="436" operator="equal">
      <formula>"A"</formula>
    </cfRule>
    <cfRule type="cellIs" dxfId="420" priority="437" operator="equal">
      <formula>"X"</formula>
    </cfRule>
    <cfRule type="cellIs" dxfId="419" priority="438" operator="equal">
      <formula>"L"</formula>
    </cfRule>
    <cfRule type="cellIs" dxfId="418" priority="439" operator="equal">
      <formula>"V"</formula>
    </cfRule>
  </conditionalFormatting>
  <conditionalFormatting sqref="L1066:Q1066">
    <cfRule type="cellIs" dxfId="417" priority="440" operator="equal">
      <formula>"X"</formula>
    </cfRule>
    <cfRule type="cellIs" dxfId="416" priority="441" operator="equal">
      <formula>"V"</formula>
    </cfRule>
  </conditionalFormatting>
  <conditionalFormatting sqref="AM1066:AT1066">
    <cfRule type="cellIs" dxfId="415" priority="426" operator="equal">
      <formula>"NA"</formula>
    </cfRule>
    <cfRule type="cellIs" dxfId="414" priority="427" operator="equal">
      <formula>"NS"</formula>
    </cfRule>
    <cfRule type="cellIs" dxfId="413" priority="428" operator="equal">
      <formula>"S"</formula>
    </cfRule>
    <cfRule type="cellIs" dxfId="412" priority="429" operator="equal">
      <formula>"A"</formula>
    </cfRule>
    <cfRule type="cellIs" dxfId="411" priority="430" operator="equal">
      <formula>"X"</formula>
    </cfRule>
    <cfRule type="cellIs" dxfId="410" priority="431" operator="equal">
      <formula>"L"</formula>
    </cfRule>
    <cfRule type="cellIs" dxfId="409" priority="432" operator="equal">
      <formula>"V"</formula>
    </cfRule>
  </conditionalFormatting>
  <conditionalFormatting sqref="AL1066">
    <cfRule type="cellIs" dxfId="408" priority="419" operator="equal">
      <formula>"NA"</formula>
    </cfRule>
    <cfRule type="cellIs" dxfId="407" priority="420" operator="equal">
      <formula>"NS"</formula>
    </cfRule>
    <cfRule type="cellIs" dxfId="406" priority="421" operator="equal">
      <formula>"S"</formula>
    </cfRule>
    <cfRule type="cellIs" dxfId="405" priority="422" operator="equal">
      <formula>"A"</formula>
    </cfRule>
    <cfRule type="cellIs" dxfId="404" priority="423" operator="equal">
      <formula>"X"</formula>
    </cfRule>
    <cfRule type="cellIs" dxfId="403" priority="424" operator="equal">
      <formula>"L"</formula>
    </cfRule>
    <cfRule type="cellIs" dxfId="402" priority="425" operator="equal">
      <formula>"V"</formula>
    </cfRule>
  </conditionalFormatting>
  <conditionalFormatting sqref="AK1066">
    <cfRule type="cellIs" dxfId="401" priority="412" operator="equal">
      <formula>"NA"</formula>
    </cfRule>
    <cfRule type="cellIs" dxfId="400" priority="413" operator="equal">
      <formula>"NS"</formula>
    </cfRule>
    <cfRule type="cellIs" dxfId="399" priority="414" operator="equal">
      <formula>"S"</formula>
    </cfRule>
    <cfRule type="cellIs" dxfId="398" priority="415" operator="equal">
      <formula>"A"</formula>
    </cfRule>
    <cfRule type="cellIs" dxfId="397" priority="416" operator="equal">
      <formula>"X"</formula>
    </cfRule>
    <cfRule type="cellIs" dxfId="396" priority="417" operator="equal">
      <formula>"L"</formula>
    </cfRule>
    <cfRule type="cellIs" dxfId="395" priority="418" operator="equal">
      <formula>"V"</formula>
    </cfRule>
  </conditionalFormatting>
  <conditionalFormatting sqref="AU1065">
    <cfRule type="cellIs" dxfId="394" priority="403" operator="equal">
      <formula>"NA"</formula>
    </cfRule>
    <cfRule type="cellIs" dxfId="393" priority="404" operator="equal">
      <formula>"NS"</formula>
    </cfRule>
    <cfRule type="cellIs" dxfId="392" priority="405" operator="equal">
      <formula>"S"</formula>
    </cfRule>
    <cfRule type="cellIs" dxfId="391" priority="406" operator="equal">
      <formula>"A"</formula>
    </cfRule>
    <cfRule type="cellIs" dxfId="390" priority="407" operator="equal">
      <formula>"X"</formula>
    </cfRule>
    <cfRule type="cellIs" dxfId="389" priority="408" operator="equal">
      <formula>"L"</formula>
    </cfRule>
    <cfRule type="cellIs" dxfId="388" priority="409" operator="equal">
      <formula>"V"</formula>
    </cfRule>
  </conditionalFormatting>
  <conditionalFormatting sqref="L1065:Q1065">
    <cfRule type="cellIs" dxfId="387" priority="410" operator="equal">
      <formula>"X"</formula>
    </cfRule>
    <cfRule type="cellIs" dxfId="386" priority="411" operator="equal">
      <formula>"V"</formula>
    </cfRule>
  </conditionalFormatting>
  <conditionalFormatting sqref="AM1065:AT1065">
    <cfRule type="cellIs" dxfId="385" priority="396" operator="equal">
      <formula>"NA"</formula>
    </cfRule>
    <cfRule type="cellIs" dxfId="384" priority="397" operator="equal">
      <formula>"NS"</formula>
    </cfRule>
    <cfRule type="cellIs" dxfId="383" priority="398" operator="equal">
      <formula>"S"</formula>
    </cfRule>
    <cfRule type="cellIs" dxfId="382" priority="399" operator="equal">
      <formula>"A"</formula>
    </cfRule>
    <cfRule type="cellIs" dxfId="381" priority="400" operator="equal">
      <formula>"X"</formula>
    </cfRule>
    <cfRule type="cellIs" dxfId="380" priority="401" operator="equal">
      <formula>"L"</formula>
    </cfRule>
    <cfRule type="cellIs" dxfId="379" priority="402" operator="equal">
      <formula>"V"</formula>
    </cfRule>
  </conditionalFormatting>
  <conditionalFormatting sqref="AL1065">
    <cfRule type="cellIs" dxfId="378" priority="389" operator="equal">
      <formula>"NA"</formula>
    </cfRule>
    <cfRule type="cellIs" dxfId="377" priority="390" operator="equal">
      <formula>"NS"</formula>
    </cfRule>
    <cfRule type="cellIs" dxfId="376" priority="391" operator="equal">
      <formula>"S"</formula>
    </cfRule>
    <cfRule type="cellIs" dxfId="375" priority="392" operator="equal">
      <formula>"A"</formula>
    </cfRule>
    <cfRule type="cellIs" dxfId="374" priority="393" operator="equal">
      <formula>"X"</formula>
    </cfRule>
    <cfRule type="cellIs" dxfId="373" priority="394" operator="equal">
      <formula>"L"</formula>
    </cfRule>
    <cfRule type="cellIs" dxfId="372" priority="395" operator="equal">
      <formula>"V"</formula>
    </cfRule>
  </conditionalFormatting>
  <conditionalFormatting sqref="AK1065">
    <cfRule type="cellIs" dxfId="371" priority="382" operator="equal">
      <formula>"NA"</formula>
    </cfRule>
    <cfRule type="cellIs" dxfId="370" priority="383" operator="equal">
      <formula>"NS"</formula>
    </cfRule>
    <cfRule type="cellIs" dxfId="369" priority="384" operator="equal">
      <formula>"S"</formula>
    </cfRule>
    <cfRule type="cellIs" dxfId="368" priority="385" operator="equal">
      <formula>"A"</formula>
    </cfRule>
    <cfRule type="cellIs" dxfId="367" priority="386" operator="equal">
      <formula>"X"</formula>
    </cfRule>
    <cfRule type="cellIs" dxfId="366" priority="387" operator="equal">
      <formula>"L"</formula>
    </cfRule>
    <cfRule type="cellIs" dxfId="365" priority="388" operator="equal">
      <formula>"V"</formula>
    </cfRule>
  </conditionalFormatting>
  <conditionalFormatting sqref="AU1064">
    <cfRule type="cellIs" dxfId="364" priority="373" operator="equal">
      <formula>"NA"</formula>
    </cfRule>
    <cfRule type="cellIs" dxfId="363" priority="374" operator="equal">
      <formula>"NS"</formula>
    </cfRule>
    <cfRule type="cellIs" dxfId="362" priority="375" operator="equal">
      <formula>"S"</formula>
    </cfRule>
    <cfRule type="cellIs" dxfId="361" priority="376" operator="equal">
      <formula>"A"</formula>
    </cfRule>
    <cfRule type="cellIs" dxfId="360" priority="377" operator="equal">
      <formula>"X"</formula>
    </cfRule>
    <cfRule type="cellIs" dxfId="359" priority="378" operator="equal">
      <formula>"L"</formula>
    </cfRule>
    <cfRule type="cellIs" dxfId="358" priority="379" operator="equal">
      <formula>"V"</formula>
    </cfRule>
  </conditionalFormatting>
  <conditionalFormatting sqref="L1064:Q1064">
    <cfRule type="cellIs" dxfId="357" priority="380" operator="equal">
      <formula>"X"</formula>
    </cfRule>
    <cfRule type="cellIs" dxfId="356" priority="381" operator="equal">
      <formula>"V"</formula>
    </cfRule>
  </conditionalFormatting>
  <conditionalFormatting sqref="AM1064:AT1064">
    <cfRule type="cellIs" dxfId="355" priority="366" operator="equal">
      <formula>"NA"</formula>
    </cfRule>
    <cfRule type="cellIs" dxfId="354" priority="367" operator="equal">
      <formula>"NS"</formula>
    </cfRule>
    <cfRule type="cellIs" dxfId="353" priority="368" operator="equal">
      <formula>"S"</formula>
    </cfRule>
    <cfRule type="cellIs" dxfId="352" priority="369" operator="equal">
      <formula>"A"</formula>
    </cfRule>
    <cfRule type="cellIs" dxfId="351" priority="370" operator="equal">
      <formula>"X"</formula>
    </cfRule>
    <cfRule type="cellIs" dxfId="350" priority="371" operator="equal">
      <formula>"L"</formula>
    </cfRule>
    <cfRule type="cellIs" dxfId="349" priority="372" operator="equal">
      <formula>"V"</formula>
    </cfRule>
  </conditionalFormatting>
  <conditionalFormatting sqref="AL1064">
    <cfRule type="cellIs" dxfId="348" priority="359" operator="equal">
      <formula>"NA"</formula>
    </cfRule>
    <cfRule type="cellIs" dxfId="347" priority="360" operator="equal">
      <formula>"NS"</formula>
    </cfRule>
    <cfRule type="cellIs" dxfId="346" priority="361" operator="equal">
      <formula>"S"</formula>
    </cfRule>
    <cfRule type="cellIs" dxfId="345" priority="362" operator="equal">
      <formula>"A"</formula>
    </cfRule>
    <cfRule type="cellIs" dxfId="344" priority="363" operator="equal">
      <formula>"X"</formula>
    </cfRule>
    <cfRule type="cellIs" dxfId="343" priority="364" operator="equal">
      <formula>"L"</formula>
    </cfRule>
    <cfRule type="cellIs" dxfId="342" priority="365" operator="equal">
      <formula>"V"</formula>
    </cfRule>
  </conditionalFormatting>
  <conditionalFormatting sqref="AK1064">
    <cfRule type="cellIs" dxfId="341" priority="352" operator="equal">
      <formula>"NA"</formula>
    </cfRule>
    <cfRule type="cellIs" dxfId="340" priority="353" operator="equal">
      <formula>"NS"</formula>
    </cfRule>
    <cfRule type="cellIs" dxfId="339" priority="354" operator="equal">
      <formula>"S"</formula>
    </cfRule>
    <cfRule type="cellIs" dxfId="338" priority="355" operator="equal">
      <formula>"A"</formula>
    </cfRule>
    <cfRule type="cellIs" dxfId="337" priority="356" operator="equal">
      <formula>"X"</formula>
    </cfRule>
    <cfRule type="cellIs" dxfId="336" priority="357" operator="equal">
      <formula>"L"</formula>
    </cfRule>
    <cfRule type="cellIs" dxfId="335" priority="358" operator="equal">
      <formula>"V"</formula>
    </cfRule>
  </conditionalFormatting>
  <conditionalFormatting sqref="AU1063">
    <cfRule type="cellIs" dxfId="334" priority="343" operator="equal">
      <formula>"NA"</formula>
    </cfRule>
    <cfRule type="cellIs" dxfId="333" priority="344" operator="equal">
      <formula>"NS"</formula>
    </cfRule>
    <cfRule type="cellIs" dxfId="332" priority="345" operator="equal">
      <formula>"S"</formula>
    </cfRule>
    <cfRule type="cellIs" dxfId="331" priority="346" operator="equal">
      <formula>"A"</formula>
    </cfRule>
    <cfRule type="cellIs" dxfId="330" priority="347" operator="equal">
      <formula>"X"</formula>
    </cfRule>
    <cfRule type="cellIs" dxfId="329" priority="348" operator="equal">
      <formula>"L"</formula>
    </cfRule>
    <cfRule type="cellIs" dxfId="328" priority="349" operator="equal">
      <formula>"V"</formula>
    </cfRule>
  </conditionalFormatting>
  <conditionalFormatting sqref="L1063:Q1063">
    <cfRule type="cellIs" dxfId="327" priority="350" operator="equal">
      <formula>"X"</formula>
    </cfRule>
    <cfRule type="cellIs" dxfId="326" priority="351" operator="equal">
      <formula>"V"</formula>
    </cfRule>
  </conditionalFormatting>
  <conditionalFormatting sqref="AM1063:AT1063">
    <cfRule type="cellIs" dxfId="325" priority="336" operator="equal">
      <formula>"NA"</formula>
    </cfRule>
    <cfRule type="cellIs" dxfId="324" priority="337" operator="equal">
      <formula>"NS"</formula>
    </cfRule>
    <cfRule type="cellIs" dxfId="323" priority="338" operator="equal">
      <formula>"S"</formula>
    </cfRule>
    <cfRule type="cellIs" dxfId="322" priority="339" operator="equal">
      <formula>"A"</formula>
    </cfRule>
    <cfRule type="cellIs" dxfId="321" priority="340" operator="equal">
      <formula>"X"</formula>
    </cfRule>
    <cfRule type="cellIs" dxfId="320" priority="341" operator="equal">
      <formula>"L"</formula>
    </cfRule>
    <cfRule type="cellIs" dxfId="319" priority="342" operator="equal">
      <formula>"V"</formula>
    </cfRule>
  </conditionalFormatting>
  <conditionalFormatting sqref="AL1063">
    <cfRule type="cellIs" dxfId="318" priority="329" operator="equal">
      <formula>"NA"</formula>
    </cfRule>
    <cfRule type="cellIs" dxfId="317" priority="330" operator="equal">
      <formula>"NS"</formula>
    </cfRule>
    <cfRule type="cellIs" dxfId="316" priority="331" operator="equal">
      <formula>"S"</formula>
    </cfRule>
    <cfRule type="cellIs" dxfId="315" priority="332" operator="equal">
      <formula>"A"</formula>
    </cfRule>
    <cfRule type="cellIs" dxfId="314" priority="333" operator="equal">
      <formula>"X"</formula>
    </cfRule>
    <cfRule type="cellIs" dxfId="313" priority="334" operator="equal">
      <formula>"L"</formula>
    </cfRule>
    <cfRule type="cellIs" dxfId="312" priority="335" operator="equal">
      <formula>"V"</formula>
    </cfRule>
  </conditionalFormatting>
  <conditionalFormatting sqref="AK1063">
    <cfRule type="cellIs" dxfId="311" priority="322" operator="equal">
      <formula>"NA"</formula>
    </cfRule>
    <cfRule type="cellIs" dxfId="310" priority="323" operator="equal">
      <formula>"NS"</formula>
    </cfRule>
    <cfRule type="cellIs" dxfId="309" priority="324" operator="equal">
      <formula>"S"</formula>
    </cfRule>
    <cfRule type="cellIs" dxfId="308" priority="325" operator="equal">
      <formula>"A"</formula>
    </cfRule>
    <cfRule type="cellIs" dxfId="307" priority="326" operator="equal">
      <formula>"X"</formula>
    </cfRule>
    <cfRule type="cellIs" dxfId="306" priority="327" operator="equal">
      <formula>"L"</formula>
    </cfRule>
    <cfRule type="cellIs" dxfId="305" priority="328" operator="equal">
      <formula>"V"</formula>
    </cfRule>
  </conditionalFormatting>
  <conditionalFormatting sqref="AU1062">
    <cfRule type="cellIs" dxfId="304" priority="313" operator="equal">
      <formula>"NA"</formula>
    </cfRule>
    <cfRule type="cellIs" dxfId="303" priority="314" operator="equal">
      <formula>"NS"</formula>
    </cfRule>
    <cfRule type="cellIs" dxfId="302" priority="315" operator="equal">
      <formula>"S"</formula>
    </cfRule>
    <cfRule type="cellIs" dxfId="301" priority="316" operator="equal">
      <formula>"A"</formula>
    </cfRule>
    <cfRule type="cellIs" dxfId="300" priority="317" operator="equal">
      <formula>"X"</formula>
    </cfRule>
    <cfRule type="cellIs" dxfId="299" priority="318" operator="equal">
      <formula>"L"</formula>
    </cfRule>
    <cfRule type="cellIs" dxfId="298" priority="319" operator="equal">
      <formula>"V"</formula>
    </cfRule>
  </conditionalFormatting>
  <conditionalFormatting sqref="L1062:Q1062">
    <cfRule type="cellIs" dxfId="297" priority="320" operator="equal">
      <formula>"X"</formula>
    </cfRule>
    <cfRule type="cellIs" dxfId="296" priority="321" operator="equal">
      <formula>"V"</formula>
    </cfRule>
  </conditionalFormatting>
  <conditionalFormatting sqref="AM1062:AT1062">
    <cfRule type="cellIs" dxfId="295" priority="306" operator="equal">
      <formula>"NA"</formula>
    </cfRule>
    <cfRule type="cellIs" dxfId="294" priority="307" operator="equal">
      <formula>"NS"</formula>
    </cfRule>
    <cfRule type="cellIs" dxfId="293" priority="308" operator="equal">
      <formula>"S"</formula>
    </cfRule>
    <cfRule type="cellIs" dxfId="292" priority="309" operator="equal">
      <formula>"A"</formula>
    </cfRule>
    <cfRule type="cellIs" dxfId="291" priority="310" operator="equal">
      <formula>"X"</formula>
    </cfRule>
    <cfRule type="cellIs" dxfId="290" priority="311" operator="equal">
      <formula>"L"</formula>
    </cfRule>
    <cfRule type="cellIs" dxfId="289" priority="312" operator="equal">
      <formula>"V"</formula>
    </cfRule>
  </conditionalFormatting>
  <conditionalFormatting sqref="AL1062">
    <cfRule type="cellIs" dxfId="288" priority="299" operator="equal">
      <formula>"NA"</formula>
    </cfRule>
    <cfRule type="cellIs" dxfId="287" priority="300" operator="equal">
      <formula>"NS"</formula>
    </cfRule>
    <cfRule type="cellIs" dxfId="286" priority="301" operator="equal">
      <formula>"S"</formula>
    </cfRule>
    <cfRule type="cellIs" dxfId="285" priority="302" operator="equal">
      <formula>"A"</formula>
    </cfRule>
    <cfRule type="cellIs" dxfId="284" priority="303" operator="equal">
      <formula>"X"</formula>
    </cfRule>
    <cfRule type="cellIs" dxfId="283" priority="304" operator="equal">
      <formula>"L"</formula>
    </cfRule>
    <cfRule type="cellIs" dxfId="282" priority="305" operator="equal">
      <formula>"V"</formula>
    </cfRule>
  </conditionalFormatting>
  <conditionalFormatting sqref="AK1062">
    <cfRule type="cellIs" dxfId="281" priority="292" operator="equal">
      <formula>"NA"</formula>
    </cfRule>
    <cfRule type="cellIs" dxfId="280" priority="293" operator="equal">
      <formula>"NS"</formula>
    </cfRule>
    <cfRule type="cellIs" dxfId="279" priority="294" operator="equal">
      <formula>"S"</formula>
    </cfRule>
    <cfRule type="cellIs" dxfId="278" priority="295" operator="equal">
      <formula>"A"</formula>
    </cfRule>
    <cfRule type="cellIs" dxfId="277" priority="296" operator="equal">
      <formula>"X"</formula>
    </cfRule>
    <cfRule type="cellIs" dxfId="276" priority="297" operator="equal">
      <formula>"L"</formula>
    </cfRule>
    <cfRule type="cellIs" dxfId="275" priority="298" operator="equal">
      <formula>"V"</formula>
    </cfRule>
  </conditionalFormatting>
  <conditionalFormatting sqref="AU1264">
    <cfRule type="cellIs" dxfId="274" priority="283" operator="equal">
      <formula>"NA"</formula>
    </cfRule>
    <cfRule type="cellIs" dxfId="273" priority="284" operator="equal">
      <formula>"NS"</formula>
    </cfRule>
    <cfRule type="cellIs" dxfId="272" priority="285" operator="equal">
      <formula>"S"</formula>
    </cfRule>
    <cfRule type="cellIs" dxfId="271" priority="286" operator="equal">
      <formula>"A"</formula>
    </cfRule>
    <cfRule type="cellIs" dxfId="270" priority="287" operator="equal">
      <formula>"X"</formula>
    </cfRule>
    <cfRule type="cellIs" dxfId="269" priority="288" operator="equal">
      <formula>"L"</formula>
    </cfRule>
    <cfRule type="cellIs" dxfId="268" priority="289" operator="equal">
      <formula>"V"</formula>
    </cfRule>
  </conditionalFormatting>
  <conditionalFormatting sqref="R1264">
    <cfRule type="cellIs" dxfId="267" priority="290" operator="equal">
      <formula>"X"</formula>
    </cfRule>
    <cfRule type="cellIs" dxfId="266" priority="291" operator="equal">
      <formula>"V"</formula>
    </cfRule>
  </conditionalFormatting>
  <conditionalFormatting sqref="L1264:Q1264">
    <cfRule type="cellIs" dxfId="265" priority="281" operator="equal">
      <formula>"X"</formula>
    </cfRule>
    <cfRule type="cellIs" dxfId="264" priority="282" operator="equal">
      <formula>"V"</formula>
    </cfRule>
  </conditionalFormatting>
  <conditionalFormatting sqref="S1264">
    <cfRule type="cellIs" dxfId="263" priority="279" operator="equal">
      <formula>"X"</formula>
    </cfRule>
    <cfRule type="cellIs" dxfId="262" priority="280" operator="equal">
      <formula>"V"</formula>
    </cfRule>
  </conditionalFormatting>
  <conditionalFormatting sqref="V1264">
    <cfRule type="cellIs" dxfId="261" priority="277" operator="equal">
      <formula>"X"</formula>
    </cfRule>
    <cfRule type="cellIs" dxfId="260" priority="278" operator="equal">
      <formula>"V"</formula>
    </cfRule>
  </conditionalFormatting>
  <conditionalFormatting sqref="AM1264:AT1264">
    <cfRule type="cellIs" dxfId="259" priority="270" operator="equal">
      <formula>"NA"</formula>
    </cfRule>
    <cfRule type="cellIs" dxfId="258" priority="271" operator="equal">
      <formula>"NS"</formula>
    </cfRule>
    <cfRule type="cellIs" dxfId="257" priority="272" operator="equal">
      <formula>"S"</formula>
    </cfRule>
    <cfRule type="cellIs" dxfId="256" priority="273" operator="equal">
      <formula>"A"</formula>
    </cfRule>
    <cfRule type="cellIs" dxfId="255" priority="274" operator="equal">
      <formula>"X"</formula>
    </cfRule>
    <cfRule type="cellIs" dxfId="254" priority="275" operator="equal">
      <formula>"L"</formula>
    </cfRule>
    <cfRule type="cellIs" dxfId="253" priority="276" operator="equal">
      <formula>"V"</formula>
    </cfRule>
  </conditionalFormatting>
  <conditionalFormatting sqref="AL1264">
    <cfRule type="cellIs" dxfId="252" priority="263" operator="equal">
      <formula>"NA"</formula>
    </cfRule>
    <cfRule type="cellIs" dxfId="251" priority="264" operator="equal">
      <formula>"NS"</formula>
    </cfRule>
    <cfRule type="cellIs" dxfId="250" priority="265" operator="equal">
      <formula>"S"</formula>
    </cfRule>
    <cfRule type="cellIs" dxfId="249" priority="266" operator="equal">
      <formula>"A"</formula>
    </cfRule>
    <cfRule type="cellIs" dxfId="248" priority="267" operator="equal">
      <formula>"X"</formula>
    </cfRule>
    <cfRule type="cellIs" dxfId="247" priority="268" operator="equal">
      <formula>"L"</formula>
    </cfRule>
    <cfRule type="cellIs" dxfId="246" priority="269" operator="equal">
      <formula>"V"</formula>
    </cfRule>
  </conditionalFormatting>
  <conditionalFormatting sqref="AK1264">
    <cfRule type="cellIs" dxfId="245" priority="256" operator="equal">
      <formula>"NA"</formula>
    </cfRule>
    <cfRule type="cellIs" dxfId="244" priority="257" operator="equal">
      <formula>"NS"</formula>
    </cfRule>
    <cfRule type="cellIs" dxfId="243" priority="258" operator="equal">
      <formula>"S"</formula>
    </cfRule>
    <cfRule type="cellIs" dxfId="242" priority="259" operator="equal">
      <formula>"A"</formula>
    </cfRule>
    <cfRule type="cellIs" dxfId="241" priority="260" operator="equal">
      <formula>"X"</formula>
    </cfRule>
    <cfRule type="cellIs" dxfId="240" priority="261" operator="equal">
      <formula>"L"</formula>
    </cfRule>
    <cfRule type="cellIs" dxfId="239" priority="262" operator="equal">
      <formula>"V"</formula>
    </cfRule>
  </conditionalFormatting>
  <conditionalFormatting sqref="W1264">
    <cfRule type="cellIs" dxfId="238" priority="254" operator="equal">
      <formula>"X"</formula>
    </cfRule>
    <cfRule type="cellIs" dxfId="237" priority="255" operator="equal">
      <formula>"V"</formula>
    </cfRule>
  </conditionalFormatting>
  <conditionalFormatting sqref="U1264">
    <cfRule type="cellIs" dxfId="236" priority="252" operator="equal">
      <formula>"X"</formula>
    </cfRule>
    <cfRule type="cellIs" dxfId="235" priority="253" operator="equal">
      <formula>"V"</formula>
    </cfRule>
  </conditionalFormatting>
  <conditionalFormatting sqref="AU1269">
    <cfRule type="cellIs" dxfId="234" priority="243" operator="equal">
      <formula>"NA"</formula>
    </cfRule>
    <cfRule type="cellIs" dxfId="233" priority="244" operator="equal">
      <formula>"NS"</formula>
    </cfRule>
    <cfRule type="cellIs" dxfId="232" priority="245" operator="equal">
      <formula>"S"</formula>
    </cfRule>
    <cfRule type="cellIs" dxfId="231" priority="246" operator="equal">
      <formula>"A"</formula>
    </cfRule>
    <cfRule type="cellIs" dxfId="230" priority="247" operator="equal">
      <formula>"X"</formula>
    </cfRule>
    <cfRule type="cellIs" dxfId="229" priority="248" operator="equal">
      <formula>"L"</formula>
    </cfRule>
    <cfRule type="cellIs" dxfId="228" priority="249" operator="equal">
      <formula>"V"</formula>
    </cfRule>
  </conditionalFormatting>
  <conditionalFormatting sqref="R1269">
    <cfRule type="cellIs" dxfId="227" priority="250" operator="equal">
      <formula>"X"</formula>
    </cfRule>
    <cfRule type="cellIs" dxfId="226" priority="251" operator="equal">
      <formula>"V"</formula>
    </cfRule>
  </conditionalFormatting>
  <conditionalFormatting sqref="L1269:Q1269">
    <cfRule type="cellIs" dxfId="225" priority="241" operator="equal">
      <formula>"X"</formula>
    </cfRule>
    <cfRule type="cellIs" dxfId="224" priority="242" operator="equal">
      <formula>"V"</formula>
    </cfRule>
  </conditionalFormatting>
  <conditionalFormatting sqref="S1269">
    <cfRule type="cellIs" dxfId="223" priority="239" operator="equal">
      <formula>"X"</formula>
    </cfRule>
    <cfRule type="cellIs" dxfId="222" priority="240" operator="equal">
      <formula>"V"</formula>
    </cfRule>
  </conditionalFormatting>
  <conditionalFormatting sqref="V1269">
    <cfRule type="cellIs" dxfId="221" priority="237" operator="equal">
      <formula>"X"</formula>
    </cfRule>
    <cfRule type="cellIs" dxfId="220" priority="238" operator="equal">
      <formula>"V"</formula>
    </cfRule>
  </conditionalFormatting>
  <conditionalFormatting sqref="AM1269:AT1269">
    <cfRule type="cellIs" dxfId="219" priority="230" operator="equal">
      <formula>"NA"</formula>
    </cfRule>
    <cfRule type="cellIs" dxfId="218" priority="231" operator="equal">
      <formula>"NS"</formula>
    </cfRule>
    <cfRule type="cellIs" dxfId="217" priority="232" operator="equal">
      <formula>"S"</formula>
    </cfRule>
    <cfRule type="cellIs" dxfId="216" priority="233" operator="equal">
      <formula>"A"</formula>
    </cfRule>
    <cfRule type="cellIs" dxfId="215" priority="234" operator="equal">
      <formula>"X"</formula>
    </cfRule>
    <cfRule type="cellIs" dxfId="214" priority="235" operator="equal">
      <formula>"L"</formula>
    </cfRule>
    <cfRule type="cellIs" dxfId="213" priority="236" operator="equal">
      <formula>"V"</formula>
    </cfRule>
  </conditionalFormatting>
  <conditionalFormatting sqref="AL1269">
    <cfRule type="cellIs" dxfId="212" priority="223" operator="equal">
      <formula>"NA"</formula>
    </cfRule>
    <cfRule type="cellIs" dxfId="211" priority="224" operator="equal">
      <formula>"NS"</formula>
    </cfRule>
    <cfRule type="cellIs" dxfId="210" priority="225" operator="equal">
      <formula>"S"</formula>
    </cfRule>
    <cfRule type="cellIs" dxfId="209" priority="226" operator="equal">
      <formula>"A"</formula>
    </cfRule>
    <cfRule type="cellIs" dxfId="208" priority="227" operator="equal">
      <formula>"X"</formula>
    </cfRule>
    <cfRule type="cellIs" dxfId="207" priority="228" operator="equal">
      <formula>"L"</formula>
    </cfRule>
    <cfRule type="cellIs" dxfId="206" priority="229" operator="equal">
      <formula>"V"</formula>
    </cfRule>
  </conditionalFormatting>
  <conditionalFormatting sqref="AK1269">
    <cfRule type="cellIs" dxfId="205" priority="216" operator="equal">
      <formula>"NA"</formula>
    </cfRule>
    <cfRule type="cellIs" dxfId="204" priority="217" operator="equal">
      <formula>"NS"</formula>
    </cfRule>
    <cfRule type="cellIs" dxfId="203" priority="218" operator="equal">
      <formula>"S"</formula>
    </cfRule>
    <cfRule type="cellIs" dxfId="202" priority="219" operator="equal">
      <formula>"A"</formula>
    </cfRule>
    <cfRule type="cellIs" dxfId="201" priority="220" operator="equal">
      <formula>"X"</formula>
    </cfRule>
    <cfRule type="cellIs" dxfId="200" priority="221" operator="equal">
      <formula>"L"</formula>
    </cfRule>
    <cfRule type="cellIs" dxfId="199" priority="222" operator="equal">
      <formula>"V"</formula>
    </cfRule>
  </conditionalFormatting>
  <conditionalFormatting sqref="W1269">
    <cfRule type="cellIs" dxfId="198" priority="214" operator="equal">
      <formula>"X"</formula>
    </cfRule>
    <cfRule type="cellIs" dxfId="197" priority="215" operator="equal">
      <formula>"V"</formula>
    </cfRule>
  </conditionalFormatting>
  <conditionalFormatting sqref="U1269">
    <cfRule type="cellIs" dxfId="196" priority="212" operator="equal">
      <formula>"X"</formula>
    </cfRule>
    <cfRule type="cellIs" dxfId="195" priority="213" operator="equal">
      <formula>"V"</formula>
    </cfRule>
  </conditionalFormatting>
  <conditionalFormatting sqref="AU1266">
    <cfRule type="cellIs" dxfId="194" priority="203" operator="equal">
      <formula>"NA"</formula>
    </cfRule>
    <cfRule type="cellIs" dxfId="193" priority="204" operator="equal">
      <formula>"NS"</formula>
    </cfRule>
    <cfRule type="cellIs" dxfId="192" priority="205" operator="equal">
      <formula>"S"</formula>
    </cfRule>
    <cfRule type="cellIs" dxfId="191" priority="206" operator="equal">
      <formula>"A"</formula>
    </cfRule>
    <cfRule type="cellIs" dxfId="190" priority="207" operator="equal">
      <formula>"X"</formula>
    </cfRule>
    <cfRule type="cellIs" dxfId="189" priority="208" operator="equal">
      <formula>"L"</formula>
    </cfRule>
    <cfRule type="cellIs" dxfId="188" priority="209" operator="equal">
      <formula>"V"</formula>
    </cfRule>
  </conditionalFormatting>
  <conditionalFormatting sqref="R1266">
    <cfRule type="cellIs" dxfId="187" priority="210" operator="equal">
      <formula>"X"</formula>
    </cfRule>
    <cfRule type="cellIs" dxfId="186" priority="211" operator="equal">
      <formula>"V"</formula>
    </cfRule>
  </conditionalFormatting>
  <conditionalFormatting sqref="L1266:Q1266">
    <cfRule type="cellIs" dxfId="185" priority="201" operator="equal">
      <formula>"X"</formula>
    </cfRule>
    <cfRule type="cellIs" dxfId="184" priority="202" operator="equal">
      <formula>"V"</formula>
    </cfRule>
  </conditionalFormatting>
  <conditionalFormatting sqref="S1266">
    <cfRule type="cellIs" dxfId="183" priority="199" operator="equal">
      <formula>"X"</formula>
    </cfRule>
    <cfRule type="cellIs" dxfId="182" priority="200" operator="equal">
      <formula>"V"</formula>
    </cfRule>
  </conditionalFormatting>
  <conditionalFormatting sqref="V1266">
    <cfRule type="cellIs" dxfId="181" priority="197" operator="equal">
      <formula>"X"</formula>
    </cfRule>
    <cfRule type="cellIs" dxfId="180" priority="198" operator="equal">
      <formula>"V"</formula>
    </cfRule>
  </conditionalFormatting>
  <conditionalFormatting sqref="AM1266:AT1266">
    <cfRule type="cellIs" dxfId="179" priority="190" operator="equal">
      <formula>"NA"</formula>
    </cfRule>
    <cfRule type="cellIs" dxfId="178" priority="191" operator="equal">
      <formula>"NS"</formula>
    </cfRule>
    <cfRule type="cellIs" dxfId="177" priority="192" operator="equal">
      <formula>"S"</formula>
    </cfRule>
    <cfRule type="cellIs" dxfId="176" priority="193" operator="equal">
      <formula>"A"</formula>
    </cfRule>
    <cfRule type="cellIs" dxfId="175" priority="194" operator="equal">
      <formula>"X"</formula>
    </cfRule>
    <cfRule type="cellIs" dxfId="174" priority="195" operator="equal">
      <formula>"L"</formula>
    </cfRule>
    <cfRule type="cellIs" dxfId="173" priority="196" operator="equal">
      <formula>"V"</formula>
    </cfRule>
  </conditionalFormatting>
  <conditionalFormatting sqref="AL1266">
    <cfRule type="cellIs" dxfId="172" priority="183" operator="equal">
      <formula>"NA"</formula>
    </cfRule>
    <cfRule type="cellIs" dxfId="171" priority="184" operator="equal">
      <formula>"NS"</formula>
    </cfRule>
    <cfRule type="cellIs" dxfId="170" priority="185" operator="equal">
      <formula>"S"</formula>
    </cfRule>
    <cfRule type="cellIs" dxfId="169" priority="186" operator="equal">
      <formula>"A"</formula>
    </cfRule>
    <cfRule type="cellIs" dxfId="168" priority="187" operator="equal">
      <formula>"X"</formula>
    </cfRule>
    <cfRule type="cellIs" dxfId="167" priority="188" operator="equal">
      <formula>"L"</formula>
    </cfRule>
    <cfRule type="cellIs" dxfId="166" priority="189" operator="equal">
      <formula>"V"</formula>
    </cfRule>
  </conditionalFormatting>
  <conditionalFormatting sqref="AK1266">
    <cfRule type="cellIs" dxfId="165" priority="176" operator="equal">
      <formula>"NA"</formula>
    </cfRule>
    <cfRule type="cellIs" dxfId="164" priority="177" operator="equal">
      <formula>"NS"</formula>
    </cfRule>
    <cfRule type="cellIs" dxfId="163" priority="178" operator="equal">
      <formula>"S"</formula>
    </cfRule>
    <cfRule type="cellIs" dxfId="162" priority="179" operator="equal">
      <formula>"A"</formula>
    </cfRule>
    <cfRule type="cellIs" dxfId="161" priority="180" operator="equal">
      <formula>"X"</formula>
    </cfRule>
    <cfRule type="cellIs" dxfId="160" priority="181" operator="equal">
      <formula>"L"</formula>
    </cfRule>
    <cfRule type="cellIs" dxfId="159" priority="182" operator="equal">
      <formula>"V"</formula>
    </cfRule>
  </conditionalFormatting>
  <conditionalFormatting sqref="W1266">
    <cfRule type="cellIs" dxfId="158" priority="174" operator="equal">
      <formula>"X"</formula>
    </cfRule>
    <cfRule type="cellIs" dxfId="157" priority="175" operator="equal">
      <formula>"V"</formula>
    </cfRule>
  </conditionalFormatting>
  <conditionalFormatting sqref="U1266">
    <cfRule type="cellIs" dxfId="156" priority="172" operator="equal">
      <formula>"X"</formula>
    </cfRule>
    <cfRule type="cellIs" dxfId="155" priority="173" operator="equal">
      <formula>"V"</formula>
    </cfRule>
  </conditionalFormatting>
  <conditionalFormatting sqref="AU1265">
    <cfRule type="cellIs" dxfId="154" priority="163" operator="equal">
      <formula>"NA"</formula>
    </cfRule>
    <cfRule type="cellIs" dxfId="153" priority="164" operator="equal">
      <formula>"NS"</formula>
    </cfRule>
    <cfRule type="cellIs" dxfId="152" priority="165" operator="equal">
      <formula>"S"</formula>
    </cfRule>
    <cfRule type="cellIs" dxfId="151" priority="166" operator="equal">
      <formula>"A"</formula>
    </cfRule>
    <cfRule type="cellIs" dxfId="150" priority="167" operator="equal">
      <formula>"X"</formula>
    </cfRule>
    <cfRule type="cellIs" dxfId="149" priority="168" operator="equal">
      <formula>"L"</formula>
    </cfRule>
    <cfRule type="cellIs" dxfId="148" priority="169" operator="equal">
      <formula>"V"</formula>
    </cfRule>
  </conditionalFormatting>
  <conditionalFormatting sqref="R1265">
    <cfRule type="cellIs" dxfId="147" priority="170" operator="equal">
      <formula>"X"</formula>
    </cfRule>
    <cfRule type="cellIs" dxfId="146" priority="171" operator="equal">
      <formula>"V"</formula>
    </cfRule>
  </conditionalFormatting>
  <conditionalFormatting sqref="L1265:Q1265">
    <cfRule type="cellIs" dxfId="145" priority="161" operator="equal">
      <formula>"X"</formula>
    </cfRule>
    <cfRule type="cellIs" dxfId="144" priority="162" operator="equal">
      <formula>"V"</formula>
    </cfRule>
  </conditionalFormatting>
  <conditionalFormatting sqref="S1265">
    <cfRule type="cellIs" dxfId="143" priority="159" operator="equal">
      <formula>"X"</formula>
    </cfRule>
    <cfRule type="cellIs" dxfId="142" priority="160" operator="equal">
      <formula>"V"</formula>
    </cfRule>
  </conditionalFormatting>
  <conditionalFormatting sqref="V1265">
    <cfRule type="cellIs" dxfId="141" priority="157" operator="equal">
      <formula>"X"</formula>
    </cfRule>
    <cfRule type="cellIs" dxfId="140" priority="158" operator="equal">
      <formula>"V"</formula>
    </cfRule>
  </conditionalFormatting>
  <conditionalFormatting sqref="AM1265:AT1265">
    <cfRule type="cellIs" dxfId="139" priority="150" operator="equal">
      <formula>"NA"</formula>
    </cfRule>
    <cfRule type="cellIs" dxfId="138" priority="151" operator="equal">
      <formula>"NS"</formula>
    </cfRule>
    <cfRule type="cellIs" dxfId="137" priority="152" operator="equal">
      <formula>"S"</formula>
    </cfRule>
    <cfRule type="cellIs" dxfId="136" priority="153" operator="equal">
      <formula>"A"</formula>
    </cfRule>
    <cfRule type="cellIs" dxfId="135" priority="154" operator="equal">
      <formula>"X"</formula>
    </cfRule>
    <cfRule type="cellIs" dxfId="134" priority="155" operator="equal">
      <formula>"L"</formula>
    </cfRule>
    <cfRule type="cellIs" dxfId="133" priority="156" operator="equal">
      <formula>"V"</formula>
    </cfRule>
  </conditionalFormatting>
  <conditionalFormatting sqref="AL1265">
    <cfRule type="cellIs" dxfId="132" priority="143" operator="equal">
      <formula>"NA"</formula>
    </cfRule>
    <cfRule type="cellIs" dxfId="131" priority="144" operator="equal">
      <formula>"NS"</formula>
    </cfRule>
    <cfRule type="cellIs" dxfId="130" priority="145" operator="equal">
      <formula>"S"</formula>
    </cfRule>
    <cfRule type="cellIs" dxfId="129" priority="146" operator="equal">
      <formula>"A"</formula>
    </cfRule>
    <cfRule type="cellIs" dxfId="128" priority="147" operator="equal">
      <formula>"X"</formula>
    </cfRule>
    <cfRule type="cellIs" dxfId="127" priority="148" operator="equal">
      <formula>"L"</formula>
    </cfRule>
    <cfRule type="cellIs" dxfId="126" priority="149" operator="equal">
      <formula>"V"</formula>
    </cfRule>
  </conditionalFormatting>
  <conditionalFormatting sqref="AK1265">
    <cfRule type="cellIs" dxfId="125" priority="136" operator="equal">
      <formula>"NA"</formula>
    </cfRule>
    <cfRule type="cellIs" dxfId="124" priority="137" operator="equal">
      <formula>"NS"</formula>
    </cfRule>
    <cfRule type="cellIs" dxfId="123" priority="138" operator="equal">
      <formula>"S"</formula>
    </cfRule>
    <cfRule type="cellIs" dxfId="122" priority="139" operator="equal">
      <formula>"A"</formula>
    </cfRule>
    <cfRule type="cellIs" dxfId="121" priority="140" operator="equal">
      <formula>"X"</formula>
    </cfRule>
    <cfRule type="cellIs" dxfId="120" priority="141" operator="equal">
      <formula>"L"</formula>
    </cfRule>
    <cfRule type="cellIs" dxfId="119" priority="142" operator="equal">
      <formula>"V"</formula>
    </cfRule>
  </conditionalFormatting>
  <conditionalFormatting sqref="W1265">
    <cfRule type="cellIs" dxfId="118" priority="134" operator="equal">
      <formula>"X"</formula>
    </cfRule>
    <cfRule type="cellIs" dxfId="117" priority="135" operator="equal">
      <formula>"V"</formula>
    </cfRule>
  </conditionalFormatting>
  <conditionalFormatting sqref="U1265">
    <cfRule type="cellIs" dxfId="116" priority="132" operator="equal">
      <formula>"X"</formula>
    </cfRule>
    <cfRule type="cellIs" dxfId="115" priority="133" operator="equal">
      <formula>"V"</formula>
    </cfRule>
  </conditionalFormatting>
  <conditionalFormatting sqref="AU1268">
    <cfRule type="cellIs" dxfId="114" priority="123" operator="equal">
      <formula>"NA"</formula>
    </cfRule>
    <cfRule type="cellIs" dxfId="113" priority="124" operator="equal">
      <formula>"NS"</formula>
    </cfRule>
    <cfRule type="cellIs" dxfId="112" priority="125" operator="equal">
      <formula>"S"</formula>
    </cfRule>
    <cfRule type="cellIs" dxfId="111" priority="126" operator="equal">
      <formula>"A"</formula>
    </cfRule>
    <cfRule type="cellIs" dxfId="110" priority="127" operator="equal">
      <formula>"X"</formula>
    </cfRule>
    <cfRule type="cellIs" dxfId="109" priority="128" operator="equal">
      <formula>"L"</formula>
    </cfRule>
    <cfRule type="cellIs" dxfId="108" priority="129" operator="equal">
      <formula>"V"</formula>
    </cfRule>
  </conditionalFormatting>
  <conditionalFormatting sqref="R1268">
    <cfRule type="cellIs" dxfId="107" priority="130" operator="equal">
      <formula>"X"</formula>
    </cfRule>
    <cfRule type="cellIs" dxfId="106" priority="131" operator="equal">
      <formula>"V"</formula>
    </cfRule>
  </conditionalFormatting>
  <conditionalFormatting sqref="L1268:Q1268">
    <cfRule type="cellIs" dxfId="105" priority="121" operator="equal">
      <formula>"X"</formula>
    </cfRule>
    <cfRule type="cellIs" dxfId="104" priority="122" operator="equal">
      <formula>"V"</formula>
    </cfRule>
  </conditionalFormatting>
  <conditionalFormatting sqref="S1268">
    <cfRule type="cellIs" dxfId="103" priority="119" operator="equal">
      <formula>"X"</formula>
    </cfRule>
    <cfRule type="cellIs" dxfId="102" priority="120" operator="equal">
      <formula>"V"</formula>
    </cfRule>
  </conditionalFormatting>
  <conditionalFormatting sqref="V1268">
    <cfRule type="cellIs" dxfId="101" priority="117" operator="equal">
      <formula>"X"</formula>
    </cfRule>
    <cfRule type="cellIs" dxfId="100" priority="118" operator="equal">
      <formula>"V"</formula>
    </cfRule>
  </conditionalFormatting>
  <conditionalFormatting sqref="AM1268:AT1268">
    <cfRule type="cellIs" dxfId="99" priority="110" operator="equal">
      <formula>"NA"</formula>
    </cfRule>
    <cfRule type="cellIs" dxfId="98" priority="111" operator="equal">
      <formula>"NS"</formula>
    </cfRule>
    <cfRule type="cellIs" dxfId="97" priority="112" operator="equal">
      <formula>"S"</formula>
    </cfRule>
    <cfRule type="cellIs" dxfId="96" priority="113" operator="equal">
      <formula>"A"</formula>
    </cfRule>
    <cfRule type="cellIs" dxfId="95" priority="114" operator="equal">
      <formula>"X"</formula>
    </cfRule>
    <cfRule type="cellIs" dxfId="94" priority="115" operator="equal">
      <formula>"L"</formula>
    </cfRule>
    <cfRule type="cellIs" dxfId="93" priority="116" operator="equal">
      <formula>"V"</formula>
    </cfRule>
  </conditionalFormatting>
  <conditionalFormatting sqref="AL1268">
    <cfRule type="cellIs" dxfId="92" priority="103" operator="equal">
      <formula>"NA"</formula>
    </cfRule>
    <cfRule type="cellIs" dxfId="91" priority="104" operator="equal">
      <formula>"NS"</formula>
    </cfRule>
    <cfRule type="cellIs" dxfId="90" priority="105" operator="equal">
      <formula>"S"</formula>
    </cfRule>
    <cfRule type="cellIs" dxfId="89" priority="106" operator="equal">
      <formula>"A"</formula>
    </cfRule>
    <cfRule type="cellIs" dxfId="88" priority="107" operator="equal">
      <formula>"X"</formula>
    </cfRule>
    <cfRule type="cellIs" dxfId="87" priority="108" operator="equal">
      <formula>"L"</formula>
    </cfRule>
    <cfRule type="cellIs" dxfId="86" priority="109" operator="equal">
      <formula>"V"</formula>
    </cfRule>
  </conditionalFormatting>
  <conditionalFormatting sqref="AK1268">
    <cfRule type="cellIs" dxfId="85" priority="96" operator="equal">
      <formula>"NA"</formula>
    </cfRule>
    <cfRule type="cellIs" dxfId="84" priority="97" operator="equal">
      <formula>"NS"</formula>
    </cfRule>
    <cfRule type="cellIs" dxfId="83" priority="98" operator="equal">
      <formula>"S"</formula>
    </cfRule>
    <cfRule type="cellIs" dxfId="82" priority="99" operator="equal">
      <formula>"A"</formula>
    </cfRule>
    <cfRule type="cellIs" dxfId="81" priority="100" operator="equal">
      <formula>"X"</formula>
    </cfRule>
    <cfRule type="cellIs" dxfId="80" priority="101" operator="equal">
      <formula>"L"</formula>
    </cfRule>
    <cfRule type="cellIs" dxfId="79" priority="102" operator="equal">
      <formula>"V"</formula>
    </cfRule>
  </conditionalFormatting>
  <conditionalFormatting sqref="W1268">
    <cfRule type="cellIs" dxfId="78" priority="94" operator="equal">
      <formula>"X"</formula>
    </cfRule>
    <cfRule type="cellIs" dxfId="77" priority="95" operator="equal">
      <formula>"V"</formula>
    </cfRule>
  </conditionalFormatting>
  <conditionalFormatting sqref="U1268">
    <cfRule type="cellIs" dxfId="76" priority="92" operator="equal">
      <formula>"X"</formula>
    </cfRule>
    <cfRule type="cellIs" dxfId="75" priority="93" operator="equal">
      <formula>"V"</formula>
    </cfRule>
  </conditionalFormatting>
  <conditionalFormatting sqref="AU1267">
    <cfRule type="cellIs" dxfId="74" priority="83" operator="equal">
      <formula>"NA"</formula>
    </cfRule>
    <cfRule type="cellIs" dxfId="73" priority="84" operator="equal">
      <formula>"NS"</formula>
    </cfRule>
    <cfRule type="cellIs" dxfId="72" priority="85" operator="equal">
      <formula>"S"</formula>
    </cfRule>
    <cfRule type="cellIs" dxfId="71" priority="86" operator="equal">
      <formula>"A"</formula>
    </cfRule>
    <cfRule type="cellIs" dxfId="70" priority="87" operator="equal">
      <formula>"X"</formula>
    </cfRule>
    <cfRule type="cellIs" dxfId="69" priority="88" operator="equal">
      <formula>"L"</formula>
    </cfRule>
    <cfRule type="cellIs" dxfId="68" priority="89" operator="equal">
      <formula>"V"</formula>
    </cfRule>
  </conditionalFormatting>
  <conditionalFormatting sqref="R1267">
    <cfRule type="cellIs" dxfId="67" priority="90" operator="equal">
      <formula>"X"</formula>
    </cfRule>
    <cfRule type="cellIs" dxfId="66" priority="91" operator="equal">
      <formula>"V"</formula>
    </cfRule>
  </conditionalFormatting>
  <conditionalFormatting sqref="L1267:Q1267">
    <cfRule type="cellIs" dxfId="65" priority="81" operator="equal">
      <formula>"X"</formula>
    </cfRule>
    <cfRule type="cellIs" dxfId="64" priority="82" operator="equal">
      <formula>"V"</formula>
    </cfRule>
  </conditionalFormatting>
  <conditionalFormatting sqref="S1267">
    <cfRule type="cellIs" dxfId="63" priority="79" operator="equal">
      <formula>"X"</formula>
    </cfRule>
    <cfRule type="cellIs" dxfId="62" priority="80" operator="equal">
      <formula>"V"</formula>
    </cfRule>
  </conditionalFormatting>
  <conditionalFormatting sqref="V1267">
    <cfRule type="cellIs" dxfId="61" priority="77" operator="equal">
      <formula>"X"</formula>
    </cfRule>
    <cfRule type="cellIs" dxfId="60" priority="78" operator="equal">
      <formula>"V"</formula>
    </cfRule>
  </conditionalFormatting>
  <conditionalFormatting sqref="AM1267:AT1267">
    <cfRule type="cellIs" dxfId="59" priority="70" operator="equal">
      <formula>"NA"</formula>
    </cfRule>
    <cfRule type="cellIs" dxfId="58" priority="71" operator="equal">
      <formula>"NS"</formula>
    </cfRule>
    <cfRule type="cellIs" dxfId="57" priority="72" operator="equal">
      <formula>"S"</formula>
    </cfRule>
    <cfRule type="cellIs" dxfId="56" priority="73" operator="equal">
      <formula>"A"</formula>
    </cfRule>
    <cfRule type="cellIs" dxfId="55" priority="74" operator="equal">
      <formula>"X"</formula>
    </cfRule>
    <cfRule type="cellIs" dxfId="54" priority="75" operator="equal">
      <formula>"L"</formula>
    </cfRule>
    <cfRule type="cellIs" dxfId="53" priority="76" operator="equal">
      <formula>"V"</formula>
    </cfRule>
  </conditionalFormatting>
  <conditionalFormatting sqref="AL1267">
    <cfRule type="cellIs" dxfId="52" priority="63" operator="equal">
      <formula>"NA"</formula>
    </cfRule>
    <cfRule type="cellIs" dxfId="51" priority="64" operator="equal">
      <formula>"NS"</formula>
    </cfRule>
    <cfRule type="cellIs" dxfId="50" priority="65" operator="equal">
      <formula>"S"</formula>
    </cfRule>
    <cfRule type="cellIs" dxfId="49" priority="66" operator="equal">
      <formula>"A"</formula>
    </cfRule>
    <cfRule type="cellIs" dxfId="48" priority="67" operator="equal">
      <formula>"X"</formula>
    </cfRule>
    <cfRule type="cellIs" dxfId="47" priority="68" operator="equal">
      <formula>"L"</formula>
    </cfRule>
    <cfRule type="cellIs" dxfId="46" priority="69" operator="equal">
      <formula>"V"</formula>
    </cfRule>
  </conditionalFormatting>
  <conditionalFormatting sqref="AK1267">
    <cfRule type="cellIs" dxfId="45" priority="56" operator="equal">
      <formula>"NA"</formula>
    </cfRule>
    <cfRule type="cellIs" dxfId="44" priority="57" operator="equal">
      <formula>"NS"</formula>
    </cfRule>
    <cfRule type="cellIs" dxfId="43" priority="58" operator="equal">
      <formula>"S"</formula>
    </cfRule>
    <cfRule type="cellIs" dxfId="42" priority="59" operator="equal">
      <formula>"A"</formula>
    </cfRule>
    <cfRule type="cellIs" dxfId="41" priority="60" operator="equal">
      <formula>"X"</formula>
    </cfRule>
    <cfRule type="cellIs" dxfId="40" priority="61" operator="equal">
      <formula>"L"</formula>
    </cfRule>
    <cfRule type="cellIs" dxfId="39" priority="62" operator="equal">
      <formula>"V"</formula>
    </cfRule>
  </conditionalFormatting>
  <conditionalFormatting sqref="W1267">
    <cfRule type="cellIs" dxfId="38" priority="54" operator="equal">
      <formula>"X"</formula>
    </cfRule>
    <cfRule type="cellIs" dxfId="37" priority="55" operator="equal">
      <formula>"V"</formula>
    </cfRule>
  </conditionalFormatting>
  <conditionalFormatting sqref="U1267">
    <cfRule type="cellIs" dxfId="36" priority="52" operator="equal">
      <formula>"X"</formula>
    </cfRule>
    <cfRule type="cellIs" dxfId="35" priority="53" operator="equal">
      <formula>"V"</formula>
    </cfRule>
  </conditionalFormatting>
  <conditionalFormatting sqref="Q50">
    <cfRule type="cellIs" dxfId="34" priority="50" operator="equal">
      <formula>"X"</formula>
    </cfRule>
    <cfRule type="cellIs" dxfId="33" priority="51" operator="equal">
      <formula>"V"</formula>
    </cfRule>
  </conditionalFormatting>
  <conditionalFormatting sqref="L51:P51">
    <cfRule type="cellIs" dxfId="32" priority="48" operator="equal">
      <formula>"X"</formula>
    </cfRule>
    <cfRule type="cellIs" dxfId="31" priority="49" operator="equal">
      <formula>"V"</formula>
    </cfRule>
  </conditionalFormatting>
  <conditionalFormatting sqref="Q51">
    <cfRule type="cellIs" dxfId="30" priority="46" operator="equal">
      <formula>"X"</formula>
    </cfRule>
    <cfRule type="cellIs" dxfId="29" priority="47" operator="equal">
      <formula>"V"</formula>
    </cfRule>
  </conditionalFormatting>
  <conditionalFormatting sqref="Q116">
    <cfRule type="cellIs" dxfId="28" priority="44" operator="equal">
      <formula>"X"</formula>
    </cfRule>
    <cfRule type="cellIs" dxfId="27" priority="45" operator="equal">
      <formula>"V"</formula>
    </cfRule>
  </conditionalFormatting>
  <conditionalFormatting sqref="Q65">
    <cfRule type="cellIs" dxfId="26" priority="34" operator="equal">
      <formula>"X"</formula>
    </cfRule>
    <cfRule type="cellIs" dxfId="25" priority="35" operator="equal">
      <formula>"V"</formula>
    </cfRule>
  </conditionalFormatting>
  <conditionalFormatting sqref="AK51:AT51">
    <cfRule type="cellIs" dxfId="24" priority="22" operator="equal">
      <formula>"NS"</formula>
    </cfRule>
    <cfRule type="cellIs" dxfId="23" priority="23" operator="equal">
      <formula>"NA"</formula>
    </cfRule>
    <cfRule type="cellIs" dxfId="22" priority="24" operator="equal">
      <formula>"X"</formula>
    </cfRule>
    <cfRule type="cellIs" dxfId="21" priority="25" operator="equal">
      <formula>"V"</formula>
    </cfRule>
  </conditionalFormatting>
  <conditionalFormatting sqref="AK51:AT51">
    <cfRule type="cellIs" dxfId="20" priority="19" operator="equal">
      <formula>"A"</formula>
    </cfRule>
    <cfRule type="cellIs" dxfId="19" priority="20" operator="equal">
      <formula>"R"</formula>
    </cfRule>
    <cfRule type="cellIs" dxfId="18" priority="21" operator="equal">
      <formula>"L"</formula>
    </cfRule>
  </conditionalFormatting>
  <conditionalFormatting sqref="AK908:AT908">
    <cfRule type="cellIs" dxfId="17" priority="15" operator="equal">
      <formula>"NS"</formula>
    </cfRule>
    <cfRule type="cellIs" dxfId="16" priority="16" operator="equal">
      <formula>"NA"</formula>
    </cfRule>
    <cfRule type="cellIs" dxfId="15" priority="17" operator="equal">
      <formula>"X"</formula>
    </cfRule>
    <cfRule type="cellIs" dxfId="14" priority="18" operator="equal">
      <formula>"V"</formula>
    </cfRule>
  </conditionalFormatting>
  <conditionalFormatting sqref="AK908:AT908">
    <cfRule type="cellIs" dxfId="13" priority="12" operator="equal">
      <formula>"A"</formula>
    </cfRule>
    <cfRule type="cellIs" dxfId="12" priority="13" operator="equal">
      <formula>"R"</formula>
    </cfRule>
    <cfRule type="cellIs" dxfId="11" priority="14" operator="equal">
      <formula>"L"</formula>
    </cfRule>
  </conditionalFormatting>
  <conditionalFormatting sqref="L908:Q908">
    <cfRule type="cellIs" dxfId="10" priority="10" operator="equal">
      <formula>"X"</formula>
    </cfRule>
    <cfRule type="cellIs" dxfId="9" priority="11" operator="equal">
      <formula>"V"</formula>
    </cfRule>
  </conditionalFormatting>
  <conditionalFormatting sqref="AK909:AT909">
    <cfRule type="cellIs" dxfId="8" priority="6" operator="equal">
      <formula>"NS"</formula>
    </cfRule>
    <cfRule type="cellIs" dxfId="7" priority="7" operator="equal">
      <formula>"NA"</formula>
    </cfRule>
    <cfRule type="cellIs" dxfId="6" priority="8" operator="equal">
      <formula>"X"</formula>
    </cfRule>
    <cfRule type="cellIs" dxfId="5" priority="9" operator="equal">
      <formula>"V"</formula>
    </cfRule>
  </conditionalFormatting>
  <conditionalFormatting sqref="AK909:AT909">
    <cfRule type="cellIs" dxfId="4" priority="3" operator="equal">
      <formula>"A"</formula>
    </cfRule>
    <cfRule type="cellIs" dxfId="3" priority="4" operator="equal">
      <formula>"R"</formula>
    </cfRule>
    <cfRule type="cellIs" dxfId="2" priority="5" operator="equal">
      <formula>"L"</formula>
    </cfRule>
  </conditionalFormatting>
  <conditionalFormatting sqref="L909:Q909">
    <cfRule type="cellIs" dxfId="1" priority="1" operator="equal">
      <formula>"X"</formula>
    </cfRule>
    <cfRule type="cellIs" dxfId="0" priority="2" operator="equal">
      <formula>"V"</formula>
    </cfRule>
  </conditionalFormatting>
  <dataValidations count="1">
    <dataValidation type="list" allowBlank="1" showInputMessage="1" showErrorMessage="1" sqref="H87:H100">
      <formula1>"P1,P2"</formula1>
    </dataValidation>
  </dataValidations>
  <hyperlinks>
    <hyperlink ref="B75" r:id="rId1"/>
    <hyperlink ref="B83" r:id="rId2"/>
    <hyperlink ref="B87" r:id="rId3"/>
    <hyperlink ref="B101" r:id="rId4"/>
    <hyperlink ref="B113" r:id="rId5"/>
    <hyperlink ref="B121" r:id="rId6"/>
    <hyperlink ref="B125" r:id="rId7"/>
    <hyperlink ref="B129" r:id="rId8"/>
    <hyperlink ref="B134" r:id="rId9"/>
    <hyperlink ref="B143" r:id="rId10"/>
    <hyperlink ref="B154" r:id="rId11"/>
    <hyperlink ref="B167" r:id="rId12"/>
    <hyperlink ref="B174" r:id="rId13"/>
    <hyperlink ref="B178" r:id="rId14"/>
    <hyperlink ref="B187" r:id="rId15"/>
    <hyperlink ref="B190" r:id="rId16"/>
    <hyperlink ref="B197" r:id="rId17"/>
    <hyperlink ref="B202" r:id="rId18"/>
    <hyperlink ref="B208" r:id="rId19"/>
    <hyperlink ref="B218" r:id="rId20"/>
    <hyperlink ref="B232" r:id="rId21"/>
    <hyperlink ref="B241" r:id="rId22"/>
    <hyperlink ref="B263" r:id="rId23"/>
    <hyperlink ref="B283" r:id="rId24"/>
    <hyperlink ref="B290" r:id="rId25"/>
    <hyperlink ref="B299" r:id="rId26"/>
    <hyperlink ref="B307" r:id="rId27"/>
    <hyperlink ref="B314" r:id="rId28"/>
    <hyperlink ref="B321" r:id="rId29"/>
    <hyperlink ref="B337" r:id="rId30"/>
    <hyperlink ref="B342" r:id="rId31"/>
    <hyperlink ref="B349" r:id="rId32"/>
    <hyperlink ref="B354" r:id="rId33"/>
    <hyperlink ref="B356" r:id="rId34"/>
    <hyperlink ref="B360" r:id="rId35"/>
    <hyperlink ref="B362" r:id="rId36"/>
    <hyperlink ref="B377" r:id="rId37"/>
    <hyperlink ref="B382" r:id="rId38"/>
    <hyperlink ref="B390" r:id="rId39"/>
    <hyperlink ref="B395" r:id="rId40"/>
    <hyperlink ref="B399" r:id="rId41"/>
    <hyperlink ref="B404" r:id="rId42"/>
    <hyperlink ref="B408" r:id="rId43"/>
    <hyperlink ref="B411" r:id="rId44"/>
    <hyperlink ref="B417" r:id="rId45"/>
    <hyperlink ref="B426" r:id="rId46"/>
    <hyperlink ref="B432" r:id="rId47"/>
    <hyperlink ref="B437" r:id="rId48"/>
    <hyperlink ref="B442" r:id="rId49"/>
    <hyperlink ref="B451" r:id="rId50"/>
    <hyperlink ref="B457" r:id="rId51"/>
    <hyperlink ref="B462" r:id="rId52"/>
    <hyperlink ref="B467" r:id="rId53"/>
    <hyperlink ref="B541" r:id="rId54"/>
    <hyperlink ref="B546" r:id="rId55"/>
    <hyperlink ref="B548" r:id="rId56"/>
    <hyperlink ref="B554" r:id="rId57"/>
    <hyperlink ref="B559" r:id="rId58"/>
    <hyperlink ref="B577" r:id="rId59"/>
    <hyperlink ref="B585" r:id="rId60"/>
    <hyperlink ref="B593" r:id="rId61"/>
    <hyperlink ref="B600" r:id="rId62"/>
    <hyperlink ref="B605" r:id="rId63"/>
    <hyperlink ref="B608" r:id="rId64"/>
    <hyperlink ref="B614" r:id="rId65"/>
    <hyperlink ref="B625" r:id="rId66"/>
    <hyperlink ref="B627" r:id="rId67"/>
    <hyperlink ref="B642" r:id="rId68"/>
    <hyperlink ref="B645" r:id="rId69"/>
    <hyperlink ref="B649" r:id="rId70"/>
    <hyperlink ref="B674" r:id="rId71"/>
    <hyperlink ref="B688" r:id="rId72"/>
    <hyperlink ref="B695" r:id="rId73"/>
    <hyperlink ref="B699" r:id="rId74"/>
    <hyperlink ref="B702" r:id="rId75"/>
    <hyperlink ref="B712" r:id="rId76"/>
    <hyperlink ref="B720" r:id="rId77"/>
    <hyperlink ref="B728" r:id="rId78"/>
    <hyperlink ref="B732" r:id="rId79"/>
    <hyperlink ref="B738" r:id="rId80"/>
    <hyperlink ref="B742" r:id="rId81"/>
    <hyperlink ref="B746" r:id="rId82"/>
    <hyperlink ref="B750" r:id="rId83"/>
    <hyperlink ref="B765" r:id="rId84"/>
    <hyperlink ref="B770" r:id="rId85"/>
    <hyperlink ref="B786" r:id="rId86"/>
    <hyperlink ref="B794" r:id="rId87"/>
    <hyperlink ref="B804" r:id="rId88"/>
    <hyperlink ref="B816" r:id="rId89"/>
    <hyperlink ref="B825" r:id="rId90"/>
    <hyperlink ref="B830" r:id="rId91"/>
    <hyperlink ref="B837" r:id="rId92"/>
    <hyperlink ref="B839" r:id="rId93"/>
    <hyperlink ref="B842" r:id="rId94"/>
    <hyperlink ref="B845" r:id="rId95"/>
    <hyperlink ref="B848" r:id="rId96"/>
    <hyperlink ref="B863" r:id="rId97"/>
    <hyperlink ref="B866" r:id="rId98"/>
    <hyperlink ref="B879" r:id="rId99"/>
    <hyperlink ref="B882" r:id="rId100"/>
    <hyperlink ref="B897" r:id="rId101"/>
    <hyperlink ref="B899" r:id="rId102"/>
    <hyperlink ref="B901" r:id="rId103"/>
    <hyperlink ref="B921" r:id="rId104"/>
    <hyperlink ref="B922" r:id="rId105"/>
    <hyperlink ref="B923" r:id="rId106"/>
    <hyperlink ref="B924" r:id="rId107"/>
    <hyperlink ref="B925" r:id="rId108"/>
    <hyperlink ref="B926" r:id="rId109"/>
    <hyperlink ref="B927" r:id="rId110"/>
    <hyperlink ref="B928" r:id="rId111"/>
    <hyperlink ref="B929" r:id="rId112"/>
    <hyperlink ref="B930" r:id="rId113"/>
    <hyperlink ref="B931" r:id="rId114"/>
    <hyperlink ref="B932" r:id="rId115"/>
    <hyperlink ref="B935" r:id="rId116"/>
    <hyperlink ref="B936" r:id="rId117"/>
    <hyperlink ref="B1299" r:id="rId118"/>
    <hyperlink ref="B1301" r:id="rId119"/>
    <hyperlink ref="B1302" r:id="rId120"/>
    <hyperlink ref="B1303" r:id="rId121"/>
    <hyperlink ref="B1304" r:id="rId122"/>
    <hyperlink ref="B1305" r:id="rId123"/>
    <hyperlink ref="B1306" r:id="rId124"/>
    <hyperlink ref="B1307" r:id="rId125"/>
    <hyperlink ref="B1308" r:id="rId126"/>
    <hyperlink ref="B1309" r:id="rId127"/>
    <hyperlink ref="B1310" r:id="rId128"/>
    <hyperlink ref="B1311" r:id="rId129"/>
    <hyperlink ref="B1312" r:id="rId130"/>
    <hyperlink ref="B1313" r:id="rId131"/>
    <hyperlink ref="B1314" r:id="rId132"/>
    <hyperlink ref="B1315" r:id="rId133"/>
    <hyperlink ref="B1316" r:id="rId134"/>
    <hyperlink ref="B1323" r:id="rId135"/>
    <hyperlink ref="B1324" r:id="rId136"/>
    <hyperlink ref="B1325" r:id="rId137"/>
    <hyperlink ref="B1326" r:id="rId138"/>
    <hyperlink ref="B1327" r:id="rId139"/>
    <hyperlink ref="B1328" r:id="rId140"/>
    <hyperlink ref="B1329" r:id="rId141"/>
    <hyperlink ref="B1330" r:id="rId142"/>
    <hyperlink ref="B1331" r:id="rId143"/>
    <hyperlink ref="B1332" r:id="rId144"/>
    <hyperlink ref="B1333" r:id="rId145"/>
    <hyperlink ref="B1334" r:id="rId146"/>
    <hyperlink ref="B1335" r:id="rId147"/>
    <hyperlink ref="B1336" r:id="rId148"/>
    <hyperlink ref="B1337" r:id="rId149"/>
    <hyperlink ref="B1338" r:id="rId150"/>
    <hyperlink ref="B1339" r:id="rId151"/>
    <hyperlink ref="B1340" r:id="rId152"/>
    <hyperlink ref="B1341" r:id="rId153"/>
    <hyperlink ref="B1342" r:id="rId154"/>
    <hyperlink ref="B1343" r:id="rId155"/>
    <hyperlink ref="B1344" r:id="rId156"/>
    <hyperlink ref="B1345" r:id="rId157"/>
    <hyperlink ref="B1346" r:id="rId158"/>
    <hyperlink ref="B328" r:id="rId159" display="IAA007_03"/>
    <hyperlink ref="B473" r:id="rId160"/>
    <hyperlink ref="B481" r:id="rId161" display="IAA024_04"/>
    <hyperlink ref="B755" r:id="rId162" display="PSA026"/>
    <hyperlink ref="B761" r:id="rId163" display="PSA026"/>
    <hyperlink ref="B630" r:id="rId164" display="CTA029"/>
    <hyperlink ref="B1317" r:id="rId165" display="PLE018"/>
    <hyperlink ref="B1318:B1320" r:id="rId166" display="PLE018"/>
    <hyperlink ref="B374" r:id="rId167"/>
    <hyperlink ref="B371" r:id="rId168"/>
    <hyperlink ref="B367" r:id="rId169"/>
    <hyperlink ref="B364" r:id="rId170"/>
    <hyperlink ref="B153" r:id="rId171" display="BFA003_08 "/>
    <hyperlink ref="B904" r:id="rId172" display="PFA005_05"/>
    <hyperlink ref="B891" r:id="rId173" display="PFA004_03"/>
    <hyperlink ref="B906" r:id="rId174" display="PFA005_05"/>
    <hyperlink ref="B937" r:id="rId175" display="STA027"/>
    <hyperlink ref="B971" r:id="rId176"/>
    <hyperlink ref="B974" r:id="rId177"/>
    <hyperlink ref="B981" r:id="rId178"/>
    <hyperlink ref="B985" r:id="rId179"/>
    <hyperlink ref="B988" r:id="rId180"/>
    <hyperlink ref="B991" r:id="rId181"/>
    <hyperlink ref="B995" r:id="rId182"/>
    <hyperlink ref="B1079" r:id="rId183"/>
    <hyperlink ref="B1083" r:id="rId184"/>
    <hyperlink ref="B1086" r:id="rId185"/>
    <hyperlink ref="B1090" r:id="rId186"/>
    <hyperlink ref="B1093" r:id="rId187"/>
    <hyperlink ref="B1096" r:id="rId188"/>
    <hyperlink ref="B1101" r:id="rId189"/>
    <hyperlink ref="B1105" r:id="rId190"/>
    <hyperlink ref="B1123" r:id="rId191"/>
    <hyperlink ref="B1127" r:id="rId192"/>
    <hyperlink ref="B1130" r:id="rId193"/>
    <hyperlink ref="B1134" r:id="rId194"/>
    <hyperlink ref="B1137" r:id="rId195"/>
    <hyperlink ref="B1140" r:id="rId196"/>
    <hyperlink ref="B1145" r:id="rId197"/>
    <hyperlink ref="B1110" r:id="rId198" display="TBD001_01"/>
    <hyperlink ref="B1149" r:id="rId199"/>
    <hyperlink ref="B1172" r:id="rId200" display="PDA001"/>
    <hyperlink ref="B1226" r:id="rId201" display="PDA001"/>
    <hyperlink ref="B1260" r:id="rId202" display="PDA001"/>
    <hyperlink ref="B1291" r:id="rId203" display="Preload and OS"/>
    <hyperlink ref="B1293" r:id="rId204" display="PLA009"/>
    <hyperlink ref="B1294" r:id="rId205" display="PLA011"/>
    <hyperlink ref="B1295" r:id="rId206" display="PLA012"/>
    <hyperlink ref="B1296" r:id="rId207" display="PLB002"/>
    <hyperlink ref="B1297" r:id="rId208" display="PLB005"/>
    <hyperlink ref="B1298" r:id="rId209" display="PLD002"/>
    <hyperlink ref="B914" r:id="rId210"/>
    <hyperlink ref="B555" r:id="rId211" display="CTA004_02"/>
    <hyperlink ref="B840" r:id="rId212" display="PFA001_03"/>
    <hyperlink ref="B843" r:id="rId213" display="PFA001_10"/>
    <hyperlink ref="B846" r:id="rId214" display="PFA002_01"/>
    <hyperlink ref="B864" r:id="rId215" display="PFA003_01"/>
    <hyperlink ref="B869" r:id="rId216" display="PFA004"/>
    <hyperlink ref="B867" r:id="rId217" display="PFA004"/>
    <hyperlink ref="B868" r:id="rId218" display="PFA004"/>
    <hyperlink ref="B880" r:id="rId219" display="PFA004_03"/>
    <hyperlink ref="B903" r:id="rId220"/>
    <hyperlink ref="B902" r:id="rId221" display="PFA005_12"/>
    <hyperlink ref="B1264" r:id="rId222" display="PDA001"/>
    <hyperlink ref="B908" r:id="rId223" display="PFA005_05"/>
  </hyperlinks>
  <pageMargins left="0.7" right="0.7" top="0.75" bottom="0.75" header="0.3" footer="0.3"/>
  <drawing r:id="rId224"/>
  <legacyDrawing r:id="rId2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R41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ColWidth="8.6640625" defaultRowHeight="15.5"/>
  <cols>
    <col min="1" max="1" width="0.6640625" style="224" customWidth="1"/>
    <col min="2" max="2" width="4.6640625" style="225" customWidth="1"/>
    <col min="3" max="3" width="28.6640625" style="226" customWidth="1"/>
    <col min="4" max="4" width="78.9140625" style="224" customWidth="1"/>
    <col min="5" max="5" width="54.4140625" style="226" customWidth="1"/>
    <col min="6" max="6" width="8.6640625" style="224"/>
    <col min="7" max="7" width="16.08203125" style="224" customWidth="1"/>
    <col min="8" max="8" width="8.6640625" style="224"/>
    <col min="9" max="10" width="8.6640625" style="224" customWidth="1"/>
    <col min="11" max="16384" width="8.6640625" style="224"/>
  </cols>
  <sheetData>
    <row r="2" spans="2:18" ht="23.5" customHeight="1">
      <c r="B2" s="289" t="s">
        <v>1499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</row>
    <row r="3" spans="2:18" ht="4.5" customHeight="1"/>
    <row r="4" spans="2:18" ht="15.5" customHeight="1">
      <c r="B4" s="227" t="s">
        <v>1505</v>
      </c>
      <c r="C4" s="228" t="s">
        <v>1509</v>
      </c>
      <c r="D4" s="662" t="s">
        <v>1506</v>
      </c>
      <c r="E4" s="662"/>
    </row>
    <row r="5" spans="2:18" ht="15" customHeight="1">
      <c r="B5" s="229">
        <v>1</v>
      </c>
      <c r="C5" s="230" t="s">
        <v>1508</v>
      </c>
      <c r="D5" s="231" t="s">
        <v>1518</v>
      </c>
      <c r="E5" s="663" t="s">
        <v>1533</v>
      </c>
    </row>
    <row r="6" spans="2:18" ht="17">
      <c r="B6" s="229">
        <v>2</v>
      </c>
      <c r="C6" s="232" t="s">
        <v>1510</v>
      </c>
      <c r="D6" s="231" t="s">
        <v>1519</v>
      </c>
      <c r="E6" s="664"/>
    </row>
    <row r="7" spans="2:18" ht="17">
      <c r="B7" s="229">
        <v>3</v>
      </c>
      <c r="C7" s="232" t="s">
        <v>1511</v>
      </c>
      <c r="D7" s="231" t="s">
        <v>1520</v>
      </c>
      <c r="E7" s="664"/>
    </row>
    <row r="8" spans="2:18" ht="17">
      <c r="B8" s="229">
        <v>4</v>
      </c>
      <c r="C8" s="232" t="s">
        <v>1512</v>
      </c>
      <c r="D8" s="231" t="s">
        <v>1521</v>
      </c>
      <c r="E8" s="665"/>
    </row>
    <row r="9" spans="2:18" ht="17">
      <c r="B9" s="229">
        <v>5</v>
      </c>
      <c r="C9" s="232" t="s">
        <v>1513</v>
      </c>
      <c r="D9" s="231" t="s">
        <v>1581</v>
      </c>
      <c r="E9" s="666" t="s">
        <v>1543</v>
      </c>
    </row>
    <row r="10" spans="2:18" ht="17">
      <c r="B10" s="229">
        <v>6</v>
      </c>
      <c r="C10" s="232" t="s">
        <v>1514</v>
      </c>
      <c r="D10" s="231" t="s">
        <v>1522</v>
      </c>
      <c r="E10" s="668"/>
    </row>
    <row r="11" spans="2:18" ht="17">
      <c r="B11" s="229">
        <v>7</v>
      </c>
      <c r="C11" s="232" t="s">
        <v>1515</v>
      </c>
      <c r="D11" s="233" t="s">
        <v>1580</v>
      </c>
      <c r="E11" s="666" t="s">
        <v>1573</v>
      </c>
    </row>
    <row r="12" spans="2:18" ht="17">
      <c r="B12" s="229">
        <v>8</v>
      </c>
      <c r="C12" s="232" t="s">
        <v>1516</v>
      </c>
      <c r="D12" s="231" t="s">
        <v>1523</v>
      </c>
      <c r="E12" s="667"/>
    </row>
    <row r="13" spans="2:18" ht="17">
      <c r="B13" s="229">
        <v>9</v>
      </c>
      <c r="C13" s="232" t="s">
        <v>1517</v>
      </c>
      <c r="D13" s="231" t="s">
        <v>1524</v>
      </c>
      <c r="E13" s="668"/>
    </row>
    <row r="14" spans="2:18" ht="17">
      <c r="B14" s="229">
        <v>10</v>
      </c>
      <c r="C14" s="232" t="s">
        <v>1576</v>
      </c>
      <c r="D14" s="231" t="s">
        <v>1564</v>
      </c>
      <c r="E14" s="248" t="s">
        <v>1544</v>
      </c>
    </row>
    <row r="15" spans="2:18" ht="17">
      <c r="B15" s="229">
        <v>11</v>
      </c>
      <c r="C15" s="232" t="s">
        <v>1525</v>
      </c>
      <c r="D15" s="233" t="s">
        <v>1526</v>
      </c>
      <c r="E15" s="659" t="s">
        <v>1574</v>
      </c>
    </row>
    <row r="16" spans="2:18" ht="34">
      <c r="B16" s="229">
        <v>12</v>
      </c>
      <c r="C16" s="232" t="s">
        <v>1527</v>
      </c>
      <c r="D16" s="234" t="s">
        <v>1530</v>
      </c>
      <c r="E16" s="660"/>
    </row>
    <row r="17" spans="2:6" ht="34">
      <c r="B17" s="229">
        <v>13</v>
      </c>
      <c r="C17" s="232" t="s">
        <v>1528</v>
      </c>
      <c r="D17" s="234" t="s">
        <v>1531</v>
      </c>
      <c r="E17" s="660"/>
    </row>
    <row r="18" spans="2:6" ht="17">
      <c r="B18" s="229">
        <v>14</v>
      </c>
      <c r="C18" s="232" t="s">
        <v>1532</v>
      </c>
      <c r="D18" s="231" t="s">
        <v>1582</v>
      </c>
      <c r="E18" s="660"/>
    </row>
    <row r="19" spans="2:6" ht="34">
      <c r="B19" s="229">
        <v>15</v>
      </c>
      <c r="C19" s="232" t="s">
        <v>1534</v>
      </c>
      <c r="D19" s="234" t="s">
        <v>1535</v>
      </c>
      <c r="E19" s="661"/>
    </row>
    <row r="20" spans="2:6" ht="17">
      <c r="B20" s="229">
        <v>16</v>
      </c>
      <c r="C20" s="242" t="s">
        <v>1539</v>
      </c>
      <c r="D20" s="245" t="s">
        <v>1583</v>
      </c>
      <c r="E20" s="244" t="s">
        <v>1540</v>
      </c>
    </row>
    <row r="21" spans="2:6" ht="17">
      <c r="B21" s="229">
        <v>17</v>
      </c>
      <c r="C21" s="232" t="s">
        <v>1541</v>
      </c>
      <c r="D21" s="247" t="s">
        <v>1542</v>
      </c>
      <c r="E21" s="245" t="s">
        <v>1575</v>
      </c>
    </row>
    <row r="22" spans="2:6" ht="17">
      <c r="B22" s="229">
        <v>18</v>
      </c>
      <c r="C22" s="242" t="s">
        <v>1114</v>
      </c>
      <c r="D22" s="245" t="s">
        <v>1545</v>
      </c>
      <c r="E22" s="244" t="s">
        <v>1540</v>
      </c>
    </row>
    <row r="23" spans="2:6" ht="17">
      <c r="B23" s="229">
        <v>19</v>
      </c>
      <c r="C23" s="242" t="s">
        <v>1546</v>
      </c>
      <c r="D23" s="243" t="s">
        <v>1547</v>
      </c>
      <c r="E23" s="244" t="s">
        <v>1540</v>
      </c>
    </row>
    <row r="24" spans="2:6" ht="17">
      <c r="B24" s="229">
        <v>20</v>
      </c>
      <c r="C24" s="242" t="s">
        <v>1548</v>
      </c>
      <c r="D24" s="243" t="s">
        <v>1551</v>
      </c>
      <c r="E24" s="244" t="s">
        <v>1540</v>
      </c>
    </row>
    <row r="25" spans="2:6" ht="17">
      <c r="B25" s="229">
        <v>21</v>
      </c>
      <c r="C25" s="242" t="s">
        <v>1488</v>
      </c>
      <c r="D25" s="243" t="s">
        <v>1552</v>
      </c>
      <c r="E25" s="244" t="s">
        <v>1540</v>
      </c>
    </row>
    <row r="26" spans="2:6" ht="17">
      <c r="B26" s="229">
        <v>22</v>
      </c>
      <c r="C26" s="242" t="s">
        <v>1555</v>
      </c>
      <c r="D26" s="249" t="s">
        <v>1562</v>
      </c>
      <c r="E26" s="244" t="s">
        <v>1540</v>
      </c>
    </row>
    <row r="27" spans="2:6" ht="15.5" customHeight="1">
      <c r="B27" s="229">
        <v>23</v>
      </c>
      <c r="C27" s="242" t="s">
        <v>1556</v>
      </c>
      <c r="D27" s="249" t="s">
        <v>1563</v>
      </c>
      <c r="E27" s="245" t="s">
        <v>1575</v>
      </c>
      <c r="F27" s="153"/>
    </row>
    <row r="28" spans="2:6" ht="17">
      <c r="B28" s="229">
        <v>24</v>
      </c>
      <c r="C28" s="242" t="s">
        <v>1557</v>
      </c>
      <c r="D28" s="245" t="s">
        <v>1565</v>
      </c>
      <c r="E28" s="245" t="s">
        <v>1575</v>
      </c>
      <c r="F28" s="153"/>
    </row>
    <row r="29" spans="2:6" ht="34">
      <c r="B29" s="229">
        <v>25</v>
      </c>
      <c r="C29" s="242" t="s">
        <v>1553</v>
      </c>
      <c r="D29" s="246" t="s">
        <v>1559</v>
      </c>
      <c r="E29" s="244" t="s">
        <v>1540</v>
      </c>
    </row>
    <row r="30" spans="2:6" ht="17">
      <c r="B30" s="229">
        <v>26</v>
      </c>
      <c r="C30" s="242" t="s">
        <v>1554</v>
      </c>
      <c r="D30" s="246" t="s">
        <v>1560</v>
      </c>
      <c r="E30" s="245" t="s">
        <v>1575</v>
      </c>
    </row>
    <row r="31" spans="2:6" ht="17">
      <c r="B31" s="229">
        <v>27</v>
      </c>
      <c r="C31" s="242" t="s">
        <v>1637</v>
      </c>
      <c r="D31" s="246" t="s">
        <v>1638</v>
      </c>
      <c r="E31" s="244" t="s">
        <v>1540</v>
      </c>
    </row>
    <row r="32" spans="2:6" ht="17">
      <c r="B32" s="229">
        <v>28</v>
      </c>
      <c r="C32" s="242" t="s">
        <v>1619</v>
      </c>
      <c r="D32" s="246" t="s">
        <v>1618</v>
      </c>
      <c r="E32" s="244" t="s">
        <v>1540</v>
      </c>
    </row>
    <row r="33" spans="2:6" ht="17">
      <c r="B33" s="229">
        <v>29</v>
      </c>
      <c r="C33" s="242" t="s">
        <v>1640</v>
      </c>
      <c r="D33" s="246" t="s">
        <v>1641</v>
      </c>
      <c r="E33" s="244" t="s">
        <v>1540</v>
      </c>
    </row>
    <row r="34" spans="2:6" ht="17">
      <c r="B34" s="229">
        <v>30</v>
      </c>
      <c r="C34" s="242" t="s">
        <v>1620</v>
      </c>
      <c r="D34" s="246" t="s">
        <v>1561</v>
      </c>
      <c r="E34" s="245" t="s">
        <v>1575</v>
      </c>
    </row>
    <row r="35" spans="2:6" ht="17">
      <c r="B35" s="229">
        <v>31</v>
      </c>
      <c r="C35" s="242" t="s">
        <v>1637</v>
      </c>
      <c r="D35" s="249" t="s">
        <v>1639</v>
      </c>
      <c r="E35" s="244" t="s">
        <v>1540</v>
      </c>
    </row>
    <row r="36" spans="2:6" ht="17">
      <c r="B36" s="229">
        <v>32</v>
      </c>
      <c r="C36" s="242" t="s">
        <v>1550</v>
      </c>
      <c r="D36" s="246" t="s">
        <v>1566</v>
      </c>
      <c r="E36" s="245" t="s">
        <v>1575</v>
      </c>
      <c r="F36" s="153"/>
    </row>
    <row r="37" spans="2:6" ht="17">
      <c r="B37" s="229">
        <v>33</v>
      </c>
      <c r="C37" s="242" t="s">
        <v>1549</v>
      </c>
      <c r="D37" s="246" t="s">
        <v>1567</v>
      </c>
      <c r="E37" s="245" t="s">
        <v>1575</v>
      </c>
      <c r="F37" s="153"/>
    </row>
    <row r="38" spans="2:6" ht="17">
      <c r="B38" s="229">
        <v>34</v>
      </c>
      <c r="C38" s="242" t="s">
        <v>1558</v>
      </c>
      <c r="D38" s="246" t="s">
        <v>1569</v>
      </c>
      <c r="E38" s="244" t="s">
        <v>1540</v>
      </c>
      <c r="F38" s="153"/>
    </row>
    <row r="39" spans="2:6" ht="17">
      <c r="B39" s="229">
        <v>35</v>
      </c>
      <c r="C39" s="242" t="s">
        <v>1624</v>
      </c>
      <c r="D39" s="246" t="s">
        <v>1627</v>
      </c>
      <c r="E39" s="244" t="s">
        <v>1540</v>
      </c>
    </row>
    <row r="40" spans="2:6" ht="17">
      <c r="B40" s="229">
        <v>36</v>
      </c>
      <c r="C40" s="242" t="s">
        <v>1644</v>
      </c>
      <c r="D40" s="246" t="s">
        <v>1645</v>
      </c>
      <c r="E40" s="244" t="s">
        <v>1293</v>
      </c>
    </row>
    <row r="41" spans="2:6" ht="17">
      <c r="B41" s="229">
        <v>37</v>
      </c>
      <c r="C41" s="242" t="s">
        <v>1578</v>
      </c>
      <c r="D41" s="246" t="s">
        <v>1626</v>
      </c>
      <c r="E41" s="245" t="s">
        <v>1575</v>
      </c>
    </row>
  </sheetData>
  <sheetProtection password="CD8C" sheet="1" objects="1" scenarios="1"/>
  <protectedRanges>
    <protectedRange sqref="B1:F1 B42:E45 F2:G45" name="範圍1"/>
  </protectedRanges>
  <customSheetViews>
    <customSheetView guid="{795862F2-72E9-4114-B5C5-9A2887D08FC3}" scale="80">
      <pane xSplit="3" ySplit="4" topLeftCell="D20" activePane="bottomRight" state="frozen"/>
      <selection pane="bottomRight" activeCell="D28" sqref="D28"/>
      <pageMargins left="0.7" right="0.7" top="0.75" bottom="0.75" header="0.3" footer="0.3"/>
    </customSheetView>
  </customSheetViews>
  <mergeCells count="5">
    <mergeCell ref="E15:E19"/>
    <mergeCell ref="D4:E4"/>
    <mergeCell ref="E5:E8"/>
    <mergeCell ref="E11:E13"/>
    <mergeCell ref="E9:E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History</vt:lpstr>
      <vt:lpstr>Summary</vt:lpstr>
      <vt:lpstr>SW Test planning-FVT</vt:lpstr>
      <vt:lpstr>SW Test planning-SIT</vt:lpstr>
      <vt:lpstr>SW Test planning-FFRT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LNV SW case sync up_allocation and timing</dc:title>
  <dc:creator>June_Sun</dc:creator>
  <cp:lastModifiedBy>Sun. June (CITII)</cp:lastModifiedBy>
  <cp:revision>2</cp:revision>
  <dcterms:created xsi:type="dcterms:W3CDTF">2018-01-17T14:14:00Z</dcterms:created>
  <dcterms:modified xsi:type="dcterms:W3CDTF">2019-12-27T02:04:38Z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2052-9.1.0.4645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version">
    <vt:lpwstr>2</vt:lpwstr>
  </property>
</Properties>
</file>